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0" yWindow="750" windowWidth="19770" windowHeight="10680" firstSheet="19" activeTab="19"/>
  </bookViews>
  <sheets>
    <sheet name="Rekapitulace stavby" sheetId="1" r:id="rId1"/>
    <sheet name="01-00 - Bourání" sheetId="2" r:id="rId2"/>
    <sheet name="01-01-1 - Návrh" sheetId="3" r:id="rId3"/>
    <sheet name="01-01-2 - Základy vestavo..." sheetId="4" r:id="rId4"/>
    <sheet name="01-01-3 - Vnější pavlač" sheetId="5" r:id="rId5"/>
    <sheet name="01-01-4 - Schodiště staré..." sheetId="6" r:id="rId6"/>
    <sheet name="01-01-5 - Strop starého p..." sheetId="7" r:id="rId7"/>
    <sheet name="01-01-6 - Výlez na půdu" sheetId="8" r:id="rId8"/>
    <sheet name="01-01-7 - Západní vyhlídka" sheetId="9" r:id="rId9"/>
    <sheet name="01-01-8 - Vnitřní nádvoří" sheetId="10" r:id="rId10"/>
    <sheet name="01-02 - Projekt ochrany a..." sheetId="11" r:id="rId11"/>
    <sheet name="01-03 - Výpis prvků PSV 1..." sheetId="12" r:id="rId12"/>
    <sheet name="01-04 - Výpis prvků PSV 2..." sheetId="13" r:id="rId13"/>
    <sheet name="01-05 - Výpis prvků PSV 3..." sheetId="14" r:id="rId14"/>
    <sheet name="01-06 - Výpis prvků PSV 4..." sheetId="15" r:id="rId15"/>
    <sheet name="01-07 - Výpis prvků PSV 5..." sheetId="16" r:id="rId16"/>
    <sheet name="01-08 - Výpis prvků PSV 4..." sheetId="17" r:id="rId17"/>
    <sheet name="01-09 - Zařízení zdravotn..." sheetId="18" r:id="rId18"/>
    <sheet name="01-10 - Restaurování maleb" sheetId="19" r:id="rId19"/>
    <sheet name="01-11 - Restaurování vstu..." sheetId="20" r:id="rId20"/>
    <sheet name="01-12 - SILNOPROUDÁ ELEKT..." sheetId="21" r:id="rId21"/>
    <sheet name="01-13 - ELEKTRONICKÉ KOMU..." sheetId="22" r:id="rId22"/>
    <sheet name="02-01 - AREÁLOVÉ ROZVODY ..." sheetId="23" r:id="rId23"/>
    <sheet name="02-02 - Zpevněné plochy" sheetId="24" r:id="rId24"/>
    <sheet name="VRN - VRN" sheetId="25" r:id="rId25"/>
  </sheets>
  <definedNames>
    <definedName name="_xlnm._FilterDatabase" localSheetId="1" hidden="1">'01-00 - Bourání'!$C$136:$K$1415</definedName>
    <definedName name="_xlnm._FilterDatabase" localSheetId="2" hidden="1">'01-01-1 - Návrh'!$C$142:$K$1522</definedName>
    <definedName name="_xlnm._FilterDatabase" localSheetId="3" hidden="1">'01-01-2 - Základy vestavo...'!$C$125:$K$184</definedName>
    <definedName name="_xlnm._FilterDatabase" localSheetId="4" hidden="1">'01-01-3 - Vnější pavlač'!$C$129:$K$189</definedName>
    <definedName name="_xlnm._FilterDatabase" localSheetId="5" hidden="1">'01-01-4 - Schodiště staré...'!$C$127:$K$163</definedName>
    <definedName name="_xlnm._FilterDatabase" localSheetId="6" hidden="1">'01-01-5 - Strop starého p...'!$C$130:$K$237</definedName>
    <definedName name="_xlnm._FilterDatabase" localSheetId="7" hidden="1">'01-01-6 - Výlez na půdu'!$C$124:$K$148</definedName>
    <definedName name="_xlnm._FilterDatabase" localSheetId="8" hidden="1">'01-01-7 - Západní vyhlídka'!$C$128:$K$207</definedName>
    <definedName name="_xlnm._FilterDatabase" localSheetId="9" hidden="1">'01-01-8 - Vnitřní nádvoří'!$C$126:$K$171</definedName>
    <definedName name="_xlnm._FilterDatabase" localSheetId="10" hidden="1">'01-02 - Projekt ochrany a...'!$C$124:$K$419</definedName>
    <definedName name="_xlnm._FilterDatabase" localSheetId="11" hidden="1">'01-03 - Výpis prvků PSV 1...'!$C$120:$K$344</definedName>
    <definedName name="_xlnm._FilterDatabase" localSheetId="12" hidden="1">'01-04 - Výpis prvků PSV 2...'!$C$120:$K$419</definedName>
    <definedName name="_xlnm._FilterDatabase" localSheetId="13" hidden="1">'01-05 - Výpis prvků PSV 3...'!$C$121:$K$184</definedName>
    <definedName name="_xlnm._FilterDatabase" localSheetId="14" hidden="1">'01-06 - Výpis prvků PSV 4...'!$C$120:$K$245</definedName>
    <definedName name="_xlnm._FilterDatabase" localSheetId="15" hidden="1">'01-07 - Výpis prvků PSV 5...'!$C$120:$K$450</definedName>
    <definedName name="_xlnm._FilterDatabase" localSheetId="16" hidden="1">'01-08 - Výpis prvků PSV 4...'!$C$121:$K$157</definedName>
    <definedName name="_xlnm._FilterDatabase" localSheetId="17" hidden="1">'01-09 - Zařízení zdravotn...'!$C$134:$K$476</definedName>
    <definedName name="_xlnm._FilterDatabase" localSheetId="18" hidden="1">'01-10 - Restaurování maleb'!$C$121:$K$156</definedName>
    <definedName name="_xlnm._FilterDatabase" localSheetId="19" hidden="1">'01-11 - Restaurování vstu...'!$C$120:$K$129</definedName>
    <definedName name="_xlnm._FilterDatabase" localSheetId="20" hidden="1">'01-12 - SILNOPROUDÁ ELEKT...'!$C$142:$K$655</definedName>
    <definedName name="_xlnm._FilterDatabase" localSheetId="21" hidden="1">'01-13 - ELEKTRONICKÉ KOMU...'!$C$133:$K$448</definedName>
    <definedName name="_xlnm._FilterDatabase" localSheetId="22" hidden="1">'02-01 - AREÁLOVÉ ROZVODY ...'!$C$126:$K$205</definedName>
    <definedName name="_xlnm._FilterDatabase" localSheetId="23" hidden="1">'02-02 - Zpevněné plochy'!$C$125:$K$225</definedName>
    <definedName name="_xlnm._FilterDatabase" localSheetId="24" hidden="1">'VRN - VRN'!$C$121:$K$239</definedName>
    <definedName name="_xlnm.Print_Titles" localSheetId="1">'01-00 - Bourání'!$136:$136</definedName>
    <definedName name="_xlnm.Print_Titles" localSheetId="2">'01-01-1 - Návrh'!$142:$142</definedName>
    <definedName name="_xlnm.Print_Titles" localSheetId="3">'01-01-2 - Základy vestavo...'!$125:$125</definedName>
    <definedName name="_xlnm.Print_Titles" localSheetId="4">'01-01-3 - Vnější pavlač'!$129:$129</definedName>
    <definedName name="_xlnm.Print_Titles" localSheetId="5">'01-01-4 - Schodiště staré...'!$127:$127</definedName>
    <definedName name="_xlnm.Print_Titles" localSheetId="6">'01-01-5 - Strop starého p...'!$130:$130</definedName>
    <definedName name="_xlnm.Print_Titles" localSheetId="7">'01-01-6 - Výlez na půdu'!$124:$124</definedName>
    <definedName name="_xlnm.Print_Titles" localSheetId="8">'01-01-7 - Západní vyhlídka'!$128:$128</definedName>
    <definedName name="_xlnm.Print_Titles" localSheetId="9">'01-01-8 - Vnitřní nádvoří'!$126:$126</definedName>
    <definedName name="_xlnm.Print_Titles" localSheetId="10">'01-02 - Projekt ochrany a...'!$124:$124</definedName>
    <definedName name="_xlnm.Print_Titles" localSheetId="11">'01-03 - Výpis prvků PSV 1...'!$120:$120</definedName>
    <definedName name="_xlnm.Print_Titles" localSheetId="12">'01-04 - Výpis prvků PSV 2...'!$120:$120</definedName>
    <definedName name="_xlnm.Print_Titles" localSheetId="13">'01-05 - Výpis prvků PSV 3...'!$121:$121</definedName>
    <definedName name="_xlnm.Print_Titles" localSheetId="14">'01-06 - Výpis prvků PSV 4...'!$120:$120</definedName>
    <definedName name="_xlnm.Print_Titles" localSheetId="15">'01-07 - Výpis prvků PSV 5...'!$120:$120</definedName>
    <definedName name="_xlnm.Print_Titles" localSheetId="16">'01-08 - Výpis prvků PSV 4...'!$121:$121</definedName>
    <definedName name="_xlnm.Print_Titles" localSheetId="17">'01-09 - Zařízení zdravotn...'!$134:$134</definedName>
    <definedName name="_xlnm.Print_Titles" localSheetId="18">'01-10 - Restaurování maleb'!$121:$121</definedName>
    <definedName name="_xlnm.Print_Titles" localSheetId="19">'01-11 - Restaurování vstu...'!$120:$120</definedName>
    <definedName name="_xlnm.Print_Titles" localSheetId="20">'01-12 - SILNOPROUDÁ ELEKT...'!$142:$142</definedName>
    <definedName name="_xlnm.Print_Titles" localSheetId="21">'01-13 - ELEKTRONICKÉ KOMU...'!$133:$133</definedName>
    <definedName name="_xlnm.Print_Titles" localSheetId="22">'02-01 - AREÁLOVÉ ROZVODY ...'!$126:$126</definedName>
    <definedName name="_xlnm.Print_Titles" localSheetId="23">'02-02 - Zpevněné plochy'!$125:$125</definedName>
    <definedName name="_xlnm.Print_Titles" localSheetId="0">'Rekapitulace stavby'!$92:$92</definedName>
    <definedName name="_xlnm.Print_Titles" localSheetId="24">'VRN - VRN'!$121:$121</definedName>
    <definedName name="_xlnm.Print_Area" localSheetId="1">'01-00 - Bourání'!$C$4:$J$76,'01-00 - Bourání'!$C$82:$J$116,'01-00 - Bourání'!$C$122:$J$1415</definedName>
    <definedName name="_xlnm.Print_Area" localSheetId="2">'01-01-1 - Návrh'!$C$4:$J$76,'01-01-1 - Návrh'!$C$82:$J$122,'01-01-1 - Návrh'!$C$128:$J$1522</definedName>
    <definedName name="_xlnm.Print_Area" localSheetId="3">'01-01-2 - Základy vestavo...'!$C$4:$J$76,'01-01-2 - Základy vestavo...'!$C$82:$J$105,'01-01-2 - Základy vestavo...'!$C$111:$J$184</definedName>
    <definedName name="_xlnm.Print_Area" localSheetId="4">'01-01-3 - Vnější pavlač'!$C$4:$J$76,'01-01-3 - Vnější pavlač'!$C$82:$J$109,'01-01-3 - Vnější pavlač'!$C$115:$J$189</definedName>
    <definedName name="_xlnm.Print_Area" localSheetId="5">'01-01-4 - Schodiště staré...'!$C$4:$J$76,'01-01-4 - Schodiště staré...'!$C$82:$J$107,'01-01-4 - Schodiště staré...'!$C$113:$J$163</definedName>
    <definedName name="_xlnm.Print_Area" localSheetId="6">'01-01-5 - Strop starého p...'!$C$4:$J$76,'01-01-5 - Strop starého p...'!$C$82:$J$110,'01-01-5 - Strop starého p...'!$C$116:$J$237</definedName>
    <definedName name="_xlnm.Print_Area" localSheetId="7">'01-01-6 - Výlez na půdu'!$C$4:$J$76,'01-01-6 - Výlez na půdu'!$C$82:$J$104,'01-01-6 - Výlez na půdu'!$C$110:$J$148</definedName>
    <definedName name="_xlnm.Print_Area" localSheetId="8">'01-01-7 - Západní vyhlídka'!$C$4:$J$76,'01-01-7 - Západní vyhlídka'!$C$82:$J$108,'01-01-7 - Západní vyhlídka'!$C$114:$J$207</definedName>
    <definedName name="_xlnm.Print_Area" localSheetId="9">'01-01-8 - Vnitřní nádvoří'!$C$4:$J$76,'01-01-8 - Vnitřní nádvoří'!$C$82:$J$106,'01-01-8 - Vnitřní nádvoří'!$C$112:$J$171</definedName>
    <definedName name="_xlnm.Print_Area" localSheetId="10">'01-02 - Projekt ochrany a...'!$C$4:$J$76,'01-02 - Projekt ochrany a...'!$C$82:$J$104,'01-02 - Projekt ochrany a...'!$C$110:$J$419</definedName>
    <definedName name="_xlnm.Print_Area" localSheetId="11">'01-03 - Výpis prvků PSV 1...'!$C$4:$J$76,'01-03 - Výpis prvků PSV 1...'!$C$82:$J$100,'01-03 - Výpis prvků PSV 1...'!$C$106:$J$344</definedName>
    <definedName name="_xlnm.Print_Area" localSheetId="12">'01-04 - Výpis prvků PSV 2...'!$C$4:$J$76,'01-04 - Výpis prvků PSV 2...'!$C$82:$J$100,'01-04 - Výpis prvků PSV 2...'!$C$106:$J$419</definedName>
    <definedName name="_xlnm.Print_Area" localSheetId="13">'01-05 - Výpis prvků PSV 3...'!$C$4:$J$76,'01-05 - Výpis prvků PSV 3...'!$C$82:$J$101,'01-05 - Výpis prvků PSV 3...'!$C$107:$J$184</definedName>
    <definedName name="_xlnm.Print_Area" localSheetId="14">'01-06 - Výpis prvků PSV 4...'!$C$4:$J$76,'01-06 - Výpis prvků PSV 4...'!$C$82:$J$100,'01-06 - Výpis prvků PSV 4...'!$C$106:$J$245</definedName>
    <definedName name="_xlnm.Print_Area" localSheetId="15">'01-07 - Výpis prvků PSV 5...'!$C$4:$J$76,'01-07 - Výpis prvků PSV 5...'!$C$82:$J$100,'01-07 - Výpis prvků PSV 5...'!$C$106:$J$450</definedName>
    <definedName name="_xlnm.Print_Area" localSheetId="16">'01-08 - Výpis prvků PSV 4...'!$C$4:$J$76,'01-08 - Výpis prvků PSV 4...'!$C$82:$J$101,'01-08 - Výpis prvků PSV 4...'!$C$107:$J$157</definedName>
    <definedName name="_xlnm.Print_Area" localSheetId="17">'01-09 - Zařízení zdravotn...'!$C$4:$J$76,'01-09 - Zařízení zdravotn...'!$C$82:$J$114,'01-09 - Zařízení zdravotn...'!$C$120:$J$476</definedName>
    <definedName name="_xlnm.Print_Area" localSheetId="18">'01-10 - Restaurování maleb'!$C$4:$J$76,'01-10 - Restaurování maleb'!$C$82:$J$101,'01-10 - Restaurování maleb'!$C$107:$J$156</definedName>
    <definedName name="_xlnm.Print_Area" localSheetId="19">'01-11 - Restaurování vstu...'!$C$4:$J$76,'01-11 - Restaurování vstu...'!$C$82:$J$100,'01-11 - Restaurování vstu...'!$C$106:$J$129</definedName>
    <definedName name="_xlnm.Print_Area" localSheetId="20">'01-12 - SILNOPROUDÁ ELEKT...'!$C$4:$J$76,'01-12 - SILNOPROUDÁ ELEKT...'!$C$82:$J$122,'01-12 - SILNOPROUDÁ ELEKT...'!$C$128:$J$655</definedName>
    <definedName name="_xlnm.Print_Area" localSheetId="21">'01-13 - ELEKTRONICKÉ KOMU...'!$C$4:$J$76,'01-13 - ELEKTRONICKÉ KOMU...'!$C$82:$J$113,'01-13 - ELEKTRONICKÉ KOMU...'!$C$119:$J$448</definedName>
    <definedName name="_xlnm.Print_Area" localSheetId="22">'02-01 - AREÁLOVÉ ROZVODY ...'!$C$4:$J$76,'02-01 - AREÁLOVÉ ROZVODY ...'!$C$82:$J$106,'02-01 - AREÁLOVÉ ROZVODY ...'!$C$112:$J$205</definedName>
    <definedName name="_xlnm.Print_Area" localSheetId="23">'02-02 - Zpevněné plochy'!$C$4:$J$76,'02-02 - Zpevněné plochy'!$C$82:$J$105,'02-02 - Zpevněné plochy'!$C$111:$J$225</definedName>
    <definedName name="_xlnm.Print_Area" localSheetId="0">'Rekapitulace stavby'!$D$4:$AO$76,'Rekapitulace stavby'!$C$82:$AQ$122</definedName>
    <definedName name="_xlnm.Print_Area" localSheetId="24">'VRN - VRN'!$C$4:$J$76,'VRN - VRN'!$C$82:$J$101,'VRN - VRN'!$C$107:$J$239</definedName>
  </definedNames>
  <calcPr calcId="145621"/>
</workbook>
</file>

<file path=xl/calcChain.xml><?xml version="1.0" encoding="utf-8"?>
<calcChain xmlns="http://schemas.openxmlformats.org/spreadsheetml/2006/main">
  <c r="J39" i="25" l="1"/>
  <c r="J38" i="25"/>
  <c r="AY121" i="1" s="1"/>
  <c r="J37" i="25"/>
  <c r="AX121" i="1"/>
  <c r="BI239" i="25"/>
  <c r="BH239" i="25"/>
  <c r="BG239" i="25"/>
  <c r="BF239" i="25"/>
  <c r="T239" i="25"/>
  <c r="R239" i="25"/>
  <c r="P239" i="25"/>
  <c r="BI238" i="25"/>
  <c r="BH238" i="25"/>
  <c r="BG238" i="25"/>
  <c r="BF238" i="25"/>
  <c r="T238" i="25"/>
  <c r="R238" i="25"/>
  <c r="P238" i="25"/>
  <c r="BI234" i="25"/>
  <c r="BH234" i="25"/>
  <c r="BG234" i="25"/>
  <c r="BF234" i="25"/>
  <c r="T234" i="25"/>
  <c r="R234" i="25"/>
  <c r="P234" i="25"/>
  <c r="BI230" i="25"/>
  <c r="BH230" i="25"/>
  <c r="BG230" i="25"/>
  <c r="BF230" i="25"/>
  <c r="T230" i="25"/>
  <c r="R230" i="25"/>
  <c r="P230" i="25"/>
  <c r="BI226" i="25"/>
  <c r="BH226" i="25"/>
  <c r="BG226" i="25"/>
  <c r="BF226" i="25"/>
  <c r="T226" i="25"/>
  <c r="R226" i="25"/>
  <c r="P226" i="25"/>
  <c r="BI221" i="25"/>
  <c r="BH221" i="25"/>
  <c r="BG221" i="25"/>
  <c r="BF221" i="25"/>
  <c r="T221" i="25"/>
  <c r="R221" i="25"/>
  <c r="P221" i="25"/>
  <c r="BI217" i="25"/>
  <c r="BH217" i="25"/>
  <c r="BG217" i="25"/>
  <c r="BF217" i="25"/>
  <c r="T217" i="25"/>
  <c r="R217" i="25"/>
  <c r="P217" i="25"/>
  <c r="BI212" i="25"/>
  <c r="BH212" i="25"/>
  <c r="BG212" i="25"/>
  <c r="BF212" i="25"/>
  <c r="T212" i="25"/>
  <c r="R212" i="25"/>
  <c r="P212" i="25"/>
  <c r="BI208" i="25"/>
  <c r="BH208" i="25"/>
  <c r="BG208" i="25"/>
  <c r="BF208" i="25"/>
  <c r="T208" i="25"/>
  <c r="R208" i="25"/>
  <c r="P208" i="25"/>
  <c r="BI204" i="25"/>
  <c r="BH204" i="25"/>
  <c r="BG204" i="25"/>
  <c r="BF204" i="25"/>
  <c r="T204" i="25"/>
  <c r="R204" i="25"/>
  <c r="P204" i="25"/>
  <c r="BI200" i="25"/>
  <c r="BH200" i="25"/>
  <c r="BG200" i="25"/>
  <c r="BF200" i="25"/>
  <c r="T200" i="25"/>
  <c r="R200" i="25"/>
  <c r="P200" i="25"/>
  <c r="BI196" i="25"/>
  <c r="BH196" i="25"/>
  <c r="BG196" i="25"/>
  <c r="BF196" i="25"/>
  <c r="T196" i="25"/>
  <c r="R196" i="25"/>
  <c r="P196" i="25"/>
  <c r="BI192" i="25"/>
  <c r="BH192" i="25"/>
  <c r="BG192" i="25"/>
  <c r="BF192" i="25"/>
  <c r="T192" i="25"/>
  <c r="R192" i="25"/>
  <c r="P192" i="25"/>
  <c r="BI188" i="25"/>
  <c r="BH188" i="25"/>
  <c r="BG188" i="25"/>
  <c r="BF188" i="25"/>
  <c r="T188" i="25"/>
  <c r="R188" i="25"/>
  <c r="P188" i="25"/>
  <c r="BI184" i="25"/>
  <c r="BH184" i="25"/>
  <c r="BG184" i="25"/>
  <c r="BF184" i="25"/>
  <c r="T184" i="25"/>
  <c r="R184" i="25"/>
  <c r="P184" i="25"/>
  <c r="BI183" i="25"/>
  <c r="BH183" i="25"/>
  <c r="BG183" i="25"/>
  <c r="BF183" i="25"/>
  <c r="T183" i="25"/>
  <c r="R183" i="25"/>
  <c r="P183" i="25"/>
  <c r="BI182" i="25"/>
  <c r="BH182" i="25"/>
  <c r="BG182" i="25"/>
  <c r="BF182" i="25"/>
  <c r="T182" i="25"/>
  <c r="R182" i="25"/>
  <c r="P182" i="25"/>
  <c r="BI181" i="25"/>
  <c r="BH181" i="25"/>
  <c r="BG181" i="25"/>
  <c r="BF181" i="25"/>
  <c r="T181" i="25"/>
  <c r="R181" i="25"/>
  <c r="P181" i="25"/>
  <c r="BI180" i="25"/>
  <c r="BH180" i="25"/>
  <c r="BG180" i="25"/>
  <c r="BF180" i="25"/>
  <c r="T180" i="25"/>
  <c r="R180" i="25"/>
  <c r="P180" i="25"/>
  <c r="BI179" i="25"/>
  <c r="BH179" i="25"/>
  <c r="BG179" i="25"/>
  <c r="BF179" i="25"/>
  <c r="T179" i="25"/>
  <c r="R179" i="25"/>
  <c r="P179" i="25"/>
  <c r="BI175" i="25"/>
  <c r="BH175" i="25"/>
  <c r="BG175" i="25"/>
  <c r="BF175" i="25"/>
  <c r="T175" i="25"/>
  <c r="R175" i="25"/>
  <c r="P175" i="25"/>
  <c r="BI169" i="25"/>
  <c r="BH169" i="25"/>
  <c r="BG169" i="25"/>
  <c r="BF169" i="25"/>
  <c r="T169" i="25"/>
  <c r="R169" i="25"/>
  <c r="P169" i="25"/>
  <c r="BI161" i="25"/>
  <c r="BH161" i="25"/>
  <c r="BG161" i="25"/>
  <c r="BF161" i="25"/>
  <c r="T161" i="25"/>
  <c r="R161" i="25"/>
  <c r="P161" i="25"/>
  <c r="BI150" i="25"/>
  <c r="BH150" i="25"/>
  <c r="BG150" i="25"/>
  <c r="BF150" i="25"/>
  <c r="T150" i="25"/>
  <c r="R150" i="25"/>
  <c r="P150" i="25"/>
  <c r="BI142" i="25"/>
  <c r="BH142" i="25"/>
  <c r="BG142" i="25"/>
  <c r="BF142" i="25"/>
  <c r="T142" i="25"/>
  <c r="R142" i="25"/>
  <c r="P142" i="25"/>
  <c r="BI132" i="25"/>
  <c r="BH132" i="25"/>
  <c r="BG132" i="25"/>
  <c r="BF132" i="25"/>
  <c r="T132" i="25"/>
  <c r="R132" i="25"/>
  <c r="P132" i="25"/>
  <c r="BI124" i="25"/>
  <c r="BH124" i="25"/>
  <c r="BG124" i="25"/>
  <c r="BF124" i="25"/>
  <c r="T124" i="25"/>
  <c r="R124" i="25"/>
  <c r="P124" i="25"/>
  <c r="J118" i="25"/>
  <c r="F118" i="25"/>
  <c r="F116" i="25"/>
  <c r="E114" i="25"/>
  <c r="J93" i="25"/>
  <c r="F93" i="25"/>
  <c r="F91" i="25"/>
  <c r="E89" i="25"/>
  <c r="J26" i="25"/>
  <c r="E26" i="25"/>
  <c r="J119" i="25" s="1"/>
  <c r="J25" i="25"/>
  <c r="J20" i="25"/>
  <c r="E20" i="25"/>
  <c r="F119" i="25" s="1"/>
  <c r="J19" i="25"/>
  <c r="J14" i="25"/>
  <c r="J91" i="25"/>
  <c r="E7" i="25"/>
  <c r="E110" i="25" s="1"/>
  <c r="J39" i="24"/>
  <c r="J38" i="24"/>
  <c r="AY119" i="1" s="1"/>
  <c r="J37" i="24"/>
  <c r="AX119" i="1" s="1"/>
  <c r="BI225" i="24"/>
  <c r="BH225" i="24"/>
  <c r="BG225" i="24"/>
  <c r="BF225" i="24"/>
  <c r="T225" i="24"/>
  <c r="T224" i="24" s="1"/>
  <c r="R225" i="24"/>
  <c r="R224" i="24" s="1"/>
  <c r="P225" i="24"/>
  <c r="P224" i="24" s="1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1" i="24"/>
  <c r="BH211" i="24"/>
  <c r="BG211" i="24"/>
  <c r="BF211" i="24"/>
  <c r="T211" i="24"/>
  <c r="R211" i="24"/>
  <c r="P211" i="24"/>
  <c r="BI203" i="24"/>
  <c r="BH203" i="24"/>
  <c r="BG203" i="24"/>
  <c r="BF203" i="24"/>
  <c r="T203" i="24"/>
  <c r="R203" i="24"/>
  <c r="P203" i="24"/>
  <c r="BI201" i="24"/>
  <c r="BH201" i="24"/>
  <c r="BG201" i="24"/>
  <c r="BF201" i="24"/>
  <c r="T201" i="24"/>
  <c r="R201" i="24"/>
  <c r="P201" i="24"/>
  <c r="BI200" i="24"/>
  <c r="BH200" i="24"/>
  <c r="BG200" i="24"/>
  <c r="BF200" i="24"/>
  <c r="T200" i="24"/>
  <c r="R200" i="24"/>
  <c r="P200" i="24"/>
  <c r="BI199" i="24"/>
  <c r="BH199" i="24"/>
  <c r="BG199" i="24"/>
  <c r="BF199" i="24"/>
  <c r="T199" i="24"/>
  <c r="R199" i="24"/>
  <c r="P199" i="24"/>
  <c r="BI198" i="24"/>
  <c r="BH198" i="24"/>
  <c r="BG198" i="24"/>
  <c r="BF198" i="24"/>
  <c r="T198" i="24"/>
  <c r="R198" i="24"/>
  <c r="P198" i="24"/>
  <c r="BI197" i="24"/>
  <c r="BH197" i="24"/>
  <c r="BG197" i="24"/>
  <c r="BF197" i="24"/>
  <c r="T197" i="24"/>
  <c r="R197" i="24"/>
  <c r="P197" i="24"/>
  <c r="BI196" i="24"/>
  <c r="BH196" i="24"/>
  <c r="BG196" i="24"/>
  <c r="BF196" i="24"/>
  <c r="T196" i="24"/>
  <c r="R196" i="24"/>
  <c r="P196" i="24"/>
  <c r="BI193" i="24"/>
  <c r="BH193" i="24"/>
  <c r="BG193" i="24"/>
  <c r="BF193" i="24"/>
  <c r="T193" i="24"/>
  <c r="R193" i="24"/>
  <c r="P193" i="24"/>
  <c r="BI189" i="24"/>
  <c r="BH189" i="24"/>
  <c r="BG189" i="24"/>
  <c r="BF189" i="24"/>
  <c r="T189" i="24"/>
  <c r="R189" i="24"/>
  <c r="P189" i="24"/>
  <c r="BI184" i="24"/>
  <c r="BH184" i="24"/>
  <c r="BG184" i="24"/>
  <c r="BF184" i="24"/>
  <c r="T184" i="24"/>
  <c r="R184" i="24"/>
  <c r="P184" i="24"/>
  <c r="BI178" i="24"/>
  <c r="BH178" i="24"/>
  <c r="BG178" i="24"/>
  <c r="BF178" i="24"/>
  <c r="T178" i="24"/>
  <c r="R178" i="24"/>
  <c r="P178" i="24"/>
  <c r="BI168" i="24"/>
  <c r="BH168" i="24"/>
  <c r="BG168" i="24"/>
  <c r="BF168" i="24"/>
  <c r="T168" i="24"/>
  <c r="R168" i="24"/>
  <c r="P168" i="24"/>
  <c r="BI162" i="24"/>
  <c r="BH162" i="24"/>
  <c r="BG162" i="24"/>
  <c r="BF162" i="24"/>
  <c r="T162" i="24"/>
  <c r="R162" i="24"/>
  <c r="P162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1" i="24"/>
  <c r="BH151" i="24"/>
  <c r="BG151" i="24"/>
  <c r="BF151" i="24"/>
  <c r="T151" i="24"/>
  <c r="R151" i="24"/>
  <c r="P151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37" i="24"/>
  <c r="BH137" i="24"/>
  <c r="BG137" i="24"/>
  <c r="BF137" i="24"/>
  <c r="T137" i="24"/>
  <c r="R137" i="24"/>
  <c r="P137" i="24"/>
  <c r="BI133" i="24"/>
  <c r="BH133" i="24"/>
  <c r="BG133" i="24"/>
  <c r="BF133" i="24"/>
  <c r="T133" i="24"/>
  <c r="R133" i="24"/>
  <c r="P133" i="24"/>
  <c r="BI129" i="24"/>
  <c r="BH129" i="24"/>
  <c r="BG129" i="24"/>
  <c r="BF129" i="24"/>
  <c r="T129" i="24"/>
  <c r="R129" i="24"/>
  <c r="P129" i="24"/>
  <c r="J122" i="24"/>
  <c r="F122" i="24"/>
  <c r="F120" i="24"/>
  <c r="E118" i="24"/>
  <c r="J93" i="24"/>
  <c r="F93" i="24"/>
  <c r="F91" i="24"/>
  <c r="E89" i="24"/>
  <c r="J26" i="24"/>
  <c r="E26" i="24"/>
  <c r="J123" i="24"/>
  <c r="J25" i="24"/>
  <c r="J20" i="24"/>
  <c r="E20" i="24"/>
  <c r="F94" i="24"/>
  <c r="J19" i="24"/>
  <c r="J14" i="24"/>
  <c r="J91" i="24"/>
  <c r="E7" i="24"/>
  <c r="E114" i="24" s="1"/>
  <c r="J129" i="23"/>
  <c r="J39" i="23"/>
  <c r="J38" i="23"/>
  <c r="AY118" i="1" s="1"/>
  <c r="J37" i="23"/>
  <c r="AX118" i="1"/>
  <c r="BI205" i="23"/>
  <c r="BH205" i="23"/>
  <c r="BG205" i="23"/>
  <c r="BF205" i="23"/>
  <c r="T205" i="23"/>
  <c r="R205" i="23"/>
  <c r="P205" i="23"/>
  <c r="BI204" i="23"/>
  <c r="BH204" i="23"/>
  <c r="BG204" i="23"/>
  <c r="BF204" i="23"/>
  <c r="T204" i="23"/>
  <c r="R204" i="23"/>
  <c r="P204" i="23"/>
  <c r="BI203" i="23"/>
  <c r="BH203" i="23"/>
  <c r="BG203" i="23"/>
  <c r="BF203" i="23"/>
  <c r="T203" i="23"/>
  <c r="R203" i="23"/>
  <c r="P203" i="23"/>
  <c r="BI202" i="23"/>
  <c r="BH202" i="23"/>
  <c r="BG202" i="23"/>
  <c r="BF202" i="23"/>
  <c r="T202" i="23"/>
  <c r="R202" i="23"/>
  <c r="P202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90" i="23"/>
  <c r="BH190" i="23"/>
  <c r="BG190" i="23"/>
  <c r="BF190" i="23"/>
  <c r="T190" i="23"/>
  <c r="R190" i="23"/>
  <c r="P190" i="23"/>
  <c r="BI189" i="23"/>
  <c r="BH189" i="23"/>
  <c r="BG189" i="23"/>
  <c r="BF189" i="23"/>
  <c r="T189" i="23"/>
  <c r="R189" i="23"/>
  <c r="P189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7" i="23"/>
  <c r="BH177" i="23"/>
  <c r="BG177" i="23"/>
  <c r="BF177" i="23"/>
  <c r="T177" i="23"/>
  <c r="R177" i="23"/>
  <c r="P177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2" i="23"/>
  <c r="BH172" i="23"/>
  <c r="BG172" i="23"/>
  <c r="BF172" i="23"/>
  <c r="T172" i="23"/>
  <c r="R172" i="23"/>
  <c r="P172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4" i="23"/>
  <c r="BH164" i="23"/>
  <c r="BG164" i="23"/>
  <c r="BF164" i="23"/>
  <c r="T164" i="23"/>
  <c r="R164" i="23"/>
  <c r="P164" i="23"/>
  <c r="BI160" i="23"/>
  <c r="BH160" i="23"/>
  <c r="BG160" i="23"/>
  <c r="BF160" i="23"/>
  <c r="T160" i="23"/>
  <c r="R160" i="23"/>
  <c r="P160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BI141" i="23"/>
  <c r="BH141" i="23"/>
  <c r="BG141" i="23"/>
  <c r="BF141" i="23"/>
  <c r="T141" i="23"/>
  <c r="R141" i="23"/>
  <c r="P141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00" i="23"/>
  <c r="J123" i="23"/>
  <c r="F123" i="23"/>
  <c r="F121" i="23"/>
  <c r="E119" i="23"/>
  <c r="J93" i="23"/>
  <c r="F93" i="23"/>
  <c r="F91" i="23"/>
  <c r="E89" i="23"/>
  <c r="J26" i="23"/>
  <c r="E26" i="23"/>
  <c r="J124" i="23" s="1"/>
  <c r="J25" i="23"/>
  <c r="J20" i="23"/>
  <c r="E20" i="23"/>
  <c r="F94" i="23" s="1"/>
  <c r="J19" i="23"/>
  <c r="J14" i="23"/>
  <c r="J121" i="23" s="1"/>
  <c r="E7" i="23"/>
  <c r="E85" i="23" s="1"/>
  <c r="J136" i="22"/>
  <c r="J39" i="22"/>
  <c r="J38" i="22"/>
  <c r="AY116" i="1" s="1"/>
  <c r="J37" i="22"/>
  <c r="AX116" i="1"/>
  <c r="BI448" i="22"/>
  <c r="BH448" i="22"/>
  <c r="BG448" i="22"/>
  <c r="BF448" i="22"/>
  <c r="T448" i="22"/>
  <c r="R448" i="22"/>
  <c r="P448" i="22"/>
  <c r="BI447" i="22"/>
  <c r="BH447" i="22"/>
  <c r="BG447" i="22"/>
  <c r="BF447" i="22"/>
  <c r="T447" i="22"/>
  <c r="R447" i="22"/>
  <c r="P447" i="22"/>
  <c r="BI444" i="22"/>
  <c r="BH444" i="22"/>
  <c r="BG444" i="22"/>
  <c r="BF444" i="22"/>
  <c r="T444" i="22"/>
  <c r="R444" i="22"/>
  <c r="P444" i="22"/>
  <c r="BI443" i="22"/>
  <c r="BH443" i="22"/>
  <c r="BG443" i="22"/>
  <c r="BF443" i="22"/>
  <c r="T443" i="22"/>
  <c r="R443" i="22"/>
  <c r="P443" i="22"/>
  <c r="BI442" i="22"/>
  <c r="BH442" i="22"/>
  <c r="BG442" i="22"/>
  <c r="BF442" i="22"/>
  <c r="T442" i="22"/>
  <c r="R442" i="22"/>
  <c r="P442" i="22"/>
  <c r="BI441" i="22"/>
  <c r="BH441" i="22"/>
  <c r="BG441" i="22"/>
  <c r="BF441" i="22"/>
  <c r="T441" i="22"/>
  <c r="R441" i="22"/>
  <c r="P441" i="22"/>
  <c r="BI440" i="22"/>
  <c r="BH440" i="22"/>
  <c r="BG440" i="22"/>
  <c r="BF440" i="22"/>
  <c r="T440" i="22"/>
  <c r="R440" i="22"/>
  <c r="P440" i="22"/>
  <c r="BI439" i="22"/>
  <c r="BH439" i="22"/>
  <c r="BG439" i="22"/>
  <c r="BF439" i="22"/>
  <c r="T439" i="22"/>
  <c r="R439" i="22"/>
  <c r="P439" i="22"/>
  <c r="BI438" i="22"/>
  <c r="BH438" i="22"/>
  <c r="BG438" i="22"/>
  <c r="BF438" i="22"/>
  <c r="T438" i="22"/>
  <c r="R438" i="22"/>
  <c r="P438" i="22"/>
  <c r="BI437" i="22"/>
  <c r="BH437" i="22"/>
  <c r="BG437" i="22"/>
  <c r="BF437" i="22"/>
  <c r="T437" i="22"/>
  <c r="R437" i="22"/>
  <c r="P437" i="22"/>
  <c r="BI436" i="22"/>
  <c r="BH436" i="22"/>
  <c r="BG436" i="22"/>
  <c r="BF436" i="22"/>
  <c r="T436" i="22"/>
  <c r="R436" i="22"/>
  <c r="P436" i="22"/>
  <c r="BI435" i="22"/>
  <c r="BH435" i="22"/>
  <c r="BG435" i="22"/>
  <c r="BF435" i="22"/>
  <c r="T435" i="22"/>
  <c r="R435" i="22"/>
  <c r="P435" i="22"/>
  <c r="BI434" i="22"/>
  <c r="BH434" i="22"/>
  <c r="BG434" i="22"/>
  <c r="BF434" i="22"/>
  <c r="T434" i="22"/>
  <c r="R434" i="22"/>
  <c r="P434" i="22"/>
  <c r="BI433" i="22"/>
  <c r="BH433" i="22"/>
  <c r="BG433" i="22"/>
  <c r="BF433" i="22"/>
  <c r="T433" i="22"/>
  <c r="R433" i="22"/>
  <c r="P433" i="22"/>
  <c r="BI432" i="22"/>
  <c r="BH432" i="22"/>
  <c r="BG432" i="22"/>
  <c r="BF432" i="22"/>
  <c r="T432" i="22"/>
  <c r="R432" i="22"/>
  <c r="P432" i="22"/>
  <c r="BI429" i="22"/>
  <c r="BH429" i="22"/>
  <c r="BG429" i="22"/>
  <c r="BF429" i="22"/>
  <c r="T429" i="22"/>
  <c r="R429" i="22"/>
  <c r="P429" i="22"/>
  <c r="BI428" i="22"/>
  <c r="BH428" i="22"/>
  <c r="BG428" i="22"/>
  <c r="BF428" i="22"/>
  <c r="T428" i="22"/>
  <c r="R428" i="22"/>
  <c r="P428" i="22"/>
  <c r="BI427" i="22"/>
  <c r="BH427" i="22"/>
  <c r="BG427" i="22"/>
  <c r="BF427" i="22"/>
  <c r="T427" i="22"/>
  <c r="T426" i="22" s="1"/>
  <c r="T425" i="22" s="1"/>
  <c r="R427" i="22"/>
  <c r="P427" i="22"/>
  <c r="BI424" i="22"/>
  <c r="BH424" i="22"/>
  <c r="BG424" i="22"/>
  <c r="BF424" i="22"/>
  <c r="T424" i="22"/>
  <c r="R424" i="22"/>
  <c r="P424" i="22"/>
  <c r="BI423" i="22"/>
  <c r="BH423" i="22"/>
  <c r="BG423" i="22"/>
  <c r="BF423" i="22"/>
  <c r="T423" i="22"/>
  <c r="R423" i="22"/>
  <c r="P423" i="22"/>
  <c r="BI422" i="22"/>
  <c r="BH422" i="22"/>
  <c r="BG422" i="22"/>
  <c r="BF422" i="22"/>
  <c r="T422" i="22"/>
  <c r="R422" i="22"/>
  <c r="P422" i="22"/>
  <c r="BI421" i="22"/>
  <c r="BH421" i="22"/>
  <c r="BG421" i="22"/>
  <c r="BF421" i="22"/>
  <c r="T421" i="22"/>
  <c r="R421" i="22"/>
  <c r="P421" i="22"/>
  <c r="BI420" i="22"/>
  <c r="BH420" i="22"/>
  <c r="BG420" i="22"/>
  <c r="BF420" i="22"/>
  <c r="T420" i="22"/>
  <c r="R420" i="22"/>
  <c r="P420" i="22"/>
  <c r="BI416" i="22"/>
  <c r="BH416" i="22"/>
  <c r="BG416" i="22"/>
  <c r="BF416" i="22"/>
  <c r="T416" i="22"/>
  <c r="R416" i="22"/>
  <c r="P416" i="22"/>
  <c r="BI415" i="22"/>
  <c r="BH415" i="22"/>
  <c r="BG415" i="22"/>
  <c r="BF415" i="22"/>
  <c r="T415" i="22"/>
  <c r="R415" i="22"/>
  <c r="P415" i="22"/>
  <c r="BI414" i="22"/>
  <c r="BH414" i="22"/>
  <c r="BG414" i="22"/>
  <c r="BF414" i="22"/>
  <c r="T414" i="22"/>
  <c r="R414" i="22"/>
  <c r="P414" i="22"/>
  <c r="BI413" i="22"/>
  <c r="BH413" i="22"/>
  <c r="BG413" i="22"/>
  <c r="BF413" i="22"/>
  <c r="T413" i="22"/>
  <c r="R413" i="22"/>
  <c r="P413" i="22"/>
  <c r="BI412" i="22"/>
  <c r="BH412" i="22"/>
  <c r="BG412" i="22"/>
  <c r="BF412" i="22"/>
  <c r="T412" i="22"/>
  <c r="R412" i="22"/>
  <c r="P412" i="22"/>
  <c r="BI411" i="22"/>
  <c r="BH411" i="22"/>
  <c r="BG411" i="22"/>
  <c r="BF411" i="22"/>
  <c r="T411" i="22"/>
  <c r="R411" i="22"/>
  <c r="P411" i="22"/>
  <c r="BI410" i="22"/>
  <c r="BH410" i="22"/>
  <c r="BG410" i="22"/>
  <c r="BF410" i="22"/>
  <c r="T410" i="22"/>
  <c r="R410" i="22"/>
  <c r="P410" i="22"/>
  <c r="BI409" i="22"/>
  <c r="BH409" i="22"/>
  <c r="BG409" i="22"/>
  <c r="BF409" i="22"/>
  <c r="T409" i="22"/>
  <c r="R409" i="22"/>
  <c r="P409" i="22"/>
  <c r="BI408" i="22"/>
  <c r="BH408" i="22"/>
  <c r="BG408" i="22"/>
  <c r="BF408" i="22"/>
  <c r="T408" i="22"/>
  <c r="R408" i="22"/>
  <c r="P408" i="22"/>
  <c r="BI407" i="22"/>
  <c r="BH407" i="22"/>
  <c r="BG407" i="22"/>
  <c r="BF407" i="22"/>
  <c r="T407" i="22"/>
  <c r="R407" i="22"/>
  <c r="P407" i="22"/>
  <c r="BI404" i="22"/>
  <c r="BH404" i="22"/>
  <c r="BG404" i="22"/>
  <c r="BF404" i="22"/>
  <c r="T404" i="22"/>
  <c r="R404" i="22"/>
  <c r="P404" i="22"/>
  <c r="BI403" i="22"/>
  <c r="BH403" i="22"/>
  <c r="BG403" i="22"/>
  <c r="BF403" i="22"/>
  <c r="T403" i="22"/>
  <c r="R403" i="22"/>
  <c r="P403" i="22"/>
  <c r="BI402" i="22"/>
  <c r="BH402" i="22"/>
  <c r="BG402" i="22"/>
  <c r="BF402" i="22"/>
  <c r="T402" i="22"/>
  <c r="R402" i="22"/>
  <c r="P402" i="22"/>
  <c r="BI401" i="22"/>
  <c r="BH401" i="22"/>
  <c r="BG401" i="22"/>
  <c r="BF401" i="22"/>
  <c r="T401" i="22"/>
  <c r="R401" i="22"/>
  <c r="P401" i="22"/>
  <c r="BI400" i="22"/>
  <c r="BH400" i="22"/>
  <c r="BG400" i="22"/>
  <c r="BF400" i="22"/>
  <c r="T400" i="22"/>
  <c r="R400" i="22"/>
  <c r="P400" i="22"/>
  <c r="BI399" i="22"/>
  <c r="BH399" i="22"/>
  <c r="BG399" i="22"/>
  <c r="BF399" i="22"/>
  <c r="T399" i="22"/>
  <c r="R399" i="22"/>
  <c r="P399" i="22"/>
  <c r="BI396" i="22"/>
  <c r="BH396" i="22"/>
  <c r="BG396" i="22"/>
  <c r="BF396" i="22"/>
  <c r="T396" i="22"/>
  <c r="R396" i="22"/>
  <c r="P396" i="22"/>
  <c r="BI395" i="22"/>
  <c r="BH395" i="22"/>
  <c r="BG395" i="22"/>
  <c r="BF395" i="22"/>
  <c r="T395" i="22"/>
  <c r="R395" i="22"/>
  <c r="P395" i="22"/>
  <c r="BI393" i="22"/>
  <c r="BH393" i="22"/>
  <c r="BG393" i="22"/>
  <c r="BF393" i="22"/>
  <c r="T393" i="22"/>
  <c r="T392" i="22"/>
  <c r="R393" i="22"/>
  <c r="R392" i="22" s="1"/>
  <c r="P393" i="22"/>
  <c r="P392" i="22"/>
  <c r="BI389" i="22"/>
  <c r="BH389" i="22"/>
  <c r="BG389" i="22"/>
  <c r="BF389" i="22"/>
  <c r="T389" i="22"/>
  <c r="R389" i="22"/>
  <c r="P389" i="22"/>
  <c r="BI386" i="22"/>
  <c r="BH386" i="22"/>
  <c r="BG386" i="22"/>
  <c r="BF386" i="22"/>
  <c r="T386" i="22"/>
  <c r="R386" i="22"/>
  <c r="P386" i="22"/>
  <c r="BI385" i="22"/>
  <c r="BH385" i="22"/>
  <c r="BG385" i="22"/>
  <c r="BF385" i="22"/>
  <c r="T385" i="22"/>
  <c r="R385" i="22"/>
  <c r="P385" i="22"/>
  <c r="BI382" i="22"/>
  <c r="BH382" i="22"/>
  <c r="BG382" i="22"/>
  <c r="BF382" i="22"/>
  <c r="T382" i="22"/>
  <c r="R382" i="22"/>
  <c r="P382" i="22"/>
  <c r="BI379" i="22"/>
  <c r="BH379" i="22"/>
  <c r="BG379" i="22"/>
  <c r="BF379" i="22"/>
  <c r="T379" i="22"/>
  <c r="R379" i="22"/>
  <c r="P379" i="22"/>
  <c r="BI376" i="22"/>
  <c r="BH376" i="22"/>
  <c r="BG376" i="22"/>
  <c r="BF376" i="22"/>
  <c r="T376" i="22"/>
  <c r="R376" i="22"/>
  <c r="P376" i="22"/>
  <c r="BI373" i="22"/>
  <c r="BH373" i="22"/>
  <c r="BG373" i="22"/>
  <c r="BF373" i="22"/>
  <c r="T373" i="22"/>
  <c r="R373" i="22"/>
  <c r="P373" i="22"/>
  <c r="BI370" i="22"/>
  <c r="BH370" i="22"/>
  <c r="BG370" i="22"/>
  <c r="BF370" i="22"/>
  <c r="T370" i="22"/>
  <c r="R370" i="22"/>
  <c r="P370" i="22"/>
  <c r="BI366" i="22"/>
  <c r="BH366" i="22"/>
  <c r="BG366" i="22"/>
  <c r="BF366" i="22"/>
  <c r="T366" i="22"/>
  <c r="R366" i="22"/>
  <c r="P366" i="22"/>
  <c r="BI363" i="22"/>
  <c r="BH363" i="22"/>
  <c r="BG363" i="22"/>
  <c r="BF363" i="22"/>
  <c r="T363" i="22"/>
  <c r="R363" i="22"/>
  <c r="P363" i="22"/>
  <c r="BI362" i="22"/>
  <c r="BH362" i="22"/>
  <c r="BG362" i="22"/>
  <c r="BF362" i="22"/>
  <c r="T362" i="22"/>
  <c r="R362" i="22"/>
  <c r="P362" i="22"/>
  <c r="BI361" i="22"/>
  <c r="BH361" i="22"/>
  <c r="BG361" i="22"/>
  <c r="BF361" i="22"/>
  <c r="T361" i="22"/>
  <c r="R361" i="22"/>
  <c r="P361" i="22"/>
  <c r="BI360" i="22"/>
  <c r="BH360" i="22"/>
  <c r="BG360" i="22"/>
  <c r="BF360" i="22"/>
  <c r="T360" i="22"/>
  <c r="R360" i="22"/>
  <c r="P360" i="22"/>
  <c r="BI358" i="22"/>
  <c r="BH358" i="22"/>
  <c r="BG358" i="22"/>
  <c r="BF358" i="22"/>
  <c r="T358" i="22"/>
  <c r="T357" i="22" s="1"/>
  <c r="R358" i="22"/>
  <c r="R357" i="22"/>
  <c r="P358" i="22"/>
  <c r="P357" i="22" s="1"/>
  <c r="BI356" i="22"/>
  <c r="BH356" i="22"/>
  <c r="BG356" i="22"/>
  <c r="BF356" i="22"/>
  <c r="T356" i="22"/>
  <c r="R356" i="22"/>
  <c r="P356" i="22"/>
  <c r="BI355" i="22"/>
  <c r="BH355" i="22"/>
  <c r="BG355" i="22"/>
  <c r="BF355" i="22"/>
  <c r="T355" i="22"/>
  <c r="R355" i="22"/>
  <c r="P355" i="22"/>
  <c r="BI354" i="22"/>
  <c r="BH354" i="22"/>
  <c r="BG354" i="22"/>
  <c r="BF354" i="22"/>
  <c r="T354" i="22"/>
  <c r="R354" i="22"/>
  <c r="P354" i="22"/>
  <c r="BI353" i="22"/>
  <c r="BH353" i="22"/>
  <c r="BG353" i="22"/>
  <c r="BF353" i="22"/>
  <c r="T353" i="22"/>
  <c r="R353" i="22"/>
  <c r="P353" i="22"/>
  <c r="BI352" i="22"/>
  <c r="BH352" i="22"/>
  <c r="BG352" i="22"/>
  <c r="BF352" i="22"/>
  <c r="T352" i="22"/>
  <c r="R352" i="22"/>
  <c r="P352" i="22"/>
  <c r="BI351" i="22"/>
  <c r="BH351" i="22"/>
  <c r="BG351" i="22"/>
  <c r="BF351" i="22"/>
  <c r="T351" i="22"/>
  <c r="R351" i="22"/>
  <c r="P351" i="22"/>
  <c r="BI350" i="22"/>
  <c r="BH350" i="22"/>
  <c r="BG350" i="22"/>
  <c r="BF350" i="22"/>
  <c r="T350" i="22"/>
  <c r="R350" i="22"/>
  <c r="P350" i="22"/>
  <c r="BI349" i="22"/>
  <c r="BH349" i="22"/>
  <c r="BG349" i="22"/>
  <c r="BF349" i="22"/>
  <c r="T349" i="22"/>
  <c r="R349" i="22"/>
  <c r="P349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6" i="22"/>
  <c r="BH346" i="22"/>
  <c r="BG346" i="22"/>
  <c r="BF346" i="22"/>
  <c r="T346" i="22"/>
  <c r="R346" i="22"/>
  <c r="P346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3" i="22"/>
  <c r="BH343" i="22"/>
  <c r="BG343" i="22"/>
  <c r="BF343" i="22"/>
  <c r="T343" i="22"/>
  <c r="R343" i="22"/>
  <c r="P343" i="22"/>
  <c r="BI342" i="22"/>
  <c r="BH342" i="22"/>
  <c r="BG342" i="22"/>
  <c r="BF342" i="22"/>
  <c r="T342" i="22"/>
  <c r="R342" i="22"/>
  <c r="P342" i="22"/>
  <c r="BI341" i="22"/>
  <c r="BH341" i="22"/>
  <c r="BG341" i="22"/>
  <c r="BF341" i="22"/>
  <c r="T341" i="22"/>
  <c r="R341" i="22"/>
  <c r="P341" i="22"/>
  <c r="BI340" i="22"/>
  <c r="BH340" i="22"/>
  <c r="BG340" i="22"/>
  <c r="BF340" i="22"/>
  <c r="T340" i="22"/>
  <c r="R340" i="22"/>
  <c r="P340" i="22"/>
  <c r="BI336" i="22"/>
  <c r="BH336" i="22"/>
  <c r="BG336" i="22"/>
  <c r="BF336" i="22"/>
  <c r="T336" i="22"/>
  <c r="R336" i="22"/>
  <c r="P336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3" i="22"/>
  <c r="BH333" i="22"/>
  <c r="BG333" i="22"/>
  <c r="BF333" i="22"/>
  <c r="T333" i="22"/>
  <c r="R333" i="22"/>
  <c r="P333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6" i="22"/>
  <c r="BH316" i="22"/>
  <c r="BG316" i="22"/>
  <c r="BF316" i="22"/>
  <c r="T316" i="22"/>
  <c r="R316" i="22"/>
  <c r="P316" i="22"/>
  <c r="BI315" i="22"/>
  <c r="BH315" i="22"/>
  <c r="BG315" i="22"/>
  <c r="BF315" i="22"/>
  <c r="T315" i="22"/>
  <c r="R315" i="22"/>
  <c r="P315" i="22"/>
  <c r="BI314" i="22"/>
  <c r="BH314" i="22"/>
  <c r="BG314" i="22"/>
  <c r="BF314" i="22"/>
  <c r="T314" i="22"/>
  <c r="R314" i="22"/>
  <c r="P314" i="22"/>
  <c r="BI313" i="22"/>
  <c r="BH313" i="22"/>
  <c r="BG313" i="22"/>
  <c r="BF313" i="22"/>
  <c r="T313" i="22"/>
  <c r="R313" i="22"/>
  <c r="P313" i="22"/>
  <c r="BI312" i="22"/>
  <c r="BH312" i="22"/>
  <c r="BG312" i="22"/>
  <c r="BF312" i="22"/>
  <c r="T312" i="22"/>
  <c r="R312" i="22"/>
  <c r="P312" i="22"/>
  <c r="BI311" i="22"/>
  <c r="BH311" i="22"/>
  <c r="BG311" i="22"/>
  <c r="BF311" i="22"/>
  <c r="T311" i="22"/>
  <c r="R311" i="22"/>
  <c r="P311" i="22"/>
  <c r="BI310" i="22"/>
  <c r="BH310" i="22"/>
  <c r="BG310" i="22"/>
  <c r="BF310" i="22"/>
  <c r="T310" i="22"/>
  <c r="R310" i="22"/>
  <c r="P310" i="22"/>
  <c r="BI296" i="22"/>
  <c r="BH296" i="22"/>
  <c r="BG296" i="22"/>
  <c r="BF296" i="22"/>
  <c r="T296" i="22"/>
  <c r="R296" i="22"/>
  <c r="P296" i="22"/>
  <c r="BI295" i="22"/>
  <c r="BH295" i="22"/>
  <c r="BG295" i="22"/>
  <c r="BF295" i="22"/>
  <c r="T295" i="22"/>
  <c r="R295" i="22"/>
  <c r="P295" i="22"/>
  <c r="BI294" i="22"/>
  <c r="BH294" i="22"/>
  <c r="BG294" i="22"/>
  <c r="BF294" i="22"/>
  <c r="T294" i="22"/>
  <c r="R294" i="22"/>
  <c r="P294" i="22"/>
  <c r="BI288" i="22"/>
  <c r="BH288" i="22"/>
  <c r="BG288" i="22"/>
  <c r="BF288" i="22"/>
  <c r="T288" i="22"/>
  <c r="R288" i="22"/>
  <c r="P288" i="22"/>
  <c r="BI287" i="22"/>
  <c r="BH287" i="22"/>
  <c r="BG287" i="22"/>
  <c r="BF287" i="22"/>
  <c r="T287" i="22"/>
  <c r="R287" i="22"/>
  <c r="P287" i="22"/>
  <c r="BI286" i="22"/>
  <c r="BH286" i="22"/>
  <c r="BG286" i="22"/>
  <c r="BF286" i="22"/>
  <c r="T286" i="22"/>
  <c r="R286" i="22"/>
  <c r="P286" i="22"/>
  <c r="BI285" i="22"/>
  <c r="BH285" i="22"/>
  <c r="BG285" i="22"/>
  <c r="BF285" i="22"/>
  <c r="T285" i="22"/>
  <c r="R285" i="22"/>
  <c r="P285" i="22"/>
  <c r="BI281" i="22"/>
  <c r="BH281" i="22"/>
  <c r="BG281" i="22"/>
  <c r="BF281" i="22"/>
  <c r="T281" i="22"/>
  <c r="R281" i="22"/>
  <c r="P281" i="22"/>
  <c r="BI277" i="22"/>
  <c r="BH277" i="22"/>
  <c r="BG277" i="22"/>
  <c r="BF277" i="22"/>
  <c r="T277" i="22"/>
  <c r="R277" i="22"/>
  <c r="P277" i="22"/>
  <c r="BI276" i="22"/>
  <c r="BH276" i="22"/>
  <c r="BG276" i="22"/>
  <c r="BF276" i="22"/>
  <c r="T276" i="22"/>
  <c r="R276" i="22"/>
  <c r="P276" i="22"/>
  <c r="BI275" i="22"/>
  <c r="BH275" i="22"/>
  <c r="BG275" i="22"/>
  <c r="BF275" i="22"/>
  <c r="T275" i="22"/>
  <c r="R275" i="22"/>
  <c r="P275" i="22"/>
  <c r="BI272" i="22"/>
  <c r="BH272" i="22"/>
  <c r="BG272" i="22"/>
  <c r="BF272" i="22"/>
  <c r="T272" i="22"/>
  <c r="R272" i="22"/>
  <c r="P272" i="22"/>
  <c r="BI271" i="22"/>
  <c r="BH271" i="22"/>
  <c r="BG271" i="22"/>
  <c r="BF271" i="22"/>
  <c r="T271" i="22"/>
  <c r="R271" i="22"/>
  <c r="P271" i="22"/>
  <c r="BI268" i="22"/>
  <c r="BH268" i="22"/>
  <c r="BG268" i="22"/>
  <c r="BF268" i="22"/>
  <c r="T268" i="22"/>
  <c r="R268" i="22"/>
  <c r="P268" i="22"/>
  <c r="BI267" i="22"/>
  <c r="BH267" i="22"/>
  <c r="BG267" i="22"/>
  <c r="BF267" i="22"/>
  <c r="T267" i="22"/>
  <c r="R267" i="22"/>
  <c r="P267" i="22"/>
  <c r="BI264" i="22"/>
  <c r="BH264" i="22"/>
  <c r="BG264" i="22"/>
  <c r="BF264" i="22"/>
  <c r="T264" i="22"/>
  <c r="R264" i="22"/>
  <c r="P264" i="22"/>
  <c r="BI263" i="22"/>
  <c r="BH263" i="22"/>
  <c r="BG263" i="22"/>
  <c r="BF263" i="22"/>
  <c r="T263" i="22"/>
  <c r="R263" i="22"/>
  <c r="P263" i="22"/>
  <c r="BI260" i="22"/>
  <c r="BH260" i="22"/>
  <c r="BG260" i="22"/>
  <c r="BF260" i="22"/>
  <c r="T260" i="22"/>
  <c r="R260" i="22"/>
  <c r="P260" i="22"/>
  <c r="BI256" i="22"/>
  <c r="BH256" i="22"/>
  <c r="BG256" i="22"/>
  <c r="BF256" i="22"/>
  <c r="T256" i="22"/>
  <c r="R256" i="22"/>
  <c r="P256" i="22"/>
  <c r="BI255" i="22"/>
  <c r="BH255" i="22"/>
  <c r="BG255" i="22"/>
  <c r="BF255" i="22"/>
  <c r="T255" i="22"/>
  <c r="R255" i="22"/>
  <c r="P255" i="22"/>
  <c r="BI252" i="22"/>
  <c r="BH252" i="22"/>
  <c r="BG252" i="22"/>
  <c r="BF252" i="22"/>
  <c r="T252" i="22"/>
  <c r="R252" i="22"/>
  <c r="P252" i="22"/>
  <c r="BI251" i="22"/>
  <c r="BH251" i="22"/>
  <c r="BG251" i="22"/>
  <c r="BF251" i="22"/>
  <c r="T251" i="22"/>
  <c r="R251" i="22"/>
  <c r="P251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6" i="22"/>
  <c r="BH246" i="22"/>
  <c r="BG246" i="22"/>
  <c r="BF246" i="22"/>
  <c r="T246" i="22"/>
  <c r="R246" i="22"/>
  <c r="P246" i="22"/>
  <c r="BI244" i="22"/>
  <c r="BH244" i="22"/>
  <c r="BG244" i="22"/>
  <c r="BF244" i="22"/>
  <c r="T244" i="22"/>
  <c r="R244" i="22"/>
  <c r="P244" i="22"/>
  <c r="BI243" i="22"/>
  <c r="BH243" i="22"/>
  <c r="BG243" i="22"/>
  <c r="BF243" i="22"/>
  <c r="T243" i="22"/>
  <c r="R243" i="22"/>
  <c r="P243" i="22"/>
  <c r="BI242" i="22"/>
  <c r="BH242" i="22"/>
  <c r="BG242" i="22"/>
  <c r="BF242" i="22"/>
  <c r="T242" i="22"/>
  <c r="R242" i="22"/>
  <c r="P242" i="22"/>
  <c r="BI241" i="22"/>
  <c r="BH241" i="22"/>
  <c r="BG241" i="22"/>
  <c r="BF241" i="22"/>
  <c r="T241" i="22"/>
  <c r="R241" i="22"/>
  <c r="P241" i="22"/>
  <c r="BI240" i="22"/>
  <c r="BH240" i="22"/>
  <c r="BG240" i="22"/>
  <c r="BF240" i="22"/>
  <c r="T240" i="22"/>
  <c r="R240" i="22"/>
  <c r="P240" i="22"/>
  <c r="BI239" i="22"/>
  <c r="BH239" i="22"/>
  <c r="BG239" i="22"/>
  <c r="BF239" i="22"/>
  <c r="T239" i="22"/>
  <c r="R239" i="22"/>
  <c r="P239" i="22"/>
  <c r="BI238" i="22"/>
  <c r="BH238" i="22"/>
  <c r="BG238" i="22"/>
  <c r="BF238" i="22"/>
  <c r="T238" i="22"/>
  <c r="R238" i="22"/>
  <c r="P238" i="22"/>
  <c r="BI237" i="22"/>
  <c r="BH237" i="22"/>
  <c r="BG237" i="22"/>
  <c r="BF237" i="22"/>
  <c r="T237" i="22"/>
  <c r="R237" i="22"/>
  <c r="P237" i="22"/>
  <c r="BI236" i="22"/>
  <c r="BH236" i="22"/>
  <c r="BG236" i="22"/>
  <c r="BF236" i="22"/>
  <c r="T236" i="22"/>
  <c r="R236" i="22"/>
  <c r="P236" i="22"/>
  <c r="BI235" i="22"/>
  <c r="BH235" i="22"/>
  <c r="BG235" i="22"/>
  <c r="BF235" i="22"/>
  <c r="T235" i="22"/>
  <c r="R235" i="22"/>
  <c r="P235" i="22"/>
  <c r="BI234" i="22"/>
  <c r="BH234" i="22"/>
  <c r="BG234" i="22"/>
  <c r="BF234" i="22"/>
  <c r="T234" i="22"/>
  <c r="R234" i="22"/>
  <c r="P234" i="22"/>
  <c r="BI233" i="22"/>
  <c r="BH233" i="22"/>
  <c r="BG233" i="22"/>
  <c r="BF233" i="22"/>
  <c r="T233" i="22"/>
  <c r="R233" i="22"/>
  <c r="P233" i="22"/>
  <c r="BI232" i="22"/>
  <c r="BH232" i="22"/>
  <c r="BG232" i="22"/>
  <c r="BF232" i="22"/>
  <c r="T232" i="22"/>
  <c r="R232" i="22"/>
  <c r="P232" i="22"/>
  <c r="BI231" i="22"/>
  <c r="BH231" i="22"/>
  <c r="BG231" i="22"/>
  <c r="BF231" i="22"/>
  <c r="T231" i="22"/>
  <c r="R231" i="22"/>
  <c r="P231" i="22"/>
  <c r="BI230" i="22"/>
  <c r="BH230" i="22"/>
  <c r="BG230" i="22"/>
  <c r="BF230" i="22"/>
  <c r="T230" i="22"/>
  <c r="R230" i="22"/>
  <c r="P230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7" i="22"/>
  <c r="BH227" i="22"/>
  <c r="BG227" i="22"/>
  <c r="BF227" i="22"/>
  <c r="T227" i="22"/>
  <c r="R227" i="22"/>
  <c r="P227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4" i="22"/>
  <c r="BH224" i="22"/>
  <c r="BG224" i="22"/>
  <c r="BF224" i="22"/>
  <c r="T224" i="22"/>
  <c r="R224" i="22"/>
  <c r="P224" i="22"/>
  <c r="BI223" i="22"/>
  <c r="BH223" i="22"/>
  <c r="BG223" i="22"/>
  <c r="BF223" i="22"/>
  <c r="T223" i="22"/>
  <c r="R223" i="22"/>
  <c r="P223" i="22"/>
  <c r="BI222" i="22"/>
  <c r="BH222" i="22"/>
  <c r="BG222" i="22"/>
  <c r="BF222" i="22"/>
  <c r="T222" i="22"/>
  <c r="R222" i="22"/>
  <c r="P222" i="22"/>
  <c r="BI221" i="22"/>
  <c r="BH221" i="22"/>
  <c r="BG221" i="22"/>
  <c r="BF221" i="22"/>
  <c r="T221" i="22"/>
  <c r="R221" i="22"/>
  <c r="P221" i="22"/>
  <c r="BI220" i="22"/>
  <c r="BH220" i="22"/>
  <c r="BG220" i="22"/>
  <c r="BF220" i="22"/>
  <c r="T220" i="22"/>
  <c r="R220" i="22"/>
  <c r="P220" i="22"/>
  <c r="BI219" i="22"/>
  <c r="BH219" i="22"/>
  <c r="BG219" i="22"/>
  <c r="BF219" i="22"/>
  <c r="T219" i="22"/>
  <c r="R219" i="22"/>
  <c r="P219" i="22"/>
  <c r="BI218" i="22"/>
  <c r="BH218" i="22"/>
  <c r="BG218" i="22"/>
  <c r="BF218" i="22"/>
  <c r="T218" i="22"/>
  <c r="R218" i="22"/>
  <c r="P218" i="22"/>
  <c r="BI217" i="22"/>
  <c r="BH217" i="22"/>
  <c r="BG217" i="22"/>
  <c r="BF217" i="22"/>
  <c r="T217" i="22"/>
  <c r="R217" i="22"/>
  <c r="P217" i="22"/>
  <c r="BI216" i="22"/>
  <c r="BH216" i="22"/>
  <c r="BG216" i="22"/>
  <c r="BF216" i="22"/>
  <c r="T216" i="22"/>
  <c r="R216" i="22"/>
  <c r="P216" i="22"/>
  <c r="BI215" i="22"/>
  <c r="BH215" i="22"/>
  <c r="BG215" i="22"/>
  <c r="BF215" i="22"/>
  <c r="T215" i="22"/>
  <c r="R215" i="22"/>
  <c r="P215" i="22"/>
  <c r="BI214" i="22"/>
  <c r="BH214" i="22"/>
  <c r="BG214" i="22"/>
  <c r="BF214" i="22"/>
  <c r="T214" i="22"/>
  <c r="R214" i="22"/>
  <c r="P214" i="22"/>
  <c r="BI213" i="22"/>
  <c r="BH213" i="22"/>
  <c r="BG213" i="22"/>
  <c r="BF213" i="22"/>
  <c r="T213" i="22"/>
  <c r="R213" i="22"/>
  <c r="P213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9" i="22"/>
  <c r="BH209" i="22"/>
  <c r="BG209" i="22"/>
  <c r="BF209" i="22"/>
  <c r="T209" i="22"/>
  <c r="R209" i="22"/>
  <c r="P209" i="22"/>
  <c r="BI208" i="22"/>
  <c r="BH208" i="22"/>
  <c r="BG208" i="22"/>
  <c r="BF208" i="22"/>
  <c r="T208" i="22"/>
  <c r="R208" i="22"/>
  <c r="P208" i="22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200" i="22"/>
  <c r="BH200" i="22"/>
  <c r="BG200" i="22"/>
  <c r="BF200" i="22"/>
  <c r="T200" i="22"/>
  <c r="R200" i="22"/>
  <c r="P200" i="22"/>
  <c r="BI199" i="22"/>
  <c r="BH199" i="22"/>
  <c r="BG199" i="22"/>
  <c r="BF199" i="22"/>
  <c r="T199" i="22"/>
  <c r="R199" i="22"/>
  <c r="P199" i="22"/>
  <c r="BI198" i="22"/>
  <c r="BH198" i="22"/>
  <c r="BG198" i="22"/>
  <c r="BF198" i="22"/>
  <c r="T198" i="22"/>
  <c r="R198" i="22"/>
  <c r="P198" i="22"/>
  <c r="BI196" i="22"/>
  <c r="BH196" i="22"/>
  <c r="BG196" i="22"/>
  <c r="BF196" i="22"/>
  <c r="T196" i="22"/>
  <c r="R196" i="22"/>
  <c r="P196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81" i="22"/>
  <c r="BH181" i="22"/>
  <c r="BG181" i="22"/>
  <c r="BF181" i="22"/>
  <c r="T181" i="22"/>
  <c r="R181" i="22"/>
  <c r="P181" i="22"/>
  <c r="BI180" i="22"/>
  <c r="BH180" i="22"/>
  <c r="BG180" i="22"/>
  <c r="BF180" i="22"/>
  <c r="T180" i="22"/>
  <c r="R180" i="22"/>
  <c r="P180" i="22"/>
  <c r="BI176" i="22"/>
  <c r="BH176" i="22"/>
  <c r="BG176" i="22"/>
  <c r="BF176" i="22"/>
  <c r="T176" i="22"/>
  <c r="R176" i="22"/>
  <c r="P176" i="22"/>
  <c r="BI172" i="22"/>
  <c r="BH172" i="22"/>
  <c r="BG172" i="22"/>
  <c r="BF172" i="22"/>
  <c r="T172" i="22"/>
  <c r="R172" i="22"/>
  <c r="P172" i="22"/>
  <c r="BI168" i="22"/>
  <c r="BH168" i="22"/>
  <c r="BG168" i="22"/>
  <c r="BF168" i="22"/>
  <c r="T168" i="22"/>
  <c r="R168" i="22"/>
  <c r="P168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J100" i="22"/>
  <c r="J130" i="22"/>
  <c r="F130" i="22"/>
  <c r="F128" i="22"/>
  <c r="E126" i="22"/>
  <c r="J93" i="22"/>
  <c r="F93" i="22"/>
  <c r="F91" i="22"/>
  <c r="E89" i="22"/>
  <c r="J26" i="22"/>
  <c r="E26" i="22"/>
  <c r="J131" i="22" s="1"/>
  <c r="J25" i="22"/>
  <c r="J20" i="22"/>
  <c r="E20" i="22"/>
  <c r="F94" i="22" s="1"/>
  <c r="J19" i="22"/>
  <c r="J14" i="22"/>
  <c r="J128" i="22" s="1"/>
  <c r="E7" i="22"/>
  <c r="E122" i="22" s="1"/>
  <c r="J145" i="21"/>
  <c r="J100" i="21" s="1"/>
  <c r="J39" i="21"/>
  <c r="J38" i="21"/>
  <c r="AY115" i="1"/>
  <c r="J37" i="21"/>
  <c r="AX115" i="1" s="1"/>
  <c r="BI655" i="21"/>
  <c r="BH655" i="21"/>
  <c r="BG655" i="21"/>
  <c r="BF655" i="21"/>
  <c r="T655" i="21"/>
  <c r="R655" i="21"/>
  <c r="P655" i="21"/>
  <c r="BI654" i="21"/>
  <c r="BH654" i="21"/>
  <c r="BG654" i="21"/>
  <c r="BF654" i="21"/>
  <c r="T654" i="21"/>
  <c r="R654" i="21"/>
  <c r="P654" i="21"/>
  <c r="BI651" i="21"/>
  <c r="BH651" i="21"/>
  <c r="BG651" i="21"/>
  <c r="BF651" i="21"/>
  <c r="T651" i="21"/>
  <c r="R651" i="21"/>
  <c r="P651" i="21"/>
  <c r="BI650" i="21"/>
  <c r="BH650" i="21"/>
  <c r="BG650" i="21"/>
  <c r="BF650" i="21"/>
  <c r="T650" i="21"/>
  <c r="R650" i="21"/>
  <c r="P650" i="21"/>
  <c r="BI649" i="21"/>
  <c r="BH649" i="21"/>
  <c r="BG649" i="21"/>
  <c r="BF649" i="21"/>
  <c r="T649" i="21"/>
  <c r="R649" i="21"/>
  <c r="P649" i="21"/>
  <c r="BI648" i="21"/>
  <c r="BH648" i="21"/>
  <c r="BG648" i="21"/>
  <c r="BF648" i="21"/>
  <c r="T648" i="21"/>
  <c r="R648" i="21"/>
  <c r="P648" i="21"/>
  <c r="BI647" i="21"/>
  <c r="BH647" i="21"/>
  <c r="BG647" i="21"/>
  <c r="BF647" i="21"/>
  <c r="T647" i="21"/>
  <c r="R647" i="21"/>
  <c r="P647" i="21"/>
  <c r="BI646" i="21"/>
  <c r="BH646" i="21"/>
  <c r="BG646" i="21"/>
  <c r="BF646" i="21"/>
  <c r="T646" i="21"/>
  <c r="R646" i="21"/>
  <c r="P646" i="21"/>
  <c r="BI645" i="21"/>
  <c r="BH645" i="21"/>
  <c r="BG645" i="21"/>
  <c r="BF645" i="21"/>
  <c r="T645" i="21"/>
  <c r="R645" i="21"/>
  <c r="P645" i="21"/>
  <c r="BI644" i="21"/>
  <c r="BH644" i="21"/>
  <c r="BG644" i="21"/>
  <c r="BF644" i="21"/>
  <c r="T644" i="21"/>
  <c r="R644" i="21"/>
  <c r="P644" i="21"/>
  <c r="BI643" i="21"/>
  <c r="BH643" i="21"/>
  <c r="BG643" i="21"/>
  <c r="BF643" i="21"/>
  <c r="T643" i="21"/>
  <c r="R643" i="21"/>
  <c r="P643" i="21"/>
  <c r="BI642" i="21"/>
  <c r="BH642" i="21"/>
  <c r="BG642" i="21"/>
  <c r="BF642" i="21"/>
  <c r="T642" i="21"/>
  <c r="R642" i="21"/>
  <c r="P642" i="21"/>
  <c r="BI641" i="21"/>
  <c r="BH641" i="21"/>
  <c r="BG641" i="21"/>
  <c r="BF641" i="21"/>
  <c r="T641" i="21"/>
  <c r="R641" i="21"/>
  <c r="P641" i="21"/>
  <c r="BI640" i="21"/>
  <c r="BH640" i="21"/>
  <c r="BG640" i="21"/>
  <c r="BF640" i="21"/>
  <c r="T640" i="21"/>
  <c r="R640" i="21"/>
  <c r="P640" i="21"/>
  <c r="BI639" i="21"/>
  <c r="BH639" i="21"/>
  <c r="BG639" i="21"/>
  <c r="BF639" i="21"/>
  <c r="T639" i="21"/>
  <c r="R639" i="21"/>
  <c r="P639" i="21"/>
  <c r="BI636" i="21"/>
  <c r="BH636" i="21"/>
  <c r="BG636" i="21"/>
  <c r="BF636" i="21"/>
  <c r="T636" i="21"/>
  <c r="R636" i="21"/>
  <c r="P636" i="21"/>
  <c r="BI633" i="21"/>
  <c r="BH633" i="21"/>
  <c r="BG633" i="21"/>
  <c r="BF633" i="21"/>
  <c r="T633" i="21"/>
  <c r="R633" i="21"/>
  <c r="P633" i="21"/>
  <c r="BI632" i="21"/>
  <c r="BH632" i="21"/>
  <c r="BG632" i="21"/>
  <c r="BF632" i="21"/>
  <c r="T632" i="21"/>
  <c r="R632" i="21"/>
  <c r="P632" i="21"/>
  <c r="BI631" i="21"/>
  <c r="BH631" i="21"/>
  <c r="BG631" i="21"/>
  <c r="BF631" i="21"/>
  <c r="T631" i="21"/>
  <c r="R631" i="21"/>
  <c r="P631" i="21"/>
  <c r="BI628" i="21"/>
  <c r="BH628" i="21"/>
  <c r="BG628" i="21"/>
  <c r="BF628" i="21"/>
  <c r="T628" i="21"/>
  <c r="R628" i="21"/>
  <c r="P628" i="21"/>
  <c r="BI627" i="21"/>
  <c r="BH627" i="21"/>
  <c r="BG627" i="21"/>
  <c r="BF627" i="21"/>
  <c r="T627" i="21"/>
  <c r="R627" i="21"/>
  <c r="P627" i="21"/>
  <c r="BI626" i="21"/>
  <c r="BH626" i="21"/>
  <c r="BG626" i="21"/>
  <c r="BF626" i="21"/>
  <c r="T626" i="21"/>
  <c r="R626" i="21"/>
  <c r="P626" i="21"/>
  <c r="BI625" i="21"/>
  <c r="BH625" i="21"/>
  <c r="BG625" i="21"/>
  <c r="BF625" i="21"/>
  <c r="T625" i="21"/>
  <c r="R625" i="21"/>
  <c r="P625" i="21"/>
  <c r="BI624" i="21"/>
  <c r="BH624" i="21"/>
  <c r="BG624" i="21"/>
  <c r="BF624" i="21"/>
  <c r="T624" i="21"/>
  <c r="R624" i="21"/>
  <c r="P624" i="21"/>
  <c r="BI623" i="21"/>
  <c r="BH623" i="21"/>
  <c r="BG623" i="21"/>
  <c r="BF623" i="21"/>
  <c r="T623" i="21"/>
  <c r="R623" i="21"/>
  <c r="P623" i="21"/>
  <c r="BI622" i="21"/>
  <c r="BH622" i="21"/>
  <c r="BG622" i="21"/>
  <c r="BF622" i="21"/>
  <c r="T622" i="21"/>
  <c r="R622" i="21"/>
  <c r="P622" i="21"/>
  <c r="BI621" i="21"/>
  <c r="BH621" i="21"/>
  <c r="BG621" i="21"/>
  <c r="BF621" i="21"/>
  <c r="T621" i="21"/>
  <c r="R621" i="21"/>
  <c r="P621" i="21"/>
  <c r="BI620" i="21"/>
  <c r="BH620" i="21"/>
  <c r="BG620" i="21"/>
  <c r="BF620" i="21"/>
  <c r="T620" i="21"/>
  <c r="R620" i="21"/>
  <c r="P620" i="21"/>
  <c r="BI619" i="21"/>
  <c r="BH619" i="21"/>
  <c r="BG619" i="21"/>
  <c r="BF619" i="21"/>
  <c r="T619" i="21"/>
  <c r="R619" i="21"/>
  <c r="P619" i="21"/>
  <c r="BI618" i="21"/>
  <c r="BH618" i="21"/>
  <c r="BG618" i="21"/>
  <c r="BF618" i="21"/>
  <c r="T618" i="21"/>
  <c r="R618" i="21"/>
  <c r="P618" i="21"/>
  <c r="BI617" i="21"/>
  <c r="BH617" i="21"/>
  <c r="BG617" i="21"/>
  <c r="BF617" i="21"/>
  <c r="T617" i="21"/>
  <c r="R617" i="21"/>
  <c r="P617" i="21"/>
  <c r="BI616" i="21"/>
  <c r="BH616" i="21"/>
  <c r="BG616" i="21"/>
  <c r="BF616" i="21"/>
  <c r="T616" i="21"/>
  <c r="R616" i="21"/>
  <c r="P616" i="21"/>
  <c r="BI615" i="21"/>
  <c r="BH615" i="21"/>
  <c r="BG615" i="21"/>
  <c r="BF615" i="21"/>
  <c r="T615" i="21"/>
  <c r="R615" i="21"/>
  <c r="P615" i="21"/>
  <c r="BI613" i="21"/>
  <c r="BH613" i="21"/>
  <c r="BG613" i="21"/>
  <c r="BF613" i="21"/>
  <c r="T613" i="21"/>
  <c r="R613" i="21"/>
  <c r="P613" i="21"/>
  <c r="BI612" i="21"/>
  <c r="BH612" i="21"/>
  <c r="BG612" i="21"/>
  <c r="BF612" i="21"/>
  <c r="T612" i="21"/>
  <c r="R612" i="21"/>
  <c r="P612" i="21"/>
  <c r="BI611" i="21"/>
  <c r="BH611" i="21"/>
  <c r="BG611" i="21"/>
  <c r="BF611" i="21"/>
  <c r="T611" i="21"/>
  <c r="R611" i="21"/>
  <c r="P611" i="21"/>
  <c r="BI610" i="21"/>
  <c r="BH610" i="21"/>
  <c r="BG610" i="21"/>
  <c r="BF610" i="21"/>
  <c r="T610" i="21"/>
  <c r="R610" i="21"/>
  <c r="P610" i="21"/>
  <c r="BI607" i="21"/>
  <c r="BH607" i="21"/>
  <c r="BG607" i="21"/>
  <c r="BF607" i="21"/>
  <c r="T607" i="21"/>
  <c r="R607" i="21"/>
  <c r="P607" i="21"/>
  <c r="BI606" i="21"/>
  <c r="BH606" i="21"/>
  <c r="BG606" i="21"/>
  <c r="BF606" i="21"/>
  <c r="T606" i="21"/>
  <c r="R606" i="21"/>
  <c r="P606" i="21"/>
  <c r="BI605" i="21"/>
  <c r="BH605" i="21"/>
  <c r="BG605" i="21"/>
  <c r="BF605" i="21"/>
  <c r="T605" i="21"/>
  <c r="R605" i="21"/>
  <c r="P605" i="21"/>
  <c r="BI604" i="21"/>
  <c r="BH604" i="21"/>
  <c r="BG604" i="21"/>
  <c r="BF604" i="21"/>
  <c r="T604" i="21"/>
  <c r="R604" i="21"/>
  <c r="P604" i="21"/>
  <c r="BI603" i="21"/>
  <c r="BH603" i="21"/>
  <c r="BG603" i="21"/>
  <c r="BF603" i="21"/>
  <c r="T603" i="21"/>
  <c r="R603" i="21"/>
  <c r="P603" i="21"/>
  <c r="BI602" i="21"/>
  <c r="BH602" i="21"/>
  <c r="BG602" i="21"/>
  <c r="BF602" i="21"/>
  <c r="T602" i="21"/>
  <c r="R602" i="21"/>
  <c r="P602" i="21"/>
  <c r="BI601" i="21"/>
  <c r="BH601" i="21"/>
  <c r="BG601" i="21"/>
  <c r="BF601" i="21"/>
  <c r="T601" i="21"/>
  <c r="R601" i="21"/>
  <c r="P601" i="21"/>
  <c r="BI600" i="21"/>
  <c r="BH600" i="21"/>
  <c r="BG600" i="21"/>
  <c r="BF600" i="21"/>
  <c r="T600" i="21"/>
  <c r="R600" i="21"/>
  <c r="P600" i="21"/>
  <c r="BI596" i="21"/>
  <c r="BH596" i="21"/>
  <c r="BG596" i="21"/>
  <c r="BF596" i="21"/>
  <c r="T596" i="21"/>
  <c r="R596" i="21"/>
  <c r="P596" i="21"/>
  <c r="BI595" i="21"/>
  <c r="BH595" i="21"/>
  <c r="BG595" i="21"/>
  <c r="BF595" i="21"/>
  <c r="T595" i="21"/>
  <c r="R595" i="21"/>
  <c r="P595" i="21"/>
  <c r="BI594" i="21"/>
  <c r="BH594" i="21"/>
  <c r="BG594" i="21"/>
  <c r="BF594" i="21"/>
  <c r="T594" i="21"/>
  <c r="R594" i="21"/>
  <c r="P594" i="21"/>
  <c r="BI593" i="21"/>
  <c r="BH593" i="21"/>
  <c r="BG593" i="21"/>
  <c r="BF593" i="21"/>
  <c r="T593" i="21"/>
  <c r="R593" i="21"/>
  <c r="P593" i="21"/>
  <c r="BI592" i="21"/>
  <c r="BH592" i="21"/>
  <c r="BG592" i="21"/>
  <c r="BF592" i="21"/>
  <c r="T592" i="21"/>
  <c r="R592" i="21"/>
  <c r="P592" i="21"/>
  <c r="BI591" i="21"/>
  <c r="BH591" i="21"/>
  <c r="BG591" i="21"/>
  <c r="BF591" i="21"/>
  <c r="T591" i="21"/>
  <c r="R591" i="21"/>
  <c r="P591" i="21"/>
  <c r="BI590" i="21"/>
  <c r="BH590" i="21"/>
  <c r="BG590" i="21"/>
  <c r="BF590" i="21"/>
  <c r="T590" i="21"/>
  <c r="R590" i="21"/>
  <c r="P590" i="21"/>
  <c r="BI587" i="21"/>
  <c r="BH587" i="21"/>
  <c r="BG587" i="21"/>
  <c r="BF587" i="21"/>
  <c r="T587" i="21"/>
  <c r="R587" i="21"/>
  <c r="P587" i="21"/>
  <c r="BI586" i="21"/>
  <c r="BH586" i="21"/>
  <c r="BG586" i="21"/>
  <c r="BF586" i="21"/>
  <c r="T586" i="21"/>
  <c r="R586" i="21"/>
  <c r="P586" i="21"/>
  <c r="BI585" i="21"/>
  <c r="BH585" i="21"/>
  <c r="BG585" i="21"/>
  <c r="BF585" i="21"/>
  <c r="T585" i="21"/>
  <c r="R585" i="21"/>
  <c r="P585" i="21"/>
  <c r="BI584" i="21"/>
  <c r="BH584" i="21"/>
  <c r="BG584" i="21"/>
  <c r="BF584" i="21"/>
  <c r="T584" i="21"/>
  <c r="R584" i="21"/>
  <c r="P584" i="21"/>
  <c r="BI583" i="21"/>
  <c r="BH583" i="21"/>
  <c r="BG583" i="21"/>
  <c r="BF583" i="21"/>
  <c r="T583" i="21"/>
  <c r="R583" i="21"/>
  <c r="P583" i="21"/>
  <c r="BI577" i="21"/>
  <c r="BH577" i="21"/>
  <c r="BG577" i="21"/>
  <c r="BF577" i="21"/>
  <c r="T577" i="21"/>
  <c r="R577" i="21"/>
  <c r="P577" i="21"/>
  <c r="BI574" i="21"/>
  <c r="BH574" i="21"/>
  <c r="BG574" i="21"/>
  <c r="BF574" i="21"/>
  <c r="T574" i="21"/>
  <c r="R574" i="21"/>
  <c r="P574" i="21"/>
  <c r="BI571" i="21"/>
  <c r="BH571" i="21"/>
  <c r="BG571" i="21"/>
  <c r="BF571" i="21"/>
  <c r="T571" i="21"/>
  <c r="R571" i="21"/>
  <c r="P571" i="21"/>
  <c r="BI568" i="21"/>
  <c r="BH568" i="21"/>
  <c r="BG568" i="21"/>
  <c r="BF568" i="21"/>
  <c r="T568" i="21"/>
  <c r="R568" i="21"/>
  <c r="P568" i="21"/>
  <c r="BI565" i="21"/>
  <c r="BH565" i="21"/>
  <c r="BG565" i="21"/>
  <c r="BF565" i="21"/>
  <c r="T565" i="21"/>
  <c r="R565" i="21"/>
  <c r="P565" i="21"/>
  <c r="BI562" i="21"/>
  <c r="BH562" i="21"/>
  <c r="BG562" i="21"/>
  <c r="BF562" i="21"/>
  <c r="T562" i="21"/>
  <c r="R562" i="21"/>
  <c r="P562" i="21"/>
  <c r="BI561" i="21"/>
  <c r="BH561" i="21"/>
  <c r="BG561" i="21"/>
  <c r="BF561" i="21"/>
  <c r="T561" i="21"/>
  <c r="R561" i="21"/>
  <c r="P561" i="21"/>
  <c r="BI558" i="21"/>
  <c r="BH558" i="21"/>
  <c r="BG558" i="21"/>
  <c r="BF558" i="21"/>
  <c r="T558" i="21"/>
  <c r="R558" i="21"/>
  <c r="P558" i="21"/>
  <c r="BI556" i="21"/>
  <c r="BH556" i="21"/>
  <c r="BG556" i="21"/>
  <c r="BF556" i="21"/>
  <c r="T556" i="21"/>
  <c r="R556" i="21"/>
  <c r="P556" i="21"/>
  <c r="BI555" i="21"/>
  <c r="BH555" i="21"/>
  <c r="BG555" i="21"/>
  <c r="BF555" i="21"/>
  <c r="T555" i="21"/>
  <c r="R555" i="21"/>
  <c r="P555" i="21"/>
  <c r="BI554" i="21"/>
  <c r="BH554" i="21"/>
  <c r="BG554" i="21"/>
  <c r="BF554" i="21"/>
  <c r="T554" i="21"/>
  <c r="R554" i="21"/>
  <c r="P554" i="21"/>
  <c r="BI553" i="21"/>
  <c r="BH553" i="21"/>
  <c r="BG553" i="21"/>
  <c r="BF553" i="21"/>
  <c r="T553" i="21"/>
  <c r="R553" i="21"/>
  <c r="P553" i="21"/>
  <c r="BI552" i="21"/>
  <c r="BH552" i="21"/>
  <c r="BG552" i="21"/>
  <c r="BF552" i="21"/>
  <c r="T552" i="21"/>
  <c r="R552" i="21"/>
  <c r="P552" i="21"/>
  <c r="BI551" i="21"/>
  <c r="BH551" i="21"/>
  <c r="BG551" i="21"/>
  <c r="BF551" i="21"/>
  <c r="T551" i="21"/>
  <c r="R551" i="21"/>
  <c r="P551" i="21"/>
  <c r="BI550" i="21"/>
  <c r="BH550" i="21"/>
  <c r="BG550" i="21"/>
  <c r="BF550" i="21"/>
  <c r="T550" i="21"/>
  <c r="R550" i="21"/>
  <c r="P550" i="21"/>
  <c r="BI549" i="21"/>
  <c r="BH549" i="21"/>
  <c r="BG549" i="21"/>
  <c r="BF549" i="21"/>
  <c r="T549" i="21"/>
  <c r="R549" i="21"/>
  <c r="P549" i="21"/>
  <c r="BI548" i="21"/>
  <c r="BH548" i="21"/>
  <c r="BG548" i="21"/>
  <c r="BF548" i="21"/>
  <c r="T548" i="21"/>
  <c r="R548" i="21"/>
  <c r="P548" i="21"/>
  <c r="BI547" i="21"/>
  <c r="BH547" i="21"/>
  <c r="BG547" i="21"/>
  <c r="BF547" i="21"/>
  <c r="T547" i="21"/>
  <c r="R547" i="21"/>
  <c r="P547" i="21"/>
  <c r="BI545" i="21"/>
  <c r="BH545" i="21"/>
  <c r="BG545" i="21"/>
  <c r="BF545" i="21"/>
  <c r="T545" i="21"/>
  <c r="R545" i="21"/>
  <c r="P545" i="21"/>
  <c r="BI544" i="21"/>
  <c r="BH544" i="21"/>
  <c r="BG544" i="21"/>
  <c r="BF544" i="21"/>
  <c r="T544" i="21"/>
  <c r="R544" i="21"/>
  <c r="P544" i="21"/>
  <c r="BI543" i="21"/>
  <c r="BH543" i="21"/>
  <c r="BG543" i="21"/>
  <c r="BF543" i="21"/>
  <c r="T543" i="21"/>
  <c r="R543" i="21"/>
  <c r="P543" i="21"/>
  <c r="BI542" i="21"/>
  <c r="BH542" i="21"/>
  <c r="BG542" i="21"/>
  <c r="BF542" i="21"/>
  <c r="T542" i="21"/>
  <c r="R542" i="21"/>
  <c r="P542" i="21"/>
  <c r="BI541" i="21"/>
  <c r="BH541" i="21"/>
  <c r="BG541" i="21"/>
  <c r="BF541" i="21"/>
  <c r="T541" i="21"/>
  <c r="R541" i="21"/>
  <c r="P541" i="21"/>
  <c r="BI540" i="21"/>
  <c r="BH540" i="21"/>
  <c r="BG540" i="21"/>
  <c r="BF540" i="21"/>
  <c r="T540" i="21"/>
  <c r="R540" i="21"/>
  <c r="P540" i="21"/>
  <c r="BI539" i="21"/>
  <c r="BH539" i="21"/>
  <c r="BG539" i="21"/>
  <c r="BF539" i="21"/>
  <c r="T539" i="21"/>
  <c r="R539" i="21"/>
  <c r="P539" i="21"/>
  <c r="BI538" i="21"/>
  <c r="BH538" i="21"/>
  <c r="BG538" i="21"/>
  <c r="BF538" i="21"/>
  <c r="T538" i="21"/>
  <c r="R538" i="21"/>
  <c r="P538" i="21"/>
  <c r="BI537" i="21"/>
  <c r="BH537" i="21"/>
  <c r="BG537" i="21"/>
  <c r="BF537" i="21"/>
  <c r="T537" i="21"/>
  <c r="R537" i="21"/>
  <c r="P537" i="21"/>
  <c r="BI536" i="21"/>
  <c r="BH536" i="21"/>
  <c r="BG536" i="21"/>
  <c r="BF536" i="21"/>
  <c r="T536" i="21"/>
  <c r="R536" i="21"/>
  <c r="P536" i="21"/>
  <c r="BI535" i="21"/>
  <c r="BH535" i="21"/>
  <c r="BG535" i="21"/>
  <c r="BF535" i="21"/>
  <c r="T535" i="21"/>
  <c r="R535" i="21"/>
  <c r="P535" i="21"/>
  <c r="BI534" i="21"/>
  <c r="BH534" i="21"/>
  <c r="BG534" i="21"/>
  <c r="BF534" i="21"/>
  <c r="T534" i="21"/>
  <c r="R534" i="21"/>
  <c r="P534" i="21"/>
  <c r="BI532" i="21"/>
  <c r="BH532" i="21"/>
  <c r="BG532" i="21"/>
  <c r="BF532" i="21"/>
  <c r="T532" i="21"/>
  <c r="R532" i="21"/>
  <c r="P532" i="21"/>
  <c r="BI531" i="21"/>
  <c r="BH531" i="21"/>
  <c r="BG531" i="21"/>
  <c r="BF531" i="21"/>
  <c r="T531" i="21"/>
  <c r="R531" i="21"/>
  <c r="P531" i="21"/>
  <c r="BI530" i="21"/>
  <c r="BH530" i="21"/>
  <c r="BG530" i="21"/>
  <c r="BF530" i="21"/>
  <c r="T530" i="21"/>
  <c r="R530" i="21"/>
  <c r="P530" i="21"/>
  <c r="BI529" i="21"/>
  <c r="BH529" i="21"/>
  <c r="BG529" i="21"/>
  <c r="BF529" i="21"/>
  <c r="T529" i="21"/>
  <c r="R529" i="21"/>
  <c r="P529" i="21"/>
  <c r="BI528" i="21"/>
  <c r="BH528" i="21"/>
  <c r="BG528" i="21"/>
  <c r="BF528" i="21"/>
  <c r="T528" i="21"/>
  <c r="R528" i="21"/>
  <c r="P528" i="21"/>
  <c r="BI527" i="21"/>
  <c r="BH527" i="21"/>
  <c r="BG527" i="21"/>
  <c r="BF527" i="21"/>
  <c r="T527" i="21"/>
  <c r="R527" i="21"/>
  <c r="P527" i="21"/>
  <c r="BI526" i="21"/>
  <c r="BH526" i="21"/>
  <c r="BG526" i="21"/>
  <c r="BF526" i="21"/>
  <c r="T526" i="21"/>
  <c r="R526" i="21"/>
  <c r="P526" i="21"/>
  <c r="BI525" i="21"/>
  <c r="BH525" i="21"/>
  <c r="BG525" i="21"/>
  <c r="BF525" i="21"/>
  <c r="T525" i="21"/>
  <c r="R525" i="21"/>
  <c r="P525" i="21"/>
  <c r="BI524" i="21"/>
  <c r="BH524" i="21"/>
  <c r="BG524" i="21"/>
  <c r="BF524" i="21"/>
  <c r="T524" i="21"/>
  <c r="R524" i="21"/>
  <c r="P524" i="21"/>
  <c r="BI523" i="21"/>
  <c r="BH523" i="21"/>
  <c r="BG523" i="21"/>
  <c r="BF523" i="21"/>
  <c r="T523" i="21"/>
  <c r="R523" i="21"/>
  <c r="P523" i="21"/>
  <c r="BI522" i="21"/>
  <c r="BH522" i="21"/>
  <c r="BG522" i="21"/>
  <c r="BF522" i="21"/>
  <c r="T522" i="21"/>
  <c r="R522" i="21"/>
  <c r="P522" i="21"/>
  <c r="BI521" i="21"/>
  <c r="BH521" i="21"/>
  <c r="BG521" i="21"/>
  <c r="BF521" i="21"/>
  <c r="T521" i="21"/>
  <c r="R521" i="21"/>
  <c r="P521" i="21"/>
  <c r="BI520" i="21"/>
  <c r="BH520" i="21"/>
  <c r="BG520" i="21"/>
  <c r="BF520" i="21"/>
  <c r="T520" i="21"/>
  <c r="R520" i="21"/>
  <c r="P520" i="21"/>
  <c r="BI519" i="21"/>
  <c r="BH519" i="21"/>
  <c r="BG519" i="21"/>
  <c r="BF519" i="21"/>
  <c r="T519" i="21"/>
  <c r="R519" i="21"/>
  <c r="P519" i="21"/>
  <c r="BI518" i="21"/>
  <c r="BH518" i="21"/>
  <c r="BG518" i="21"/>
  <c r="BF518" i="21"/>
  <c r="T518" i="21"/>
  <c r="R518" i="21"/>
  <c r="P518" i="21"/>
  <c r="BI517" i="21"/>
  <c r="BH517" i="21"/>
  <c r="BG517" i="21"/>
  <c r="BF517" i="21"/>
  <c r="T517" i="21"/>
  <c r="R517" i="21"/>
  <c r="P517" i="21"/>
  <c r="BI516" i="21"/>
  <c r="BH516" i="21"/>
  <c r="BG516" i="21"/>
  <c r="BF516" i="21"/>
  <c r="T516" i="21"/>
  <c r="R516" i="21"/>
  <c r="P516" i="21"/>
  <c r="BI515" i="21"/>
  <c r="BH515" i="21"/>
  <c r="BG515" i="21"/>
  <c r="BF515" i="21"/>
  <c r="T515" i="21"/>
  <c r="R515" i="21"/>
  <c r="P515" i="21"/>
  <c r="BI514" i="21"/>
  <c r="BH514" i="21"/>
  <c r="BG514" i="21"/>
  <c r="BF514" i="21"/>
  <c r="T514" i="21"/>
  <c r="R514" i="21"/>
  <c r="P514" i="21"/>
  <c r="BI512" i="21"/>
  <c r="BH512" i="21"/>
  <c r="BG512" i="21"/>
  <c r="BF512" i="21"/>
  <c r="T512" i="21"/>
  <c r="R512" i="21"/>
  <c r="P512" i="21"/>
  <c r="BI508" i="21"/>
  <c r="BH508" i="21"/>
  <c r="BG508" i="21"/>
  <c r="BF508" i="21"/>
  <c r="T508" i="21"/>
  <c r="R508" i="21"/>
  <c r="P508" i="21"/>
  <c r="BI507" i="21"/>
  <c r="BH507" i="21"/>
  <c r="BG507" i="21"/>
  <c r="BF507" i="21"/>
  <c r="T507" i="21"/>
  <c r="R507" i="21"/>
  <c r="P507" i="21"/>
  <c r="BI506" i="21"/>
  <c r="BH506" i="21"/>
  <c r="BG506" i="21"/>
  <c r="BF506" i="21"/>
  <c r="T506" i="21"/>
  <c r="R506" i="21"/>
  <c r="P506" i="21"/>
  <c r="BI503" i="21"/>
  <c r="BH503" i="21"/>
  <c r="BG503" i="21"/>
  <c r="BF503" i="21"/>
  <c r="T503" i="21"/>
  <c r="R503" i="21"/>
  <c r="P503" i="21"/>
  <c r="BI500" i="21"/>
  <c r="BH500" i="21"/>
  <c r="BG500" i="21"/>
  <c r="BF500" i="21"/>
  <c r="T500" i="21"/>
  <c r="R500" i="21"/>
  <c r="P500" i="21"/>
  <c r="BI497" i="21"/>
  <c r="BH497" i="21"/>
  <c r="BG497" i="21"/>
  <c r="BF497" i="21"/>
  <c r="T497" i="21"/>
  <c r="R497" i="21"/>
  <c r="P497" i="21"/>
  <c r="BI494" i="21"/>
  <c r="BH494" i="21"/>
  <c r="BG494" i="21"/>
  <c r="BF494" i="21"/>
  <c r="T494" i="21"/>
  <c r="R494" i="21"/>
  <c r="P494" i="21"/>
  <c r="BI491" i="21"/>
  <c r="BH491" i="21"/>
  <c r="BG491" i="21"/>
  <c r="BF491" i="21"/>
  <c r="T491" i="21"/>
  <c r="R491" i="21"/>
  <c r="P491" i="21"/>
  <c r="BI488" i="21"/>
  <c r="BH488" i="21"/>
  <c r="BG488" i="21"/>
  <c r="BF488" i="21"/>
  <c r="T488" i="21"/>
  <c r="R488" i="21"/>
  <c r="P488" i="21"/>
  <c r="BI486" i="21"/>
  <c r="BH486" i="21"/>
  <c r="BG486" i="21"/>
  <c r="BF486" i="21"/>
  <c r="T486" i="21"/>
  <c r="R486" i="21"/>
  <c r="P486" i="21"/>
  <c r="BI485" i="21"/>
  <c r="BH485" i="21"/>
  <c r="BG485" i="21"/>
  <c r="BF485" i="21"/>
  <c r="T485" i="21"/>
  <c r="R485" i="21"/>
  <c r="P485" i="21"/>
  <c r="BI484" i="21"/>
  <c r="BH484" i="21"/>
  <c r="BG484" i="21"/>
  <c r="BF484" i="21"/>
  <c r="T484" i="21"/>
  <c r="R484" i="21"/>
  <c r="P484" i="21"/>
  <c r="BI483" i="21"/>
  <c r="BH483" i="21"/>
  <c r="BG483" i="21"/>
  <c r="BF483" i="21"/>
  <c r="T483" i="21"/>
  <c r="R483" i="21"/>
  <c r="P483" i="21"/>
  <c r="BI482" i="21"/>
  <c r="BH482" i="21"/>
  <c r="BG482" i="21"/>
  <c r="BF482" i="21"/>
  <c r="T482" i="21"/>
  <c r="R482" i="21"/>
  <c r="P482" i="21"/>
  <c r="BI481" i="21"/>
  <c r="BH481" i="21"/>
  <c r="BG481" i="21"/>
  <c r="BF481" i="21"/>
  <c r="T481" i="21"/>
  <c r="R481" i="21"/>
  <c r="P481" i="21"/>
  <c r="BI480" i="21"/>
  <c r="BH480" i="21"/>
  <c r="BG480" i="21"/>
  <c r="BF480" i="21"/>
  <c r="T480" i="21"/>
  <c r="R480" i="21"/>
  <c r="P480" i="21"/>
  <c r="BI479" i="21"/>
  <c r="BH479" i="21"/>
  <c r="BG479" i="21"/>
  <c r="BF479" i="21"/>
  <c r="T479" i="21"/>
  <c r="R479" i="21"/>
  <c r="P479" i="21"/>
  <c r="BI478" i="21"/>
  <c r="BH478" i="21"/>
  <c r="BG478" i="21"/>
  <c r="BF478" i="21"/>
  <c r="T478" i="21"/>
  <c r="R478" i="21"/>
  <c r="P478" i="21"/>
  <c r="BI477" i="21"/>
  <c r="BH477" i="21"/>
  <c r="BG477" i="21"/>
  <c r="BF477" i="21"/>
  <c r="T477" i="21"/>
  <c r="R477" i="21"/>
  <c r="P477" i="21"/>
  <c r="BI476" i="21"/>
  <c r="BH476" i="21"/>
  <c r="BG476" i="21"/>
  <c r="BF476" i="21"/>
  <c r="T476" i="21"/>
  <c r="R476" i="21"/>
  <c r="P476" i="21"/>
  <c r="BI475" i="21"/>
  <c r="BH475" i="21"/>
  <c r="BG475" i="21"/>
  <c r="BF475" i="21"/>
  <c r="T475" i="21"/>
  <c r="R475" i="21"/>
  <c r="P475" i="21"/>
  <c r="BI474" i="21"/>
  <c r="BH474" i="21"/>
  <c r="BG474" i="21"/>
  <c r="BF474" i="21"/>
  <c r="T474" i="21"/>
  <c r="R474" i="21"/>
  <c r="P474" i="21"/>
  <c r="BI473" i="21"/>
  <c r="BH473" i="21"/>
  <c r="BG473" i="21"/>
  <c r="BF473" i="21"/>
  <c r="T473" i="21"/>
  <c r="R473" i="21"/>
  <c r="P473" i="21"/>
  <c r="BI472" i="21"/>
  <c r="BH472" i="21"/>
  <c r="BG472" i="21"/>
  <c r="BF472" i="21"/>
  <c r="T472" i="21"/>
  <c r="R472" i="21"/>
  <c r="P472" i="21"/>
  <c r="BI471" i="21"/>
  <c r="BH471" i="21"/>
  <c r="BG471" i="21"/>
  <c r="BF471" i="21"/>
  <c r="T471" i="21"/>
  <c r="R471" i="21"/>
  <c r="P471" i="21"/>
  <c r="BI470" i="21"/>
  <c r="BH470" i="21"/>
  <c r="BG470" i="21"/>
  <c r="BF470" i="21"/>
  <c r="T470" i="21"/>
  <c r="R470" i="21"/>
  <c r="P470" i="21"/>
  <c r="BI469" i="21"/>
  <c r="BH469" i="21"/>
  <c r="BG469" i="21"/>
  <c r="BF469" i="21"/>
  <c r="T469" i="21"/>
  <c r="R469" i="21"/>
  <c r="P469" i="21"/>
  <c r="BI468" i="21"/>
  <c r="BH468" i="21"/>
  <c r="BG468" i="21"/>
  <c r="BF468" i="21"/>
  <c r="T468" i="21"/>
  <c r="R468" i="21"/>
  <c r="P468" i="21"/>
  <c r="BI467" i="21"/>
  <c r="BH467" i="21"/>
  <c r="BG467" i="21"/>
  <c r="BF467" i="21"/>
  <c r="T467" i="21"/>
  <c r="R467" i="21"/>
  <c r="P467" i="21"/>
  <c r="BI466" i="21"/>
  <c r="BH466" i="21"/>
  <c r="BG466" i="21"/>
  <c r="BF466" i="21"/>
  <c r="T466" i="21"/>
  <c r="R466" i="21"/>
  <c r="P466" i="21"/>
  <c r="BI465" i="21"/>
  <c r="BH465" i="21"/>
  <c r="BG465" i="21"/>
  <c r="BF465" i="21"/>
  <c r="T465" i="21"/>
  <c r="R465" i="21"/>
  <c r="P465" i="21"/>
  <c r="BI464" i="21"/>
  <c r="BH464" i="21"/>
  <c r="BG464" i="21"/>
  <c r="BF464" i="21"/>
  <c r="T464" i="21"/>
  <c r="R464" i="21"/>
  <c r="P464" i="21"/>
  <c r="BI463" i="21"/>
  <c r="BH463" i="21"/>
  <c r="BG463" i="21"/>
  <c r="BF463" i="21"/>
  <c r="T463" i="21"/>
  <c r="R463" i="21"/>
  <c r="P463" i="21"/>
  <c r="BI462" i="21"/>
  <c r="BH462" i="21"/>
  <c r="BG462" i="21"/>
  <c r="BF462" i="21"/>
  <c r="T462" i="21"/>
  <c r="R462" i="21"/>
  <c r="P462" i="21"/>
  <c r="BI461" i="21"/>
  <c r="BH461" i="21"/>
  <c r="BG461" i="21"/>
  <c r="BF461" i="21"/>
  <c r="T461" i="21"/>
  <c r="R461" i="21"/>
  <c r="P461" i="21"/>
  <c r="BI460" i="21"/>
  <c r="BH460" i="21"/>
  <c r="BG460" i="21"/>
  <c r="BF460" i="21"/>
  <c r="T460" i="21"/>
  <c r="R460" i="21"/>
  <c r="P460" i="21"/>
  <c r="BI459" i="21"/>
  <c r="BH459" i="21"/>
  <c r="BG459" i="21"/>
  <c r="BF459" i="21"/>
  <c r="T459" i="21"/>
  <c r="R459" i="21"/>
  <c r="P459" i="21"/>
  <c r="BI458" i="21"/>
  <c r="BH458" i="21"/>
  <c r="BG458" i="21"/>
  <c r="BF458" i="21"/>
  <c r="T458" i="21"/>
  <c r="R458" i="21"/>
  <c r="P458" i="21"/>
  <c r="BI457" i="21"/>
  <c r="BH457" i="21"/>
  <c r="BG457" i="21"/>
  <c r="BF457" i="21"/>
  <c r="T457" i="21"/>
  <c r="R457" i="21"/>
  <c r="P457" i="21"/>
  <c r="BI456" i="21"/>
  <c r="BH456" i="21"/>
  <c r="BG456" i="21"/>
  <c r="BF456" i="21"/>
  <c r="T456" i="21"/>
  <c r="R456" i="21"/>
  <c r="P456" i="21"/>
  <c r="BI455" i="21"/>
  <c r="BH455" i="21"/>
  <c r="BG455" i="21"/>
  <c r="BF455" i="21"/>
  <c r="T455" i="21"/>
  <c r="R455" i="21"/>
  <c r="P455" i="21"/>
  <c r="BI454" i="21"/>
  <c r="BH454" i="21"/>
  <c r="BG454" i="21"/>
  <c r="BF454" i="21"/>
  <c r="T454" i="21"/>
  <c r="R454" i="21"/>
  <c r="P454" i="21"/>
  <c r="BI453" i="21"/>
  <c r="BH453" i="21"/>
  <c r="BG453" i="21"/>
  <c r="BF453" i="21"/>
  <c r="T453" i="21"/>
  <c r="R453" i="21"/>
  <c r="P453" i="21"/>
  <c r="BI452" i="21"/>
  <c r="BH452" i="21"/>
  <c r="BG452" i="21"/>
  <c r="BF452" i="21"/>
  <c r="T452" i="21"/>
  <c r="R452" i="21"/>
  <c r="P452" i="21"/>
  <c r="BI448" i="21"/>
  <c r="BH448" i="21"/>
  <c r="BG448" i="21"/>
  <c r="BF448" i="21"/>
  <c r="T448" i="21"/>
  <c r="R448" i="21"/>
  <c r="P448" i="21"/>
  <c r="BI447" i="21"/>
  <c r="BH447" i="21"/>
  <c r="BG447" i="21"/>
  <c r="BF447" i="21"/>
  <c r="T447" i="21"/>
  <c r="R447" i="21"/>
  <c r="P447" i="21"/>
  <c r="BI444" i="21"/>
  <c r="BH444" i="21"/>
  <c r="BG444" i="21"/>
  <c r="BF444" i="21"/>
  <c r="T444" i="21"/>
  <c r="R444" i="21"/>
  <c r="P444" i="21"/>
  <c r="BI441" i="21"/>
  <c r="BH441" i="21"/>
  <c r="BG441" i="21"/>
  <c r="BF441" i="21"/>
  <c r="T441" i="21"/>
  <c r="R441" i="21"/>
  <c r="P441" i="21"/>
  <c r="BI437" i="21"/>
  <c r="BH437" i="21"/>
  <c r="BG437" i="21"/>
  <c r="BF437" i="21"/>
  <c r="T437" i="21"/>
  <c r="R437" i="21"/>
  <c r="P437" i="21"/>
  <c r="BI436" i="21"/>
  <c r="BH436" i="21"/>
  <c r="BG436" i="21"/>
  <c r="BF436" i="21"/>
  <c r="T436" i="21"/>
  <c r="R436" i="21"/>
  <c r="P436" i="21"/>
  <c r="BI433" i="21"/>
  <c r="BH433" i="21"/>
  <c r="BG433" i="21"/>
  <c r="BF433" i="21"/>
  <c r="T433" i="21"/>
  <c r="R433" i="21"/>
  <c r="P433" i="21"/>
  <c r="BI430" i="21"/>
  <c r="BH430" i="21"/>
  <c r="BG430" i="21"/>
  <c r="BF430" i="21"/>
  <c r="T430" i="21"/>
  <c r="R430" i="21"/>
  <c r="P430" i="21"/>
  <c r="BI427" i="21"/>
  <c r="BH427" i="21"/>
  <c r="BG427" i="21"/>
  <c r="BF427" i="21"/>
  <c r="T427" i="21"/>
  <c r="R427" i="21"/>
  <c r="P427" i="21"/>
  <c r="BI423" i="21"/>
  <c r="BH423" i="21"/>
  <c r="BG423" i="21"/>
  <c r="BF423" i="21"/>
  <c r="T423" i="21"/>
  <c r="R423" i="21"/>
  <c r="P423" i="21"/>
  <c r="BI419" i="21"/>
  <c r="BH419" i="21"/>
  <c r="BG419" i="21"/>
  <c r="BF419" i="21"/>
  <c r="T419" i="21"/>
  <c r="R419" i="21"/>
  <c r="P419" i="21"/>
  <c r="BI416" i="21"/>
  <c r="BH416" i="21"/>
  <c r="BG416" i="21"/>
  <c r="BF416" i="21"/>
  <c r="T416" i="21"/>
  <c r="R416" i="21"/>
  <c r="P416" i="21"/>
  <c r="BI415" i="21"/>
  <c r="BH415" i="21"/>
  <c r="BG415" i="21"/>
  <c r="BF415" i="21"/>
  <c r="T415" i="21"/>
  <c r="R415" i="21"/>
  <c r="P415" i="21"/>
  <c r="BI412" i="21"/>
  <c r="BH412" i="21"/>
  <c r="BG412" i="21"/>
  <c r="BF412" i="21"/>
  <c r="T412" i="21"/>
  <c r="R412" i="21"/>
  <c r="P412" i="21"/>
  <c r="BI411" i="21"/>
  <c r="BH411" i="21"/>
  <c r="BG411" i="21"/>
  <c r="BF411" i="21"/>
  <c r="T411" i="21"/>
  <c r="R411" i="21"/>
  <c r="P411" i="21"/>
  <c r="BI408" i="21"/>
  <c r="BH408" i="21"/>
  <c r="BG408" i="21"/>
  <c r="BF408" i="21"/>
  <c r="T408" i="21"/>
  <c r="R408" i="21"/>
  <c r="P408" i="21"/>
  <c r="BI407" i="21"/>
  <c r="BH407" i="21"/>
  <c r="BG407" i="21"/>
  <c r="BF407" i="21"/>
  <c r="T407" i="21"/>
  <c r="R407" i="21"/>
  <c r="P407" i="21"/>
  <c r="BI404" i="21"/>
  <c r="BH404" i="21"/>
  <c r="BG404" i="21"/>
  <c r="BF404" i="21"/>
  <c r="T404" i="21"/>
  <c r="R404" i="21"/>
  <c r="P404" i="21"/>
  <c r="BI403" i="21"/>
  <c r="BH403" i="21"/>
  <c r="BG403" i="21"/>
  <c r="BF403" i="21"/>
  <c r="T403" i="21"/>
  <c r="R403" i="21"/>
  <c r="P403" i="21"/>
  <c r="BI400" i="21"/>
  <c r="BH400" i="21"/>
  <c r="BG400" i="21"/>
  <c r="BF400" i="21"/>
  <c r="T400" i="21"/>
  <c r="R400" i="21"/>
  <c r="P400" i="21"/>
  <c r="BI397" i="21"/>
  <c r="BH397" i="21"/>
  <c r="BG397" i="21"/>
  <c r="BF397" i="21"/>
  <c r="T397" i="21"/>
  <c r="R397" i="21"/>
  <c r="P397" i="21"/>
  <c r="BI393" i="21"/>
  <c r="BH393" i="21"/>
  <c r="BG393" i="21"/>
  <c r="BF393" i="21"/>
  <c r="T393" i="21"/>
  <c r="R393" i="21"/>
  <c r="P393" i="21"/>
  <c r="BI390" i="21"/>
  <c r="BH390" i="21"/>
  <c r="BG390" i="21"/>
  <c r="BF390" i="21"/>
  <c r="T390" i="21"/>
  <c r="R390" i="21"/>
  <c r="P390" i="21"/>
  <c r="BI387" i="21"/>
  <c r="BH387" i="21"/>
  <c r="BG387" i="21"/>
  <c r="BF387" i="21"/>
  <c r="T387" i="21"/>
  <c r="R387" i="21"/>
  <c r="P387" i="21"/>
  <c r="BI384" i="21"/>
  <c r="BH384" i="21"/>
  <c r="BG384" i="21"/>
  <c r="BF384" i="21"/>
  <c r="T384" i="21"/>
  <c r="R384" i="21"/>
  <c r="P384" i="21"/>
  <c r="BI381" i="21"/>
  <c r="BH381" i="21"/>
  <c r="BG381" i="21"/>
  <c r="BF381" i="21"/>
  <c r="T381" i="21"/>
  <c r="R381" i="21"/>
  <c r="P381" i="21"/>
  <c r="BI378" i="21"/>
  <c r="BH378" i="21"/>
  <c r="BG378" i="21"/>
  <c r="BF378" i="21"/>
  <c r="T378" i="21"/>
  <c r="R378" i="21"/>
  <c r="P378" i="21"/>
  <c r="BI377" i="21"/>
  <c r="BH377" i="21"/>
  <c r="BG377" i="21"/>
  <c r="BF377" i="21"/>
  <c r="T377" i="21"/>
  <c r="R377" i="21"/>
  <c r="P377" i="21"/>
  <c r="BI374" i="21"/>
  <c r="BH374" i="21"/>
  <c r="BG374" i="21"/>
  <c r="BF374" i="21"/>
  <c r="T374" i="21"/>
  <c r="R374" i="21"/>
  <c r="P374" i="21"/>
  <c r="BI371" i="21"/>
  <c r="BH371" i="21"/>
  <c r="BG371" i="21"/>
  <c r="BF371" i="21"/>
  <c r="T371" i="21"/>
  <c r="R371" i="21"/>
  <c r="P371" i="21"/>
  <c r="BI368" i="21"/>
  <c r="BH368" i="21"/>
  <c r="BG368" i="21"/>
  <c r="BF368" i="21"/>
  <c r="T368" i="21"/>
  <c r="R368" i="21"/>
  <c r="P368" i="21"/>
  <c r="BI367" i="21"/>
  <c r="BH367" i="21"/>
  <c r="BG367" i="21"/>
  <c r="BF367" i="21"/>
  <c r="T367" i="21"/>
  <c r="R367" i="21"/>
  <c r="P367" i="21"/>
  <c r="BI366" i="21"/>
  <c r="BH366" i="21"/>
  <c r="BG366" i="21"/>
  <c r="BF366" i="21"/>
  <c r="T366" i="21"/>
  <c r="R366" i="21"/>
  <c r="P366" i="21"/>
  <c r="BI364" i="21"/>
  <c r="BH364" i="21"/>
  <c r="BG364" i="21"/>
  <c r="BF364" i="21"/>
  <c r="T364" i="21"/>
  <c r="R364" i="21"/>
  <c r="P364" i="21"/>
  <c r="BI361" i="21"/>
  <c r="BH361" i="21"/>
  <c r="BG361" i="21"/>
  <c r="BF361" i="21"/>
  <c r="T361" i="21"/>
  <c r="R361" i="21"/>
  <c r="P361" i="21"/>
  <c r="BI358" i="21"/>
  <c r="BH358" i="21"/>
  <c r="BG358" i="21"/>
  <c r="BF358" i="21"/>
  <c r="T358" i="21"/>
  <c r="R358" i="21"/>
  <c r="P358" i="21"/>
  <c r="BI357" i="21"/>
  <c r="BH357" i="21"/>
  <c r="BG357" i="21"/>
  <c r="BF357" i="21"/>
  <c r="T357" i="21"/>
  <c r="R357" i="21"/>
  <c r="P357" i="21"/>
  <c r="BI354" i="21"/>
  <c r="BH354" i="21"/>
  <c r="BG354" i="21"/>
  <c r="BF354" i="21"/>
  <c r="T354" i="21"/>
  <c r="R354" i="21"/>
  <c r="P354" i="21"/>
  <c r="BI351" i="21"/>
  <c r="BH351" i="21"/>
  <c r="BG351" i="21"/>
  <c r="BF351" i="21"/>
  <c r="T351" i="21"/>
  <c r="R351" i="21"/>
  <c r="P351" i="21"/>
  <c r="BI346" i="21"/>
  <c r="BH346" i="21"/>
  <c r="BG346" i="21"/>
  <c r="BF346" i="21"/>
  <c r="T346" i="21"/>
  <c r="R346" i="21"/>
  <c r="P346" i="21"/>
  <c r="BI343" i="21"/>
  <c r="BH343" i="21"/>
  <c r="BG343" i="21"/>
  <c r="BF343" i="21"/>
  <c r="T343" i="21"/>
  <c r="R343" i="21"/>
  <c r="P343" i="21"/>
  <c r="BI340" i="21"/>
  <c r="BH340" i="21"/>
  <c r="BG340" i="21"/>
  <c r="BF340" i="21"/>
  <c r="T340" i="21"/>
  <c r="R340" i="21"/>
  <c r="P340" i="21"/>
  <c r="BI338" i="21"/>
  <c r="BH338" i="21"/>
  <c r="BG338" i="21"/>
  <c r="BF338" i="21"/>
  <c r="T338" i="21"/>
  <c r="R338" i="21"/>
  <c r="P338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24" i="21"/>
  <c r="BH324" i="21"/>
  <c r="BG324" i="21"/>
  <c r="BF324" i="21"/>
  <c r="T324" i="21"/>
  <c r="R324" i="21"/>
  <c r="P324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6" i="21"/>
  <c r="BH316" i="21"/>
  <c r="BG316" i="21"/>
  <c r="BF316" i="21"/>
  <c r="T316" i="21"/>
  <c r="R316" i="21"/>
  <c r="P316" i="21"/>
  <c r="BI315" i="21"/>
  <c r="BH315" i="21"/>
  <c r="BG315" i="21"/>
  <c r="BF315" i="21"/>
  <c r="T315" i="21"/>
  <c r="R315" i="21"/>
  <c r="P315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4" i="21"/>
  <c r="BH304" i="21"/>
  <c r="BG304" i="21"/>
  <c r="BF304" i="21"/>
  <c r="T304" i="21"/>
  <c r="R304" i="21"/>
  <c r="P304" i="21"/>
  <c r="BI301" i="21"/>
  <c r="BH301" i="21"/>
  <c r="BG301" i="21"/>
  <c r="BF301" i="21"/>
  <c r="T301" i="21"/>
  <c r="R301" i="21"/>
  <c r="P301" i="21"/>
  <c r="BI297" i="21"/>
  <c r="BH297" i="21"/>
  <c r="BG297" i="21"/>
  <c r="BF297" i="21"/>
  <c r="T297" i="21"/>
  <c r="R297" i="21"/>
  <c r="P297" i="21"/>
  <c r="BI296" i="21"/>
  <c r="BH296" i="21"/>
  <c r="BG296" i="21"/>
  <c r="BF296" i="21"/>
  <c r="T296" i="21"/>
  <c r="R296" i="21"/>
  <c r="P296" i="21"/>
  <c r="BI291" i="21"/>
  <c r="BH291" i="21"/>
  <c r="BG291" i="21"/>
  <c r="BF291" i="21"/>
  <c r="T291" i="21"/>
  <c r="R291" i="21"/>
  <c r="P291" i="21"/>
  <c r="BI290" i="21"/>
  <c r="BH290" i="21"/>
  <c r="BG290" i="21"/>
  <c r="BF290" i="21"/>
  <c r="T290" i="21"/>
  <c r="R290" i="21"/>
  <c r="P290" i="21"/>
  <c r="BI286" i="21"/>
  <c r="BH286" i="21"/>
  <c r="BG286" i="21"/>
  <c r="BF286" i="21"/>
  <c r="T286" i="21"/>
  <c r="R286" i="21"/>
  <c r="P286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5" i="21"/>
  <c r="BH275" i="21"/>
  <c r="BG275" i="21"/>
  <c r="BF275" i="21"/>
  <c r="T275" i="21"/>
  <c r="R275" i="21"/>
  <c r="P275" i="21"/>
  <c r="BI271" i="21"/>
  <c r="BH271" i="21"/>
  <c r="BG271" i="21"/>
  <c r="BF271" i="21"/>
  <c r="T271" i="21"/>
  <c r="R271" i="21"/>
  <c r="P271" i="21"/>
  <c r="BI269" i="21"/>
  <c r="BH269" i="21"/>
  <c r="BG269" i="21"/>
  <c r="BF269" i="21"/>
  <c r="T269" i="21"/>
  <c r="R269" i="21"/>
  <c r="P269" i="21"/>
  <c r="BI268" i="21"/>
  <c r="BH268" i="21"/>
  <c r="BG268" i="21"/>
  <c r="BF268" i="21"/>
  <c r="T268" i="21"/>
  <c r="R268" i="21"/>
  <c r="P268" i="21"/>
  <c r="BI267" i="21"/>
  <c r="BH267" i="21"/>
  <c r="BG267" i="21"/>
  <c r="BF267" i="21"/>
  <c r="T267" i="21"/>
  <c r="R267" i="21"/>
  <c r="P267" i="21"/>
  <c r="BI266" i="21"/>
  <c r="BH266" i="21"/>
  <c r="BG266" i="21"/>
  <c r="BF266" i="21"/>
  <c r="T266" i="21"/>
  <c r="R266" i="21"/>
  <c r="P266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57" i="21"/>
  <c r="BH257" i="21"/>
  <c r="BG257" i="21"/>
  <c r="BF257" i="21"/>
  <c r="T257" i="21"/>
  <c r="R257" i="21"/>
  <c r="P257" i="21"/>
  <c r="BI252" i="21"/>
  <c r="BH252" i="21"/>
  <c r="BG252" i="21"/>
  <c r="BF252" i="21"/>
  <c r="T252" i="21"/>
  <c r="R252" i="21"/>
  <c r="P252" i="21"/>
  <c r="BI251" i="21"/>
  <c r="BH251" i="21"/>
  <c r="BG251" i="21"/>
  <c r="BF251" i="21"/>
  <c r="T251" i="21"/>
  <c r="R251" i="21"/>
  <c r="P251" i="21"/>
  <c r="BI250" i="21"/>
  <c r="BH250" i="21"/>
  <c r="BG250" i="21"/>
  <c r="BF250" i="21"/>
  <c r="T250" i="21"/>
  <c r="R250" i="21"/>
  <c r="P250" i="21"/>
  <c r="BI247" i="21"/>
  <c r="BH247" i="21"/>
  <c r="BG247" i="21"/>
  <c r="BF247" i="21"/>
  <c r="T247" i="21"/>
  <c r="R247" i="21"/>
  <c r="P247" i="21"/>
  <c r="BI246" i="21"/>
  <c r="BH246" i="21"/>
  <c r="BG246" i="21"/>
  <c r="BF246" i="21"/>
  <c r="T246" i="21"/>
  <c r="R246" i="21"/>
  <c r="P246" i="21"/>
  <c r="BI243" i="21"/>
  <c r="BH243" i="21"/>
  <c r="BG243" i="21"/>
  <c r="BF243" i="21"/>
  <c r="T243" i="21"/>
  <c r="R243" i="21"/>
  <c r="P243" i="21"/>
  <c r="BI242" i="21"/>
  <c r="BH242" i="21"/>
  <c r="BG242" i="21"/>
  <c r="BF242" i="21"/>
  <c r="T242" i="21"/>
  <c r="R242" i="21"/>
  <c r="P242" i="2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5" i="21"/>
  <c r="BH235" i="21"/>
  <c r="BG235" i="21"/>
  <c r="BF235" i="21"/>
  <c r="T235" i="21"/>
  <c r="R235" i="21"/>
  <c r="P235" i="21"/>
  <c r="BI232" i="21"/>
  <c r="BH232" i="21"/>
  <c r="BG232" i="21"/>
  <c r="BF232" i="21"/>
  <c r="T232" i="21"/>
  <c r="R232" i="21"/>
  <c r="P232" i="21"/>
  <c r="BI229" i="21"/>
  <c r="BH229" i="21"/>
  <c r="BG229" i="21"/>
  <c r="BF229" i="21"/>
  <c r="T229" i="21"/>
  <c r="R229" i="21"/>
  <c r="P229" i="21"/>
  <c r="BI224" i="21"/>
  <c r="BH224" i="21"/>
  <c r="BG224" i="21"/>
  <c r="BF224" i="21"/>
  <c r="T224" i="21"/>
  <c r="R224" i="21"/>
  <c r="P224" i="21"/>
  <c r="BI223" i="21"/>
  <c r="BH223" i="21"/>
  <c r="BG223" i="21"/>
  <c r="BF223" i="21"/>
  <c r="T223" i="21"/>
  <c r="R223" i="21"/>
  <c r="P223" i="21"/>
  <c r="BI222" i="21"/>
  <c r="BH222" i="21"/>
  <c r="BG222" i="21"/>
  <c r="BF222" i="21"/>
  <c r="T222" i="21"/>
  <c r="R222" i="21"/>
  <c r="P222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2" i="21"/>
  <c r="BH212" i="21"/>
  <c r="BG212" i="21"/>
  <c r="BF212" i="21"/>
  <c r="T212" i="21"/>
  <c r="R212" i="21"/>
  <c r="P212" i="21"/>
  <c r="BI209" i="21"/>
  <c r="BH209" i="21"/>
  <c r="BG209" i="21"/>
  <c r="BF209" i="21"/>
  <c r="T209" i="21"/>
  <c r="R209" i="21"/>
  <c r="P209" i="21"/>
  <c r="BI208" i="21"/>
  <c r="BH208" i="21"/>
  <c r="BG208" i="21"/>
  <c r="BF208" i="21"/>
  <c r="T208" i="21"/>
  <c r="R208" i="21"/>
  <c r="P208" i="21"/>
  <c r="BI207" i="21"/>
  <c r="BH207" i="21"/>
  <c r="BG207" i="21"/>
  <c r="BF207" i="21"/>
  <c r="T207" i="21"/>
  <c r="R207" i="21"/>
  <c r="P207" i="21"/>
  <c r="BI206" i="21"/>
  <c r="BH206" i="21"/>
  <c r="BG206" i="21"/>
  <c r="BF206" i="21"/>
  <c r="T206" i="21"/>
  <c r="R206" i="21"/>
  <c r="P206" i="21"/>
  <c r="BI205" i="21"/>
  <c r="BH205" i="21"/>
  <c r="BG205" i="21"/>
  <c r="BF205" i="21"/>
  <c r="T205" i="21"/>
  <c r="R205" i="21"/>
  <c r="P205" i="21"/>
  <c r="BI204" i="21"/>
  <c r="BH204" i="21"/>
  <c r="BG204" i="21"/>
  <c r="BF204" i="21"/>
  <c r="T204" i="21"/>
  <c r="R204" i="21"/>
  <c r="P204" i="21"/>
  <c r="BI203" i="21"/>
  <c r="BH203" i="21"/>
  <c r="BG203" i="21"/>
  <c r="BF203" i="21"/>
  <c r="T203" i="21"/>
  <c r="R203" i="21"/>
  <c r="P203" i="21"/>
  <c r="BI197" i="21"/>
  <c r="BH197" i="21"/>
  <c r="BG197" i="21"/>
  <c r="BF197" i="21"/>
  <c r="T197" i="21"/>
  <c r="R197" i="21"/>
  <c r="P197" i="21"/>
  <c r="BI194" i="21"/>
  <c r="BH194" i="21"/>
  <c r="BG194" i="21"/>
  <c r="BF194" i="21"/>
  <c r="T194" i="21"/>
  <c r="R194" i="21"/>
  <c r="P194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6" i="21"/>
  <c r="BH186" i="21"/>
  <c r="BG186" i="21"/>
  <c r="BF186" i="21"/>
  <c r="T186" i="21"/>
  <c r="R186" i="21"/>
  <c r="P186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4" i="21"/>
  <c r="BH174" i="21"/>
  <c r="BG174" i="21"/>
  <c r="BF174" i="21"/>
  <c r="T174" i="21"/>
  <c r="R174" i="21"/>
  <c r="P174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4" i="21"/>
  <c r="BH154" i="21"/>
  <c r="BG154" i="21"/>
  <c r="BF154" i="21"/>
  <c r="T154" i="21"/>
  <c r="R154" i="21"/>
  <c r="P154" i="21"/>
  <c r="BI151" i="21"/>
  <c r="BH151" i="21"/>
  <c r="BG151" i="21"/>
  <c r="BF151" i="21"/>
  <c r="T151" i="21"/>
  <c r="R151" i="21"/>
  <c r="P151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J139" i="21"/>
  <c r="F139" i="21"/>
  <c r="F137" i="21"/>
  <c r="E135" i="21"/>
  <c r="J93" i="21"/>
  <c r="F93" i="21"/>
  <c r="F91" i="21"/>
  <c r="E89" i="21"/>
  <c r="J26" i="21"/>
  <c r="E26" i="21"/>
  <c r="J140" i="21" s="1"/>
  <c r="J25" i="21"/>
  <c r="J20" i="21"/>
  <c r="E20" i="21"/>
  <c r="F140" i="21" s="1"/>
  <c r="J19" i="21"/>
  <c r="J14" i="21"/>
  <c r="J137" i="21" s="1"/>
  <c r="E7" i="21"/>
  <c r="E131" i="21" s="1"/>
  <c r="J39" i="20"/>
  <c r="J38" i="20"/>
  <c r="AY114" i="1" s="1"/>
  <c r="J37" i="20"/>
  <c r="AX114" i="1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J117" i="20"/>
  <c r="F117" i="20"/>
  <c r="F115" i="20"/>
  <c r="E113" i="20"/>
  <c r="J93" i="20"/>
  <c r="F93" i="20"/>
  <c r="F91" i="20"/>
  <c r="E89" i="20"/>
  <c r="J26" i="20"/>
  <c r="E26" i="20"/>
  <c r="J118" i="20"/>
  <c r="J25" i="20"/>
  <c r="J20" i="20"/>
  <c r="E20" i="20"/>
  <c r="F94" i="20"/>
  <c r="J19" i="20"/>
  <c r="J14" i="20"/>
  <c r="J91" i="20"/>
  <c r="E7" i="20"/>
  <c r="E109" i="20" s="1"/>
  <c r="J39" i="19"/>
  <c r="J38" i="19"/>
  <c r="AY113" i="1"/>
  <c r="J37" i="19"/>
  <c r="AX113" i="1" s="1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25" i="19"/>
  <c r="BH125" i="19"/>
  <c r="BG125" i="19"/>
  <c r="BF125" i="19"/>
  <c r="T125" i="19"/>
  <c r="R125" i="19"/>
  <c r="P125" i="19"/>
  <c r="J118" i="19"/>
  <c r="F118" i="19"/>
  <c r="F116" i="19"/>
  <c r="E114" i="19"/>
  <c r="J93" i="19"/>
  <c r="F93" i="19"/>
  <c r="F91" i="19"/>
  <c r="E89" i="19"/>
  <c r="J26" i="19"/>
  <c r="E26" i="19"/>
  <c r="J119" i="19" s="1"/>
  <c r="J25" i="19"/>
  <c r="J20" i="19"/>
  <c r="E20" i="19"/>
  <c r="F119" i="19" s="1"/>
  <c r="J19" i="19"/>
  <c r="J14" i="19"/>
  <c r="J116" i="19"/>
  <c r="E7" i="19"/>
  <c r="E85" i="19" s="1"/>
  <c r="J39" i="18"/>
  <c r="J38" i="18"/>
  <c r="AY112" i="1" s="1"/>
  <c r="J37" i="18"/>
  <c r="AX112" i="1"/>
  <c r="BI476" i="18"/>
  <c r="BH476" i="18"/>
  <c r="BG476" i="18"/>
  <c r="BF476" i="18"/>
  <c r="T476" i="18"/>
  <c r="R476" i="18"/>
  <c r="P476" i="18"/>
  <c r="BI475" i="18"/>
  <c r="BH475" i="18"/>
  <c r="BG475" i="18"/>
  <c r="BF475" i="18"/>
  <c r="T475" i="18"/>
  <c r="R475" i="18"/>
  <c r="P475" i="18"/>
  <c r="BI474" i="18"/>
  <c r="BH474" i="18"/>
  <c r="BG474" i="18"/>
  <c r="BF474" i="18"/>
  <c r="T474" i="18"/>
  <c r="R474" i="18"/>
  <c r="P474" i="18"/>
  <c r="BI473" i="18"/>
  <c r="BH473" i="18"/>
  <c r="BG473" i="18"/>
  <c r="BF473" i="18"/>
  <c r="T473" i="18"/>
  <c r="R473" i="18"/>
  <c r="P473" i="18"/>
  <c r="BI472" i="18"/>
  <c r="BH472" i="18"/>
  <c r="BG472" i="18"/>
  <c r="BF472" i="18"/>
  <c r="T472" i="18"/>
  <c r="R472" i="18"/>
  <c r="P472" i="18"/>
  <c r="BI471" i="18"/>
  <c r="BH471" i="18"/>
  <c r="BG471" i="18"/>
  <c r="BF471" i="18"/>
  <c r="T471" i="18"/>
  <c r="R471" i="18"/>
  <c r="P471" i="18"/>
  <c r="BI469" i="18"/>
  <c r="BH469" i="18"/>
  <c r="BG469" i="18"/>
  <c r="BF469" i="18"/>
  <c r="T469" i="18"/>
  <c r="R469" i="18"/>
  <c r="P469" i="18"/>
  <c r="BI468" i="18"/>
  <c r="BH468" i="18"/>
  <c r="BG468" i="18"/>
  <c r="BF468" i="18"/>
  <c r="T468" i="18"/>
  <c r="R468" i="18"/>
  <c r="P468" i="18"/>
  <c r="BI467" i="18"/>
  <c r="BH467" i="18"/>
  <c r="BG467" i="18"/>
  <c r="BF467" i="18"/>
  <c r="T467" i="18"/>
  <c r="R467" i="18"/>
  <c r="P467" i="18"/>
  <c r="BI466" i="18"/>
  <c r="BH466" i="18"/>
  <c r="BG466" i="18"/>
  <c r="BF466" i="18"/>
  <c r="T466" i="18"/>
  <c r="R466" i="18"/>
  <c r="P466" i="18"/>
  <c r="BI465" i="18"/>
  <c r="BH465" i="18"/>
  <c r="BG465" i="18"/>
  <c r="BF465" i="18"/>
  <c r="T465" i="18"/>
  <c r="R465" i="18"/>
  <c r="P465" i="18"/>
  <c r="BI464" i="18"/>
  <c r="BH464" i="18"/>
  <c r="BG464" i="18"/>
  <c r="BF464" i="18"/>
  <c r="T464" i="18"/>
  <c r="R464" i="18"/>
  <c r="P464" i="18"/>
  <c r="BI463" i="18"/>
  <c r="BH463" i="18"/>
  <c r="BG463" i="18"/>
  <c r="BF463" i="18"/>
  <c r="T463" i="18"/>
  <c r="R463" i="18"/>
  <c r="P463" i="18"/>
  <c r="BI462" i="18"/>
  <c r="BH462" i="18"/>
  <c r="BG462" i="18"/>
  <c r="BF462" i="18"/>
  <c r="T462" i="18"/>
  <c r="R462" i="18"/>
  <c r="P462" i="18"/>
  <c r="BI461" i="18"/>
  <c r="BH461" i="18"/>
  <c r="BG461" i="18"/>
  <c r="BF461" i="18"/>
  <c r="T461" i="18"/>
  <c r="R461" i="18"/>
  <c r="P461" i="18"/>
  <c r="BI460" i="18"/>
  <c r="BH460" i="18"/>
  <c r="BG460" i="18"/>
  <c r="BF460" i="18"/>
  <c r="T460" i="18"/>
  <c r="R460" i="18"/>
  <c r="P460" i="18"/>
  <c r="BI459" i="18"/>
  <c r="BH459" i="18"/>
  <c r="BG459" i="18"/>
  <c r="BF459" i="18"/>
  <c r="T459" i="18"/>
  <c r="R459" i="18"/>
  <c r="P459" i="18"/>
  <c r="BI458" i="18"/>
  <c r="BH458" i="18"/>
  <c r="BG458" i="18"/>
  <c r="BF458" i="18"/>
  <c r="T458" i="18"/>
  <c r="R458" i="18"/>
  <c r="P458" i="18"/>
  <c r="BI457" i="18"/>
  <c r="BH457" i="18"/>
  <c r="BG457" i="18"/>
  <c r="BF457" i="18"/>
  <c r="T457" i="18"/>
  <c r="R457" i="18"/>
  <c r="P457" i="18"/>
  <c r="BI456" i="18"/>
  <c r="BH456" i="18"/>
  <c r="BG456" i="18"/>
  <c r="BF456" i="18"/>
  <c r="T456" i="18"/>
  <c r="R456" i="18"/>
  <c r="P456" i="18"/>
  <c r="BI455" i="18"/>
  <c r="BH455" i="18"/>
  <c r="BG455" i="18"/>
  <c r="BF455" i="18"/>
  <c r="T455" i="18"/>
  <c r="R455" i="18"/>
  <c r="P455" i="18"/>
  <c r="BI454" i="18"/>
  <c r="BH454" i="18"/>
  <c r="BG454" i="18"/>
  <c r="BF454" i="18"/>
  <c r="T454" i="18"/>
  <c r="R454" i="18"/>
  <c r="P454" i="18"/>
  <c r="BI453" i="18"/>
  <c r="BH453" i="18"/>
  <c r="BG453" i="18"/>
  <c r="BF453" i="18"/>
  <c r="T453" i="18"/>
  <c r="R453" i="18"/>
  <c r="P453" i="18"/>
  <c r="BI452" i="18"/>
  <c r="BH452" i="18"/>
  <c r="BG452" i="18"/>
  <c r="BF452" i="18"/>
  <c r="T452" i="18"/>
  <c r="R452" i="18"/>
  <c r="P452" i="18"/>
  <c r="BI451" i="18"/>
  <c r="BH451" i="18"/>
  <c r="BG451" i="18"/>
  <c r="BF451" i="18"/>
  <c r="T451" i="18"/>
  <c r="R451" i="18"/>
  <c r="P451" i="18"/>
  <c r="BI450" i="18"/>
  <c r="BH450" i="18"/>
  <c r="BG450" i="18"/>
  <c r="BF450" i="18"/>
  <c r="T450" i="18"/>
  <c r="R450" i="18"/>
  <c r="P450" i="18"/>
  <c r="BI449" i="18"/>
  <c r="BH449" i="18"/>
  <c r="BG449" i="18"/>
  <c r="BF449" i="18"/>
  <c r="T449" i="18"/>
  <c r="R449" i="18"/>
  <c r="P449" i="18"/>
  <c r="BI448" i="18"/>
  <c r="BH448" i="18"/>
  <c r="BG448" i="18"/>
  <c r="BF448" i="18"/>
  <c r="T448" i="18"/>
  <c r="R448" i="18"/>
  <c r="P448" i="18"/>
  <c r="BI447" i="18"/>
  <c r="BH447" i="18"/>
  <c r="BG447" i="18"/>
  <c r="BF447" i="18"/>
  <c r="T447" i="18"/>
  <c r="R447" i="18"/>
  <c r="P447" i="18"/>
  <c r="BI446" i="18"/>
  <c r="BH446" i="18"/>
  <c r="BG446" i="18"/>
  <c r="BF446" i="18"/>
  <c r="T446" i="18"/>
  <c r="R446" i="18"/>
  <c r="P446" i="18"/>
  <c r="BI445" i="18"/>
  <c r="BH445" i="18"/>
  <c r="BG445" i="18"/>
  <c r="BF445" i="18"/>
  <c r="T445" i="18"/>
  <c r="R445" i="18"/>
  <c r="P445" i="18"/>
  <c r="BI444" i="18"/>
  <c r="BH444" i="18"/>
  <c r="BG444" i="18"/>
  <c r="BF444" i="18"/>
  <c r="T444" i="18"/>
  <c r="R444" i="18"/>
  <c r="P444" i="18"/>
  <c r="BI443" i="18"/>
  <c r="BH443" i="18"/>
  <c r="BG443" i="18"/>
  <c r="BF443" i="18"/>
  <c r="T443" i="18"/>
  <c r="R443" i="18"/>
  <c r="P443" i="18"/>
  <c r="BI441" i="18"/>
  <c r="BH441" i="18"/>
  <c r="BG441" i="18"/>
  <c r="BF441" i="18"/>
  <c r="T441" i="18"/>
  <c r="R441" i="18"/>
  <c r="P441" i="18"/>
  <c r="BI440" i="18"/>
  <c r="BH440" i="18"/>
  <c r="BG440" i="18"/>
  <c r="BF440" i="18"/>
  <c r="T440" i="18"/>
  <c r="R440" i="18"/>
  <c r="P440" i="18"/>
  <c r="BI439" i="18"/>
  <c r="BH439" i="18"/>
  <c r="BG439" i="18"/>
  <c r="BF439" i="18"/>
  <c r="T439" i="18"/>
  <c r="R439" i="18"/>
  <c r="P439" i="18"/>
  <c r="BI438" i="18"/>
  <c r="BH438" i="18"/>
  <c r="BG438" i="18"/>
  <c r="BF438" i="18"/>
  <c r="T438" i="18"/>
  <c r="R438" i="18"/>
  <c r="P438" i="18"/>
  <c r="BI435" i="18"/>
  <c r="BH435" i="18"/>
  <c r="BG435" i="18"/>
  <c r="BF435" i="18"/>
  <c r="T435" i="18"/>
  <c r="R435" i="18"/>
  <c r="P435" i="18"/>
  <c r="BI434" i="18"/>
  <c r="BH434" i="18"/>
  <c r="BG434" i="18"/>
  <c r="BF434" i="18"/>
  <c r="T434" i="18"/>
  <c r="R434" i="18"/>
  <c r="P434" i="18"/>
  <c r="BI433" i="18"/>
  <c r="BH433" i="18"/>
  <c r="BG433" i="18"/>
  <c r="BF433" i="18"/>
  <c r="T433" i="18"/>
  <c r="R433" i="18"/>
  <c r="P433" i="18"/>
  <c r="BI432" i="18"/>
  <c r="BH432" i="18"/>
  <c r="BG432" i="18"/>
  <c r="BF432" i="18"/>
  <c r="T432" i="18"/>
  <c r="R432" i="18"/>
  <c r="P432" i="18"/>
  <c r="BI431" i="18"/>
  <c r="BH431" i="18"/>
  <c r="BG431" i="18"/>
  <c r="BF431" i="18"/>
  <c r="T431" i="18"/>
  <c r="R431" i="18"/>
  <c r="P431" i="18"/>
  <c r="BI430" i="18"/>
  <c r="BH430" i="18"/>
  <c r="BG430" i="18"/>
  <c r="BF430" i="18"/>
  <c r="T430" i="18"/>
  <c r="R430" i="18"/>
  <c r="P430" i="18"/>
  <c r="BI429" i="18"/>
  <c r="BH429" i="18"/>
  <c r="BG429" i="18"/>
  <c r="BF429" i="18"/>
  <c r="T429" i="18"/>
  <c r="R429" i="18"/>
  <c r="P429" i="18"/>
  <c r="BI428" i="18"/>
  <c r="BH428" i="18"/>
  <c r="BG428" i="18"/>
  <c r="BF428" i="18"/>
  <c r="T428" i="18"/>
  <c r="R428" i="18"/>
  <c r="P428" i="18"/>
  <c r="BI427" i="18"/>
  <c r="BH427" i="18"/>
  <c r="BG427" i="18"/>
  <c r="BF427" i="18"/>
  <c r="T427" i="18"/>
  <c r="R427" i="18"/>
  <c r="P427" i="18"/>
  <c r="BI426" i="18"/>
  <c r="BH426" i="18"/>
  <c r="BG426" i="18"/>
  <c r="BF426" i="18"/>
  <c r="T426" i="18"/>
  <c r="R426" i="18"/>
  <c r="P426" i="18"/>
  <c r="BI423" i="18"/>
  <c r="BH423" i="18"/>
  <c r="BG423" i="18"/>
  <c r="BF423" i="18"/>
  <c r="T423" i="18"/>
  <c r="R423" i="18"/>
  <c r="P423" i="18"/>
  <c r="BI422" i="18"/>
  <c r="BH422" i="18"/>
  <c r="BG422" i="18"/>
  <c r="BF422" i="18"/>
  <c r="T422" i="18"/>
  <c r="R422" i="18"/>
  <c r="P422" i="18"/>
  <c r="BI421" i="18"/>
  <c r="BH421" i="18"/>
  <c r="BG421" i="18"/>
  <c r="BF421" i="18"/>
  <c r="T421" i="18"/>
  <c r="R421" i="18"/>
  <c r="P421" i="18"/>
  <c r="BI418" i="18"/>
  <c r="BH418" i="18"/>
  <c r="BG418" i="18"/>
  <c r="BF418" i="18"/>
  <c r="T418" i="18"/>
  <c r="R418" i="18"/>
  <c r="P418" i="18"/>
  <c r="BI417" i="18"/>
  <c r="BH417" i="18"/>
  <c r="BG417" i="18"/>
  <c r="BF417" i="18"/>
  <c r="T417" i="18"/>
  <c r="R417" i="18"/>
  <c r="P417" i="18"/>
  <c r="BI416" i="18"/>
  <c r="BH416" i="18"/>
  <c r="BG416" i="18"/>
  <c r="BF416" i="18"/>
  <c r="T416" i="18"/>
  <c r="R416" i="18"/>
  <c r="P416" i="18"/>
  <c r="BI412" i="18"/>
  <c r="BH412" i="18"/>
  <c r="BG412" i="18"/>
  <c r="BF412" i="18"/>
  <c r="T412" i="18"/>
  <c r="R412" i="18"/>
  <c r="P412" i="18"/>
  <c r="BI408" i="18"/>
  <c r="BH408" i="18"/>
  <c r="BG408" i="18"/>
  <c r="BF408" i="18"/>
  <c r="T408" i="18"/>
  <c r="R408" i="18"/>
  <c r="P408" i="18"/>
  <c r="BI407" i="18"/>
  <c r="BH407" i="18"/>
  <c r="BG407" i="18"/>
  <c r="BF407" i="18"/>
  <c r="T407" i="18"/>
  <c r="R407" i="18"/>
  <c r="P407" i="18"/>
  <c r="BI405" i="18"/>
  <c r="BH405" i="18"/>
  <c r="BG405" i="18"/>
  <c r="BF405" i="18"/>
  <c r="T405" i="18"/>
  <c r="R405" i="18"/>
  <c r="P405" i="18"/>
  <c r="BI404" i="18"/>
  <c r="BH404" i="18"/>
  <c r="BG404" i="18"/>
  <c r="BF404" i="18"/>
  <c r="T404" i="18"/>
  <c r="R404" i="18"/>
  <c r="P404" i="18"/>
  <c r="BI403" i="18"/>
  <c r="BH403" i="18"/>
  <c r="BG403" i="18"/>
  <c r="BF403" i="18"/>
  <c r="T403" i="18"/>
  <c r="R403" i="18"/>
  <c r="P403" i="18"/>
  <c r="BI400" i="18"/>
  <c r="BH400" i="18"/>
  <c r="BG400" i="18"/>
  <c r="BF400" i="18"/>
  <c r="T400" i="18"/>
  <c r="R400" i="18"/>
  <c r="P400" i="18"/>
  <c r="BI396" i="18"/>
  <c r="BH396" i="18"/>
  <c r="BG396" i="18"/>
  <c r="BF396" i="18"/>
  <c r="T396" i="18"/>
  <c r="R396" i="18"/>
  <c r="P396" i="18"/>
  <c r="BI395" i="18"/>
  <c r="BH395" i="18"/>
  <c r="BG395" i="18"/>
  <c r="BF395" i="18"/>
  <c r="T395" i="18"/>
  <c r="R395" i="18"/>
  <c r="P395" i="18"/>
  <c r="BI394" i="18"/>
  <c r="BH394" i="18"/>
  <c r="BG394" i="18"/>
  <c r="BF394" i="18"/>
  <c r="T394" i="18"/>
  <c r="R394" i="18"/>
  <c r="P394" i="18"/>
  <c r="BI393" i="18"/>
  <c r="BH393" i="18"/>
  <c r="BG393" i="18"/>
  <c r="BF393" i="18"/>
  <c r="T393" i="18"/>
  <c r="R393" i="18"/>
  <c r="P393" i="18"/>
  <c r="BI392" i="18"/>
  <c r="BH392" i="18"/>
  <c r="BG392" i="18"/>
  <c r="BF392" i="18"/>
  <c r="T392" i="18"/>
  <c r="R392" i="18"/>
  <c r="P392" i="18"/>
  <c r="BI391" i="18"/>
  <c r="BH391" i="18"/>
  <c r="BG391" i="18"/>
  <c r="BF391" i="18"/>
  <c r="T391" i="18"/>
  <c r="R391" i="18"/>
  <c r="P391" i="18"/>
  <c r="BI390" i="18"/>
  <c r="BH390" i="18"/>
  <c r="BG390" i="18"/>
  <c r="BF390" i="18"/>
  <c r="T390" i="18"/>
  <c r="R390" i="18"/>
  <c r="P390" i="18"/>
  <c r="BI389" i="18"/>
  <c r="BH389" i="18"/>
  <c r="BG389" i="18"/>
  <c r="BF389" i="18"/>
  <c r="T389" i="18"/>
  <c r="R389" i="18"/>
  <c r="P389" i="18"/>
  <c r="BI388" i="18"/>
  <c r="BH388" i="18"/>
  <c r="BG388" i="18"/>
  <c r="BF388" i="18"/>
  <c r="T388" i="18"/>
  <c r="R388" i="18"/>
  <c r="P388" i="18"/>
  <c r="BI387" i="18"/>
  <c r="BH387" i="18"/>
  <c r="BG387" i="18"/>
  <c r="BF387" i="18"/>
  <c r="T387" i="18"/>
  <c r="R387" i="18"/>
  <c r="P387" i="18"/>
  <c r="BI386" i="18"/>
  <c r="BH386" i="18"/>
  <c r="BG386" i="18"/>
  <c r="BF386" i="18"/>
  <c r="T386" i="18"/>
  <c r="R386" i="18"/>
  <c r="P386" i="18"/>
  <c r="BI385" i="18"/>
  <c r="BH385" i="18"/>
  <c r="BG385" i="18"/>
  <c r="BF385" i="18"/>
  <c r="T385" i="18"/>
  <c r="R385" i="18"/>
  <c r="P385" i="18"/>
  <c r="BI382" i="18"/>
  <c r="BH382" i="18"/>
  <c r="BG382" i="18"/>
  <c r="BF382" i="18"/>
  <c r="T382" i="18"/>
  <c r="R382" i="18"/>
  <c r="P382" i="18"/>
  <c r="BI379" i="18"/>
  <c r="BH379" i="18"/>
  <c r="BG379" i="18"/>
  <c r="BF379" i="18"/>
  <c r="T379" i="18"/>
  <c r="R379" i="18"/>
  <c r="P379" i="18"/>
  <c r="BI378" i="18"/>
  <c r="BH378" i="18"/>
  <c r="BG378" i="18"/>
  <c r="BF378" i="18"/>
  <c r="T378" i="18"/>
  <c r="R378" i="18"/>
  <c r="P378" i="18"/>
  <c r="BI376" i="18"/>
  <c r="BH376" i="18"/>
  <c r="BG376" i="18"/>
  <c r="BF376" i="18"/>
  <c r="T376" i="18"/>
  <c r="R376" i="18"/>
  <c r="P376" i="18"/>
  <c r="BI373" i="18"/>
  <c r="BH373" i="18"/>
  <c r="BG373" i="18"/>
  <c r="BF373" i="18"/>
  <c r="T373" i="18"/>
  <c r="R373" i="18"/>
  <c r="P373" i="18"/>
  <c r="BI372" i="18"/>
  <c r="BH372" i="18"/>
  <c r="BG372" i="18"/>
  <c r="BF372" i="18"/>
  <c r="T372" i="18"/>
  <c r="R372" i="18"/>
  <c r="P372" i="18"/>
  <c r="BI371" i="18"/>
  <c r="BH371" i="18"/>
  <c r="BG371" i="18"/>
  <c r="BF371" i="18"/>
  <c r="T371" i="18"/>
  <c r="R371" i="18"/>
  <c r="P371" i="18"/>
  <c r="BI367" i="18"/>
  <c r="BH367" i="18"/>
  <c r="BG367" i="18"/>
  <c r="BF367" i="18"/>
  <c r="T367" i="18"/>
  <c r="R367" i="18"/>
  <c r="P367" i="18"/>
  <c r="BI363" i="18"/>
  <c r="BH363" i="18"/>
  <c r="BG363" i="18"/>
  <c r="BF363" i="18"/>
  <c r="T363" i="18"/>
  <c r="R363" i="18"/>
  <c r="P363" i="18"/>
  <c r="BI359" i="18"/>
  <c r="BH359" i="18"/>
  <c r="BG359" i="18"/>
  <c r="BF359" i="18"/>
  <c r="T359" i="18"/>
  <c r="R359" i="18"/>
  <c r="P359" i="18"/>
  <c r="BI353" i="18"/>
  <c r="BH353" i="18"/>
  <c r="BG353" i="18"/>
  <c r="BF353" i="18"/>
  <c r="T353" i="18"/>
  <c r="R353" i="18"/>
  <c r="P353" i="18"/>
  <c r="BI347" i="18"/>
  <c r="BH347" i="18"/>
  <c r="BG347" i="18"/>
  <c r="BF347" i="18"/>
  <c r="T347" i="18"/>
  <c r="R347" i="18"/>
  <c r="P347" i="18"/>
  <c r="BI343" i="18"/>
  <c r="BH343" i="18"/>
  <c r="BG343" i="18"/>
  <c r="BF343" i="18"/>
  <c r="T343" i="18"/>
  <c r="R343" i="18"/>
  <c r="P343" i="18"/>
  <c r="BI340" i="18"/>
  <c r="BH340" i="18"/>
  <c r="BG340" i="18"/>
  <c r="BF340" i="18"/>
  <c r="T340" i="18"/>
  <c r="R340" i="18"/>
  <c r="P340" i="18"/>
  <c r="BI337" i="18"/>
  <c r="BH337" i="18"/>
  <c r="BG337" i="18"/>
  <c r="BF337" i="18"/>
  <c r="T337" i="18"/>
  <c r="R337" i="18"/>
  <c r="P337" i="18"/>
  <c r="BI335" i="18"/>
  <c r="BH335" i="18"/>
  <c r="BG335" i="18"/>
  <c r="BF335" i="18"/>
  <c r="T335" i="18"/>
  <c r="R335" i="18"/>
  <c r="P335" i="18"/>
  <c r="BI334" i="18"/>
  <c r="BH334" i="18"/>
  <c r="BG334" i="18"/>
  <c r="BF334" i="18"/>
  <c r="T334" i="18"/>
  <c r="R334" i="18"/>
  <c r="P334" i="18"/>
  <c r="BI333" i="18"/>
  <c r="BH333" i="18"/>
  <c r="BG333" i="18"/>
  <c r="BF333" i="18"/>
  <c r="T333" i="18"/>
  <c r="R333" i="18"/>
  <c r="P333" i="18"/>
  <c r="BI332" i="18"/>
  <c r="BH332" i="18"/>
  <c r="BG332" i="18"/>
  <c r="BF332" i="18"/>
  <c r="T332" i="18"/>
  <c r="R332" i="18"/>
  <c r="P332" i="18"/>
  <c r="BI331" i="18"/>
  <c r="BH331" i="18"/>
  <c r="BG331" i="18"/>
  <c r="BF331" i="18"/>
  <c r="T331" i="18"/>
  <c r="R331" i="18"/>
  <c r="P331" i="18"/>
  <c r="BI330" i="18"/>
  <c r="BH330" i="18"/>
  <c r="BG330" i="18"/>
  <c r="BF330" i="18"/>
  <c r="T330" i="18"/>
  <c r="R330" i="18"/>
  <c r="P330" i="18"/>
  <c r="BI329" i="18"/>
  <c r="BH329" i="18"/>
  <c r="BG329" i="18"/>
  <c r="BF329" i="18"/>
  <c r="T329" i="18"/>
  <c r="R329" i="18"/>
  <c r="P329" i="18"/>
  <c r="BI328" i="18"/>
  <c r="BH328" i="18"/>
  <c r="BG328" i="18"/>
  <c r="BF328" i="18"/>
  <c r="T328" i="18"/>
  <c r="R328" i="18"/>
  <c r="P328" i="18"/>
  <c r="BI327" i="18"/>
  <c r="BH327" i="18"/>
  <c r="BG327" i="18"/>
  <c r="BF327" i="18"/>
  <c r="T327" i="18"/>
  <c r="R327" i="18"/>
  <c r="P327" i="18"/>
  <c r="BI326" i="18"/>
  <c r="BH326" i="18"/>
  <c r="BG326" i="18"/>
  <c r="BF326" i="18"/>
  <c r="T326" i="18"/>
  <c r="R326" i="18"/>
  <c r="P326" i="18"/>
  <c r="BI325" i="18"/>
  <c r="BH325" i="18"/>
  <c r="BG325" i="18"/>
  <c r="BF325" i="18"/>
  <c r="T325" i="18"/>
  <c r="R325" i="18"/>
  <c r="P325" i="18"/>
  <c r="BI324" i="18"/>
  <c r="BH324" i="18"/>
  <c r="BG324" i="18"/>
  <c r="BF324" i="18"/>
  <c r="T324" i="18"/>
  <c r="R324" i="18"/>
  <c r="P324" i="18"/>
  <c r="BI323" i="18"/>
  <c r="BH323" i="18"/>
  <c r="BG323" i="18"/>
  <c r="BF323" i="18"/>
  <c r="T323" i="18"/>
  <c r="R323" i="18"/>
  <c r="P323" i="18"/>
  <c r="BI322" i="18"/>
  <c r="BH322" i="18"/>
  <c r="BG322" i="18"/>
  <c r="BF322" i="18"/>
  <c r="T322" i="18"/>
  <c r="R322" i="18"/>
  <c r="P322" i="18"/>
  <c r="BI321" i="18"/>
  <c r="BH321" i="18"/>
  <c r="BG321" i="18"/>
  <c r="BF321" i="18"/>
  <c r="T321" i="18"/>
  <c r="R321" i="18"/>
  <c r="P321" i="18"/>
  <c r="BI320" i="18"/>
  <c r="BH320" i="18"/>
  <c r="BG320" i="18"/>
  <c r="BF320" i="18"/>
  <c r="T320" i="18"/>
  <c r="R320" i="18"/>
  <c r="P320" i="18"/>
  <c r="BI319" i="18"/>
  <c r="BH319" i="18"/>
  <c r="BG319" i="18"/>
  <c r="BF319" i="18"/>
  <c r="T319" i="18"/>
  <c r="R319" i="18"/>
  <c r="P319" i="18"/>
  <c r="BI318" i="18"/>
  <c r="BH318" i="18"/>
  <c r="BG318" i="18"/>
  <c r="BF318" i="18"/>
  <c r="T318" i="18"/>
  <c r="R318" i="18"/>
  <c r="P318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1" i="18"/>
  <c r="BH311" i="18"/>
  <c r="BG311" i="18"/>
  <c r="BF311" i="18"/>
  <c r="T311" i="18"/>
  <c r="R311" i="18"/>
  <c r="P311" i="18"/>
  <c r="BI308" i="18"/>
  <c r="BH308" i="18"/>
  <c r="BG308" i="18"/>
  <c r="BF308" i="18"/>
  <c r="T308" i="18"/>
  <c r="R308" i="18"/>
  <c r="P308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5" i="18"/>
  <c r="BH305" i="18"/>
  <c r="BG305" i="18"/>
  <c r="BF305" i="18"/>
  <c r="T305" i="18"/>
  <c r="R305" i="18"/>
  <c r="P305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300" i="18"/>
  <c r="BH300" i="18"/>
  <c r="BG300" i="18"/>
  <c r="BF300" i="18"/>
  <c r="T300" i="18"/>
  <c r="R300" i="18"/>
  <c r="P300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7" i="18"/>
  <c r="BH297" i="18"/>
  <c r="BG297" i="18"/>
  <c r="BF297" i="18"/>
  <c r="T297" i="18"/>
  <c r="R297" i="18"/>
  <c r="P297" i="18"/>
  <c r="BI296" i="18"/>
  <c r="BH296" i="18"/>
  <c r="BG296" i="18"/>
  <c r="BF296" i="18"/>
  <c r="T296" i="18"/>
  <c r="R296" i="18"/>
  <c r="P296" i="18"/>
  <c r="BI293" i="18"/>
  <c r="BH293" i="18"/>
  <c r="BG293" i="18"/>
  <c r="BF293" i="18"/>
  <c r="T293" i="18"/>
  <c r="R293" i="18"/>
  <c r="P293" i="18"/>
  <c r="BI292" i="18"/>
  <c r="BH292" i="18"/>
  <c r="BG292" i="18"/>
  <c r="BF292" i="18"/>
  <c r="T292" i="18"/>
  <c r="R292" i="18"/>
  <c r="P292" i="18"/>
  <c r="BI291" i="18"/>
  <c r="BH291" i="18"/>
  <c r="BG291" i="18"/>
  <c r="BF291" i="18"/>
  <c r="T291" i="18"/>
  <c r="R291" i="18"/>
  <c r="P291" i="18"/>
  <c r="BI290" i="18"/>
  <c r="BH290" i="18"/>
  <c r="BG290" i="18"/>
  <c r="BF290" i="18"/>
  <c r="T290" i="18"/>
  <c r="R290" i="18"/>
  <c r="P290" i="18"/>
  <c r="BI289" i="18"/>
  <c r="BH289" i="18"/>
  <c r="BG289" i="18"/>
  <c r="BF289" i="18"/>
  <c r="T289" i="18"/>
  <c r="R289" i="18"/>
  <c r="P289" i="18"/>
  <c r="BI288" i="18"/>
  <c r="BH288" i="18"/>
  <c r="BG288" i="18"/>
  <c r="BF288" i="18"/>
  <c r="T288" i="18"/>
  <c r="R288" i="18"/>
  <c r="P288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5" i="18"/>
  <c r="BH285" i="18"/>
  <c r="BG285" i="18"/>
  <c r="BF285" i="18"/>
  <c r="T285" i="18"/>
  <c r="R285" i="18"/>
  <c r="P285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2" i="18"/>
  <c r="BH282" i="18"/>
  <c r="BG282" i="18"/>
  <c r="BF282" i="18"/>
  <c r="T282" i="18"/>
  <c r="R282" i="18"/>
  <c r="P282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2" i="18"/>
  <c r="BH262" i="18"/>
  <c r="BG262" i="18"/>
  <c r="BF262" i="18"/>
  <c r="T262" i="18"/>
  <c r="R262" i="18"/>
  <c r="P262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R255" i="18"/>
  <c r="P255" i="18"/>
  <c r="BI251" i="18"/>
  <c r="BH251" i="18"/>
  <c r="BG251" i="18"/>
  <c r="BF251" i="18"/>
  <c r="T251" i="18"/>
  <c r="R251" i="18"/>
  <c r="P251" i="18"/>
  <c r="BI250" i="18"/>
  <c r="BH250" i="18"/>
  <c r="BG250" i="18"/>
  <c r="BF250" i="18"/>
  <c r="T250" i="18"/>
  <c r="R250" i="18"/>
  <c r="P250" i="18"/>
  <c r="BI247" i="18"/>
  <c r="BH247" i="18"/>
  <c r="BG247" i="18"/>
  <c r="BF247" i="18"/>
  <c r="T247" i="18"/>
  <c r="R247" i="18"/>
  <c r="P247" i="18"/>
  <c r="BI242" i="18"/>
  <c r="BH242" i="18"/>
  <c r="BG242" i="18"/>
  <c r="BF242" i="18"/>
  <c r="T242" i="18"/>
  <c r="T241" i="18" s="1"/>
  <c r="R242" i="18"/>
  <c r="R241" i="18"/>
  <c r="P242" i="18"/>
  <c r="P241" i="18"/>
  <c r="BI235" i="18"/>
  <c r="BH235" i="18"/>
  <c r="BG235" i="18"/>
  <c r="BF235" i="18"/>
  <c r="T235" i="18"/>
  <c r="T234" i="18"/>
  <c r="R235" i="18"/>
  <c r="R234" i="18"/>
  <c r="P235" i="18"/>
  <c r="P234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9" i="18"/>
  <c r="BH229" i="18"/>
  <c r="BG229" i="18"/>
  <c r="BF229" i="18"/>
  <c r="T229" i="18"/>
  <c r="R229" i="18"/>
  <c r="P229" i="18"/>
  <c r="BI227" i="18"/>
  <c r="BH227" i="18"/>
  <c r="BG227" i="18"/>
  <c r="BF227" i="18"/>
  <c r="T227" i="18"/>
  <c r="R227" i="18"/>
  <c r="P227" i="18"/>
  <c r="BI224" i="18"/>
  <c r="BH224" i="18"/>
  <c r="BG224" i="18"/>
  <c r="BF224" i="18"/>
  <c r="T224" i="18"/>
  <c r="R224" i="18"/>
  <c r="P224" i="18"/>
  <c r="BI221" i="18"/>
  <c r="BH221" i="18"/>
  <c r="BG221" i="18"/>
  <c r="BF221" i="18"/>
  <c r="T221" i="18"/>
  <c r="R221" i="18"/>
  <c r="P221" i="18"/>
  <c r="BI217" i="18"/>
  <c r="BH217" i="18"/>
  <c r="BG217" i="18"/>
  <c r="BF217" i="18"/>
  <c r="T217" i="18"/>
  <c r="R217" i="18"/>
  <c r="P217" i="18"/>
  <c r="BI208" i="18"/>
  <c r="BH208" i="18"/>
  <c r="BG208" i="18"/>
  <c r="BF208" i="18"/>
  <c r="T208" i="18"/>
  <c r="R208" i="18"/>
  <c r="P208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202" i="18"/>
  <c r="BH202" i="18"/>
  <c r="BG202" i="18"/>
  <c r="BF202" i="18"/>
  <c r="T202" i="18"/>
  <c r="R202" i="18"/>
  <c r="P202" i="18"/>
  <c r="BI199" i="18"/>
  <c r="BH199" i="18"/>
  <c r="BG199" i="18"/>
  <c r="BF199" i="18"/>
  <c r="T199" i="18"/>
  <c r="R199" i="18"/>
  <c r="P199" i="18"/>
  <c r="BI196" i="18"/>
  <c r="BH196" i="18"/>
  <c r="BG196" i="18"/>
  <c r="BF196" i="18"/>
  <c r="T196" i="18"/>
  <c r="R196" i="18"/>
  <c r="P196" i="18"/>
  <c r="BI193" i="18"/>
  <c r="BH193" i="18"/>
  <c r="BG193" i="18"/>
  <c r="BF193" i="18"/>
  <c r="T193" i="18"/>
  <c r="R193" i="18"/>
  <c r="P193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77" i="18"/>
  <c r="BH177" i="18"/>
  <c r="BG177" i="18"/>
  <c r="BF177" i="18"/>
  <c r="T177" i="18"/>
  <c r="R177" i="18"/>
  <c r="P177" i="18"/>
  <c r="BI165" i="18"/>
  <c r="BH165" i="18"/>
  <c r="BG165" i="18"/>
  <c r="BF165" i="18"/>
  <c r="T165" i="18"/>
  <c r="R165" i="18"/>
  <c r="P165" i="18"/>
  <c r="BI153" i="18"/>
  <c r="BH153" i="18"/>
  <c r="BG153" i="18"/>
  <c r="BF153" i="18"/>
  <c r="T153" i="18"/>
  <c r="R153" i="18"/>
  <c r="P153" i="18"/>
  <c r="BI138" i="18"/>
  <c r="BH138" i="18"/>
  <c r="BG138" i="18"/>
  <c r="BF138" i="18"/>
  <c r="T138" i="18"/>
  <c r="R138" i="18"/>
  <c r="P138" i="18"/>
  <c r="J131" i="18"/>
  <c r="F131" i="18"/>
  <c r="F129" i="18"/>
  <c r="E127" i="18"/>
  <c r="J93" i="18"/>
  <c r="F93" i="18"/>
  <c r="F91" i="18"/>
  <c r="E89" i="18"/>
  <c r="J26" i="18"/>
  <c r="E26" i="18"/>
  <c r="J132" i="18" s="1"/>
  <c r="J25" i="18"/>
  <c r="J20" i="18"/>
  <c r="E20" i="18"/>
  <c r="F132" i="18" s="1"/>
  <c r="J19" i="18"/>
  <c r="J14" i="18"/>
  <c r="J129" i="18"/>
  <c r="E7" i="18"/>
  <c r="E123" i="18" s="1"/>
  <c r="J39" i="17"/>
  <c r="J38" i="17"/>
  <c r="AY111" i="1" s="1"/>
  <c r="J37" i="17"/>
  <c r="AX111" i="1" s="1"/>
  <c r="BI157" i="17"/>
  <c r="BH157" i="17"/>
  <c r="BG157" i="17"/>
  <c r="BF157" i="17"/>
  <c r="T157" i="17"/>
  <c r="T156" i="17" s="1"/>
  <c r="R157" i="17"/>
  <c r="R156" i="17" s="1"/>
  <c r="P157" i="17"/>
  <c r="P156" i="17" s="1"/>
  <c r="BI155" i="17"/>
  <c r="BH155" i="17"/>
  <c r="BG155" i="17"/>
  <c r="BF155" i="17"/>
  <c r="T155" i="17"/>
  <c r="R155" i="17"/>
  <c r="P155" i="17"/>
  <c r="BI146" i="17"/>
  <c r="BH146" i="17"/>
  <c r="BG146" i="17"/>
  <c r="BF146" i="17"/>
  <c r="T146" i="17"/>
  <c r="R146" i="17"/>
  <c r="P146" i="17"/>
  <c r="BI137" i="17"/>
  <c r="BH137" i="17"/>
  <c r="BG137" i="17"/>
  <c r="BF137" i="17"/>
  <c r="T137" i="17"/>
  <c r="R137" i="17"/>
  <c r="P137" i="17"/>
  <c r="BI130" i="17"/>
  <c r="BH130" i="17"/>
  <c r="BG130" i="17"/>
  <c r="BF130" i="17"/>
  <c r="T130" i="17"/>
  <c r="R130" i="17"/>
  <c r="P130" i="17"/>
  <c r="BI124" i="17"/>
  <c r="BH124" i="17"/>
  <c r="BG124" i="17"/>
  <c r="BF124" i="17"/>
  <c r="T124" i="17"/>
  <c r="R124" i="17"/>
  <c r="P124" i="17"/>
  <c r="J118" i="17"/>
  <c r="F118" i="17"/>
  <c r="F116" i="17"/>
  <c r="E114" i="17"/>
  <c r="J93" i="17"/>
  <c r="F93" i="17"/>
  <c r="F91" i="17"/>
  <c r="E89" i="17"/>
  <c r="J26" i="17"/>
  <c r="E26" i="17"/>
  <c r="J119" i="17" s="1"/>
  <c r="J25" i="17"/>
  <c r="J20" i="17"/>
  <c r="E20" i="17"/>
  <c r="F94" i="17" s="1"/>
  <c r="J19" i="17"/>
  <c r="J14" i="17"/>
  <c r="J116" i="17"/>
  <c r="E7" i="17"/>
  <c r="E110" i="17" s="1"/>
  <c r="J39" i="16"/>
  <c r="J38" i="16"/>
  <c r="AY110" i="1" s="1"/>
  <c r="J37" i="16"/>
  <c r="AX110" i="1" s="1"/>
  <c r="BI450" i="16"/>
  <c r="BH450" i="16"/>
  <c r="BG450" i="16"/>
  <c r="BF450" i="16"/>
  <c r="T450" i="16"/>
  <c r="R450" i="16"/>
  <c r="P450" i="16"/>
  <c r="BI439" i="16"/>
  <c r="BH439" i="16"/>
  <c r="BG439" i="16"/>
  <c r="BF439" i="16"/>
  <c r="T439" i="16"/>
  <c r="R439" i="16"/>
  <c r="P439" i="16"/>
  <c r="BI428" i="16"/>
  <c r="BH428" i="16"/>
  <c r="BG428" i="16"/>
  <c r="BF428" i="16"/>
  <c r="T428" i="16"/>
  <c r="R428" i="16"/>
  <c r="P428" i="16"/>
  <c r="BI419" i="16"/>
  <c r="BH419" i="16"/>
  <c r="BG419" i="16"/>
  <c r="BF419" i="16"/>
  <c r="T419" i="16"/>
  <c r="R419" i="16"/>
  <c r="P419" i="16"/>
  <c r="BI410" i="16"/>
  <c r="BH410" i="16"/>
  <c r="BG410" i="16"/>
  <c r="BF410" i="16"/>
  <c r="T410" i="16"/>
  <c r="R410" i="16"/>
  <c r="P410" i="16"/>
  <c r="BI401" i="16"/>
  <c r="BH401" i="16"/>
  <c r="BG401" i="16"/>
  <c r="BF401" i="16"/>
  <c r="T401" i="16"/>
  <c r="R401" i="16"/>
  <c r="P401" i="16"/>
  <c r="BI392" i="16"/>
  <c r="BH392" i="16"/>
  <c r="BG392" i="16"/>
  <c r="BF392" i="16"/>
  <c r="T392" i="16"/>
  <c r="R392" i="16"/>
  <c r="P392" i="16"/>
  <c r="BI383" i="16"/>
  <c r="BH383" i="16"/>
  <c r="BG383" i="16"/>
  <c r="BF383" i="16"/>
  <c r="T383" i="16"/>
  <c r="R383" i="16"/>
  <c r="P383" i="16"/>
  <c r="BI374" i="16"/>
  <c r="BH374" i="16"/>
  <c r="BG374" i="16"/>
  <c r="BF374" i="16"/>
  <c r="T374" i="16"/>
  <c r="R374" i="16"/>
  <c r="P374" i="16"/>
  <c r="BI365" i="16"/>
  <c r="BH365" i="16"/>
  <c r="BG365" i="16"/>
  <c r="BF365" i="16"/>
  <c r="T365" i="16"/>
  <c r="R365" i="16"/>
  <c r="P365" i="16"/>
  <c r="BI356" i="16"/>
  <c r="BH356" i="16"/>
  <c r="BG356" i="16"/>
  <c r="BF356" i="16"/>
  <c r="T356" i="16"/>
  <c r="R356" i="16"/>
  <c r="P356" i="16"/>
  <c r="BI347" i="16"/>
  <c r="BH347" i="16"/>
  <c r="BG347" i="16"/>
  <c r="BF347" i="16"/>
  <c r="T347" i="16"/>
  <c r="R347" i="16"/>
  <c r="P347" i="16"/>
  <c r="BI344" i="16"/>
  <c r="BH344" i="16"/>
  <c r="BG344" i="16"/>
  <c r="BF344" i="16"/>
  <c r="T344" i="16"/>
  <c r="R344" i="16"/>
  <c r="P344" i="16"/>
  <c r="BI335" i="16"/>
  <c r="BH335" i="16"/>
  <c r="BG335" i="16"/>
  <c r="BF335" i="16"/>
  <c r="T335" i="16"/>
  <c r="R335" i="16"/>
  <c r="P335" i="16"/>
  <c r="BI326" i="16"/>
  <c r="BH326" i="16"/>
  <c r="BG326" i="16"/>
  <c r="BF326" i="16"/>
  <c r="T326" i="16"/>
  <c r="R326" i="16"/>
  <c r="P326" i="16"/>
  <c r="BI317" i="16"/>
  <c r="BH317" i="16"/>
  <c r="BG317" i="16"/>
  <c r="BF317" i="16"/>
  <c r="T317" i="16"/>
  <c r="R317" i="16"/>
  <c r="P317" i="16"/>
  <c r="BI308" i="16"/>
  <c r="BH308" i="16"/>
  <c r="BG308" i="16"/>
  <c r="BF308" i="16"/>
  <c r="T308" i="16"/>
  <c r="R308" i="16"/>
  <c r="P308" i="16"/>
  <c r="BI299" i="16"/>
  <c r="BH299" i="16"/>
  <c r="BG299" i="16"/>
  <c r="BF299" i="16"/>
  <c r="T299" i="16"/>
  <c r="R299" i="16"/>
  <c r="P299" i="16"/>
  <c r="BI290" i="16"/>
  <c r="BH290" i="16"/>
  <c r="BG290" i="16"/>
  <c r="BF290" i="16"/>
  <c r="T290" i="16"/>
  <c r="R290" i="16"/>
  <c r="P290" i="16"/>
  <c r="BI281" i="16"/>
  <c r="BH281" i="16"/>
  <c r="BG281" i="16"/>
  <c r="BF281" i="16"/>
  <c r="T281" i="16"/>
  <c r="R281" i="16"/>
  <c r="P281" i="16"/>
  <c r="BI272" i="16"/>
  <c r="BH272" i="16"/>
  <c r="BG272" i="16"/>
  <c r="BF272" i="16"/>
  <c r="T272" i="16"/>
  <c r="R272" i="16"/>
  <c r="P272" i="16"/>
  <c r="BI263" i="16"/>
  <c r="BH263" i="16"/>
  <c r="BG263" i="16"/>
  <c r="BF263" i="16"/>
  <c r="T263" i="16"/>
  <c r="R263" i="16"/>
  <c r="P263" i="16"/>
  <c r="BI254" i="16"/>
  <c r="BH254" i="16"/>
  <c r="BG254" i="16"/>
  <c r="BF254" i="16"/>
  <c r="T254" i="16"/>
  <c r="R254" i="16"/>
  <c r="P254" i="16"/>
  <c r="BI245" i="16"/>
  <c r="BH245" i="16"/>
  <c r="BG245" i="16"/>
  <c r="BF245" i="16"/>
  <c r="T245" i="16"/>
  <c r="R245" i="16"/>
  <c r="P245" i="16"/>
  <c r="BI236" i="16"/>
  <c r="BH236" i="16"/>
  <c r="BG236" i="16"/>
  <c r="BF236" i="16"/>
  <c r="T236" i="16"/>
  <c r="R236" i="16"/>
  <c r="P236" i="16"/>
  <c r="BI227" i="16"/>
  <c r="BH227" i="16"/>
  <c r="BG227" i="16"/>
  <c r="BF227" i="16"/>
  <c r="T227" i="16"/>
  <c r="R227" i="16"/>
  <c r="P227" i="16"/>
  <c r="BI218" i="16"/>
  <c r="BH218" i="16"/>
  <c r="BG218" i="16"/>
  <c r="BF218" i="16"/>
  <c r="T218" i="16"/>
  <c r="R218" i="16"/>
  <c r="P218" i="16"/>
  <c r="BI209" i="16"/>
  <c r="BH209" i="16"/>
  <c r="BG209" i="16"/>
  <c r="BF209" i="16"/>
  <c r="T209" i="16"/>
  <c r="R209" i="16"/>
  <c r="P209" i="16"/>
  <c r="BI200" i="16"/>
  <c r="BH200" i="16"/>
  <c r="BG200" i="16"/>
  <c r="BF200" i="16"/>
  <c r="T200" i="16"/>
  <c r="R200" i="16"/>
  <c r="P200" i="16"/>
  <c r="BI191" i="16"/>
  <c r="BH191" i="16"/>
  <c r="BG191" i="16"/>
  <c r="BF191" i="16"/>
  <c r="T191" i="16"/>
  <c r="R191" i="16"/>
  <c r="P191" i="16"/>
  <c r="BI182" i="16"/>
  <c r="BH182" i="16"/>
  <c r="BG182" i="16"/>
  <c r="BF182" i="16"/>
  <c r="T182" i="16"/>
  <c r="R182" i="16"/>
  <c r="P182" i="16"/>
  <c r="BI173" i="16"/>
  <c r="BH173" i="16"/>
  <c r="BG173" i="16"/>
  <c r="BF173" i="16"/>
  <c r="T173" i="16"/>
  <c r="R173" i="16"/>
  <c r="P173" i="16"/>
  <c r="BI164" i="16"/>
  <c r="BH164" i="16"/>
  <c r="BG164" i="16"/>
  <c r="BF164" i="16"/>
  <c r="T164" i="16"/>
  <c r="R164" i="16"/>
  <c r="P164" i="16"/>
  <c r="BI155" i="16"/>
  <c r="BH155" i="16"/>
  <c r="BG155" i="16"/>
  <c r="BF155" i="16"/>
  <c r="T155" i="16"/>
  <c r="R155" i="16"/>
  <c r="P155" i="16"/>
  <c r="BI146" i="16"/>
  <c r="BH146" i="16"/>
  <c r="BG146" i="16"/>
  <c r="BF146" i="16"/>
  <c r="T146" i="16"/>
  <c r="R146" i="16"/>
  <c r="P146" i="16"/>
  <c r="BI136" i="16"/>
  <c r="BH136" i="16"/>
  <c r="BG136" i="16"/>
  <c r="BF136" i="16"/>
  <c r="T136" i="16"/>
  <c r="R136" i="16"/>
  <c r="P136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J117" i="16"/>
  <c r="F117" i="16"/>
  <c r="F115" i="16"/>
  <c r="E113" i="16"/>
  <c r="J93" i="16"/>
  <c r="F93" i="16"/>
  <c r="F91" i="16"/>
  <c r="E89" i="16"/>
  <c r="J26" i="16"/>
  <c r="E26" i="16"/>
  <c r="J118" i="16"/>
  <c r="J25" i="16"/>
  <c r="J20" i="16"/>
  <c r="E20" i="16"/>
  <c r="F94" i="16"/>
  <c r="J19" i="16"/>
  <c r="J14" i="16"/>
  <c r="J91" i="16" s="1"/>
  <c r="E7" i="16"/>
  <c r="E109" i="16" s="1"/>
  <c r="J39" i="15"/>
  <c r="J38" i="15"/>
  <c r="AY109" i="1"/>
  <c r="J37" i="15"/>
  <c r="AX109" i="1"/>
  <c r="BI245" i="15"/>
  <c r="BH245" i="15"/>
  <c r="BG245" i="15"/>
  <c r="BF245" i="15"/>
  <c r="T245" i="15"/>
  <c r="R245" i="15"/>
  <c r="P245" i="15"/>
  <c r="BI238" i="15"/>
  <c r="BH238" i="15"/>
  <c r="BG238" i="15"/>
  <c r="BF238" i="15"/>
  <c r="T238" i="15"/>
  <c r="R238" i="15"/>
  <c r="P238" i="15"/>
  <c r="BI227" i="15"/>
  <c r="BH227" i="15"/>
  <c r="BG227" i="15"/>
  <c r="BF227" i="15"/>
  <c r="T227" i="15"/>
  <c r="R227" i="15"/>
  <c r="P227" i="15"/>
  <c r="BI215" i="15"/>
  <c r="BH215" i="15"/>
  <c r="BG215" i="15"/>
  <c r="BF215" i="15"/>
  <c r="T215" i="15"/>
  <c r="R215" i="15"/>
  <c r="P215" i="15"/>
  <c r="BI203" i="15"/>
  <c r="BH203" i="15"/>
  <c r="BG203" i="15"/>
  <c r="BF203" i="15"/>
  <c r="T203" i="15"/>
  <c r="R203" i="15"/>
  <c r="P203" i="15"/>
  <c r="BI175" i="15"/>
  <c r="BH175" i="15"/>
  <c r="BG175" i="15"/>
  <c r="BF175" i="15"/>
  <c r="T175" i="15"/>
  <c r="R175" i="15"/>
  <c r="P175" i="15"/>
  <c r="BI168" i="15"/>
  <c r="BH168" i="15"/>
  <c r="BG168" i="15"/>
  <c r="BF168" i="15"/>
  <c r="T168" i="15"/>
  <c r="R168" i="15"/>
  <c r="P168" i="15"/>
  <c r="BI161" i="15"/>
  <c r="BH161" i="15"/>
  <c r="BG161" i="15"/>
  <c r="BF161" i="15"/>
  <c r="T161" i="15"/>
  <c r="R161" i="15"/>
  <c r="P161" i="15"/>
  <c r="BI154" i="15"/>
  <c r="BH154" i="15"/>
  <c r="BG154" i="15"/>
  <c r="BF154" i="15"/>
  <c r="T154" i="15"/>
  <c r="R154" i="15"/>
  <c r="P154" i="15"/>
  <c r="BI147" i="15"/>
  <c r="BH147" i="15"/>
  <c r="BG147" i="15"/>
  <c r="BF147" i="15"/>
  <c r="T147" i="15"/>
  <c r="R147" i="15"/>
  <c r="P147" i="15"/>
  <c r="BI140" i="15"/>
  <c r="BH140" i="15"/>
  <c r="BG140" i="15"/>
  <c r="BF140" i="15"/>
  <c r="T140" i="15"/>
  <c r="R140" i="15"/>
  <c r="P140" i="15"/>
  <c r="BI133" i="15"/>
  <c r="BH133" i="15"/>
  <c r="BG133" i="15"/>
  <c r="BF133" i="15"/>
  <c r="T133" i="15"/>
  <c r="R133" i="15"/>
  <c r="P133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J117" i="15"/>
  <c r="F117" i="15"/>
  <c r="F115" i="15"/>
  <c r="E113" i="15"/>
  <c r="J93" i="15"/>
  <c r="F93" i="15"/>
  <c r="F91" i="15"/>
  <c r="E89" i="15"/>
  <c r="J26" i="15"/>
  <c r="E26" i="15"/>
  <c r="J118" i="15" s="1"/>
  <c r="J25" i="15"/>
  <c r="J20" i="15"/>
  <c r="E20" i="15"/>
  <c r="F94" i="15" s="1"/>
  <c r="J19" i="15"/>
  <c r="J14" i="15"/>
  <c r="J115" i="15"/>
  <c r="E7" i="15"/>
  <c r="E85" i="15" s="1"/>
  <c r="J39" i="14"/>
  <c r="J38" i="14"/>
  <c r="AY108" i="1" s="1"/>
  <c r="J37" i="14"/>
  <c r="AX108" i="1" s="1"/>
  <c r="BI184" i="14"/>
  <c r="BH184" i="14"/>
  <c r="BG184" i="14"/>
  <c r="BF184" i="14"/>
  <c r="T184" i="14"/>
  <c r="R184" i="14"/>
  <c r="P184" i="14"/>
  <c r="BI180" i="14"/>
  <c r="BH180" i="14"/>
  <c r="BG180" i="14"/>
  <c r="BF180" i="14"/>
  <c r="T180" i="14"/>
  <c r="R180" i="14"/>
  <c r="P180" i="14"/>
  <c r="BI173" i="14"/>
  <c r="BH173" i="14"/>
  <c r="BG173" i="14"/>
  <c r="BF173" i="14"/>
  <c r="T173" i="14"/>
  <c r="R173" i="14"/>
  <c r="P173" i="14"/>
  <c r="BI162" i="14"/>
  <c r="BH162" i="14"/>
  <c r="BG162" i="14"/>
  <c r="BF162" i="14"/>
  <c r="T162" i="14"/>
  <c r="R162" i="14"/>
  <c r="P162" i="14"/>
  <c r="BI148" i="14"/>
  <c r="BH148" i="14"/>
  <c r="BG148" i="14"/>
  <c r="BF148" i="14"/>
  <c r="T148" i="14"/>
  <c r="R148" i="14"/>
  <c r="P148" i="14"/>
  <c r="BI143" i="14"/>
  <c r="BH143" i="14"/>
  <c r="BG143" i="14"/>
  <c r="BF143" i="14"/>
  <c r="T143" i="14"/>
  <c r="R143" i="14"/>
  <c r="P143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J118" i="14"/>
  <c r="F118" i="14"/>
  <c r="F116" i="14"/>
  <c r="E114" i="14"/>
  <c r="J93" i="14"/>
  <c r="F93" i="14"/>
  <c r="F91" i="14"/>
  <c r="E89" i="14"/>
  <c r="J26" i="14"/>
  <c r="E26" i="14"/>
  <c r="J119" i="14" s="1"/>
  <c r="J25" i="14"/>
  <c r="J20" i="14"/>
  <c r="E20" i="14"/>
  <c r="F94" i="14" s="1"/>
  <c r="J19" i="14"/>
  <c r="J14" i="14"/>
  <c r="J116" i="14"/>
  <c r="E7" i="14"/>
  <c r="E110" i="14" s="1"/>
  <c r="J39" i="13"/>
  <c r="J38" i="13"/>
  <c r="AY107" i="1" s="1"/>
  <c r="J37" i="13"/>
  <c r="AX107" i="1" s="1"/>
  <c r="BI419" i="13"/>
  <c r="BH419" i="13"/>
  <c r="BG419" i="13"/>
  <c r="BF419" i="13"/>
  <c r="T419" i="13"/>
  <c r="R419" i="13"/>
  <c r="P419" i="13"/>
  <c r="BI408" i="13"/>
  <c r="BH408" i="13"/>
  <c r="BG408" i="13"/>
  <c r="BF408" i="13"/>
  <c r="T408" i="13"/>
  <c r="R408" i="13"/>
  <c r="P408" i="13"/>
  <c r="BI399" i="13"/>
  <c r="BH399" i="13"/>
  <c r="BG399" i="13"/>
  <c r="BF399" i="13"/>
  <c r="T399" i="13"/>
  <c r="R399" i="13"/>
  <c r="P399" i="13"/>
  <c r="BI392" i="13"/>
  <c r="BH392" i="13"/>
  <c r="BG392" i="13"/>
  <c r="BF392" i="13"/>
  <c r="T392" i="13"/>
  <c r="R392" i="13"/>
  <c r="P392" i="13"/>
  <c r="BI385" i="13"/>
  <c r="BH385" i="13"/>
  <c r="BG385" i="13"/>
  <c r="BF385" i="13"/>
  <c r="T385" i="13"/>
  <c r="R385" i="13"/>
  <c r="P385" i="13"/>
  <c r="BI374" i="13"/>
  <c r="BH374" i="13"/>
  <c r="BG374" i="13"/>
  <c r="BF374" i="13"/>
  <c r="T374" i="13"/>
  <c r="R374" i="13"/>
  <c r="P374" i="13"/>
  <c r="BI363" i="13"/>
  <c r="BH363" i="13"/>
  <c r="BG363" i="13"/>
  <c r="BF363" i="13"/>
  <c r="T363" i="13"/>
  <c r="R363" i="13"/>
  <c r="P363" i="13"/>
  <c r="BI352" i="13"/>
  <c r="BH352" i="13"/>
  <c r="BG352" i="13"/>
  <c r="BF352" i="13"/>
  <c r="T352" i="13"/>
  <c r="R352" i="13"/>
  <c r="P352" i="13"/>
  <c r="BI337" i="13"/>
  <c r="BH337" i="13"/>
  <c r="BG337" i="13"/>
  <c r="BF337" i="13"/>
  <c r="T337" i="13"/>
  <c r="R337" i="13"/>
  <c r="P337" i="13"/>
  <c r="BI317" i="13"/>
  <c r="BH317" i="13"/>
  <c r="BG317" i="13"/>
  <c r="BF317" i="13"/>
  <c r="T317" i="13"/>
  <c r="R317" i="13"/>
  <c r="P317" i="13"/>
  <c r="BI297" i="13"/>
  <c r="BH297" i="13"/>
  <c r="BG297" i="13"/>
  <c r="BF297" i="13"/>
  <c r="T297" i="13"/>
  <c r="R297" i="13"/>
  <c r="P297" i="13"/>
  <c r="BI279" i="13"/>
  <c r="BH279" i="13"/>
  <c r="BG279" i="13"/>
  <c r="BF279" i="13"/>
  <c r="T279" i="13"/>
  <c r="R279" i="13"/>
  <c r="P279" i="13"/>
  <c r="BI264" i="13"/>
  <c r="BH264" i="13"/>
  <c r="BG264" i="13"/>
  <c r="BF264" i="13"/>
  <c r="T264" i="13"/>
  <c r="R264" i="13"/>
  <c r="P264" i="13"/>
  <c r="BI249" i="13"/>
  <c r="BH249" i="13"/>
  <c r="BG249" i="13"/>
  <c r="BF249" i="13"/>
  <c r="T249" i="13"/>
  <c r="R249" i="13"/>
  <c r="P249" i="13"/>
  <c r="BI240" i="13"/>
  <c r="BH240" i="13"/>
  <c r="BG240" i="13"/>
  <c r="BF240" i="13"/>
  <c r="T240" i="13"/>
  <c r="R240" i="13"/>
  <c r="P240" i="13"/>
  <c r="BI226" i="13"/>
  <c r="BH226" i="13"/>
  <c r="BG226" i="13"/>
  <c r="BF226" i="13"/>
  <c r="T226" i="13"/>
  <c r="R226" i="13"/>
  <c r="P226" i="13"/>
  <c r="BI212" i="13"/>
  <c r="BH212" i="13"/>
  <c r="BG212" i="13"/>
  <c r="BF212" i="13"/>
  <c r="T212" i="13"/>
  <c r="R212" i="13"/>
  <c r="P212" i="13"/>
  <c r="BI198" i="13"/>
  <c r="BH198" i="13"/>
  <c r="BG198" i="13"/>
  <c r="BF198" i="13"/>
  <c r="T198" i="13"/>
  <c r="R198" i="13"/>
  <c r="P198" i="13"/>
  <c r="BI184" i="13"/>
  <c r="BH184" i="13"/>
  <c r="BG184" i="13"/>
  <c r="BF184" i="13"/>
  <c r="T184" i="13"/>
  <c r="R184" i="13"/>
  <c r="P184" i="13"/>
  <c r="BI171" i="13"/>
  <c r="BH171" i="13"/>
  <c r="BG171" i="13"/>
  <c r="BF171" i="13"/>
  <c r="T171" i="13"/>
  <c r="R171" i="13"/>
  <c r="P171" i="13"/>
  <c r="BI158" i="13"/>
  <c r="BH158" i="13"/>
  <c r="BG158" i="13"/>
  <c r="BF158" i="13"/>
  <c r="T158" i="13"/>
  <c r="R158" i="13"/>
  <c r="P158" i="13"/>
  <c r="BI144" i="13"/>
  <c r="BH144" i="13"/>
  <c r="BG144" i="13"/>
  <c r="BF144" i="13"/>
  <c r="T144" i="13"/>
  <c r="R144" i="13"/>
  <c r="P144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J117" i="13"/>
  <c r="F117" i="13"/>
  <c r="F115" i="13"/>
  <c r="E113" i="13"/>
  <c r="J93" i="13"/>
  <c r="F93" i="13"/>
  <c r="F91" i="13"/>
  <c r="E89" i="13"/>
  <c r="J26" i="13"/>
  <c r="E26" i="13"/>
  <c r="J118" i="13" s="1"/>
  <c r="J25" i="13"/>
  <c r="J20" i="13"/>
  <c r="E20" i="13"/>
  <c r="F94" i="13" s="1"/>
  <c r="J19" i="13"/>
  <c r="J14" i="13"/>
  <c r="J115" i="13"/>
  <c r="E7" i="13"/>
  <c r="E109" i="13" s="1"/>
  <c r="J39" i="12"/>
  <c r="J38" i="12"/>
  <c r="AY106" i="1" s="1"/>
  <c r="J37" i="12"/>
  <c r="AX106" i="1" s="1"/>
  <c r="BI344" i="12"/>
  <c r="BH344" i="12"/>
  <c r="BG344" i="12"/>
  <c r="BF344" i="12"/>
  <c r="T344" i="12"/>
  <c r="R344" i="12"/>
  <c r="P344" i="12"/>
  <c r="BI336" i="12"/>
  <c r="BH336" i="12"/>
  <c r="BG336" i="12"/>
  <c r="BF336" i="12"/>
  <c r="T336" i="12"/>
  <c r="R336" i="12"/>
  <c r="P336" i="12"/>
  <c r="BI325" i="12"/>
  <c r="BH325" i="12"/>
  <c r="BG325" i="12"/>
  <c r="BF325" i="12"/>
  <c r="T325" i="12"/>
  <c r="R325" i="12"/>
  <c r="P325" i="12"/>
  <c r="BI319" i="12"/>
  <c r="BH319" i="12"/>
  <c r="BG319" i="12"/>
  <c r="BF319" i="12"/>
  <c r="T319" i="12"/>
  <c r="R319" i="12"/>
  <c r="P319" i="12"/>
  <c r="BI307" i="12"/>
  <c r="BH307" i="12"/>
  <c r="BG307" i="12"/>
  <c r="BF307" i="12"/>
  <c r="T307" i="12"/>
  <c r="R307" i="12"/>
  <c r="P307" i="12"/>
  <c r="BI295" i="12"/>
  <c r="BH295" i="12"/>
  <c r="BG295" i="12"/>
  <c r="BF295" i="12"/>
  <c r="T295" i="12"/>
  <c r="R295" i="12"/>
  <c r="P295" i="12"/>
  <c r="BI283" i="12"/>
  <c r="BH283" i="12"/>
  <c r="BG283" i="12"/>
  <c r="BF283" i="12"/>
  <c r="T283" i="12"/>
  <c r="R283" i="12"/>
  <c r="P283" i="12"/>
  <c r="BI271" i="12"/>
  <c r="BH271" i="12"/>
  <c r="BG271" i="12"/>
  <c r="BF271" i="12"/>
  <c r="T271" i="12"/>
  <c r="R271" i="12"/>
  <c r="P271" i="12"/>
  <c r="BI259" i="12"/>
  <c r="BH259" i="12"/>
  <c r="BG259" i="12"/>
  <c r="BF259" i="12"/>
  <c r="T259" i="12"/>
  <c r="R259" i="12"/>
  <c r="P259" i="12"/>
  <c r="BI247" i="12"/>
  <c r="BH247" i="12"/>
  <c r="BG247" i="12"/>
  <c r="BF247" i="12"/>
  <c r="T247" i="12"/>
  <c r="R247" i="12"/>
  <c r="P247" i="12"/>
  <c r="BI234" i="12"/>
  <c r="BH234" i="12"/>
  <c r="BG234" i="12"/>
  <c r="BF234" i="12"/>
  <c r="T234" i="12"/>
  <c r="R234" i="12"/>
  <c r="P234" i="12"/>
  <c r="BI222" i="12"/>
  <c r="BH222" i="12"/>
  <c r="BG222" i="12"/>
  <c r="BF222" i="12"/>
  <c r="T222" i="12"/>
  <c r="R222" i="12"/>
  <c r="P222" i="12"/>
  <c r="BI209" i="12"/>
  <c r="BH209" i="12"/>
  <c r="BG209" i="12"/>
  <c r="BF209" i="12"/>
  <c r="T209" i="12"/>
  <c r="R209" i="12"/>
  <c r="P209" i="12"/>
  <c r="BI197" i="12"/>
  <c r="BH197" i="12"/>
  <c r="BG197" i="12"/>
  <c r="BF197" i="12"/>
  <c r="T197" i="12"/>
  <c r="R197" i="12"/>
  <c r="P197" i="12"/>
  <c r="BI186" i="12"/>
  <c r="BH186" i="12"/>
  <c r="BG186" i="12"/>
  <c r="BF186" i="12"/>
  <c r="T186" i="12"/>
  <c r="R186" i="12"/>
  <c r="P186" i="12"/>
  <c r="BI174" i="12"/>
  <c r="BH174" i="12"/>
  <c r="BG174" i="12"/>
  <c r="BF174" i="12"/>
  <c r="T174" i="12"/>
  <c r="R174" i="12"/>
  <c r="P174" i="12"/>
  <c r="BI162" i="12"/>
  <c r="BH162" i="12"/>
  <c r="BG162" i="12"/>
  <c r="BF162" i="12"/>
  <c r="T162" i="12"/>
  <c r="R162" i="12"/>
  <c r="P162" i="12"/>
  <c r="BI150" i="12"/>
  <c r="BH150" i="12"/>
  <c r="BG150" i="12"/>
  <c r="BF150" i="12"/>
  <c r="T150" i="12"/>
  <c r="R150" i="12"/>
  <c r="P150" i="12"/>
  <c r="BI138" i="12"/>
  <c r="BH138" i="12"/>
  <c r="BG138" i="12"/>
  <c r="BF138" i="12"/>
  <c r="T138" i="12"/>
  <c r="R138" i="12"/>
  <c r="P138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J117" i="12"/>
  <c r="F117" i="12"/>
  <c r="F115" i="12"/>
  <c r="E113" i="12"/>
  <c r="J93" i="12"/>
  <c r="F93" i="12"/>
  <c r="F91" i="12"/>
  <c r="E89" i="12"/>
  <c r="J26" i="12"/>
  <c r="E26" i="12"/>
  <c r="J94" i="12" s="1"/>
  <c r="J25" i="12"/>
  <c r="J20" i="12"/>
  <c r="E20" i="12"/>
  <c r="F118" i="12" s="1"/>
  <c r="J19" i="12"/>
  <c r="J14" i="12"/>
  <c r="J115" i="12"/>
  <c r="E7" i="12"/>
  <c r="E85" i="12" s="1"/>
  <c r="J39" i="11"/>
  <c r="J38" i="11"/>
  <c r="AY105" i="1" s="1"/>
  <c r="J37" i="11"/>
  <c r="AX105" i="1" s="1"/>
  <c r="BI419" i="11"/>
  <c r="BH419" i="11"/>
  <c r="BG419" i="11"/>
  <c r="BF419" i="11"/>
  <c r="T419" i="11"/>
  <c r="R419" i="11"/>
  <c r="P419" i="11"/>
  <c r="BI414" i="11"/>
  <c r="BH414" i="11"/>
  <c r="BG414" i="11"/>
  <c r="BF414" i="11"/>
  <c r="T414" i="11"/>
  <c r="R414" i="11"/>
  <c r="P414" i="11"/>
  <c r="BI409" i="11"/>
  <c r="BH409" i="11"/>
  <c r="BG409" i="11"/>
  <c r="BF409" i="11"/>
  <c r="T409" i="11"/>
  <c r="R409" i="11"/>
  <c r="P409" i="11"/>
  <c r="BI404" i="11"/>
  <c r="BH404" i="11"/>
  <c r="BG404" i="11"/>
  <c r="BF404" i="11"/>
  <c r="T404" i="11"/>
  <c r="R404" i="11"/>
  <c r="P404" i="11"/>
  <c r="BI399" i="11"/>
  <c r="BH399" i="11"/>
  <c r="BG399" i="11"/>
  <c r="BF399" i="11"/>
  <c r="T399" i="11"/>
  <c r="R399" i="11"/>
  <c r="P399" i="11"/>
  <c r="BI394" i="11"/>
  <c r="BH394" i="11"/>
  <c r="BG394" i="11"/>
  <c r="BF394" i="11"/>
  <c r="T394" i="11"/>
  <c r="R394" i="11"/>
  <c r="P394" i="11"/>
  <c r="BI389" i="11"/>
  <c r="BH389" i="11"/>
  <c r="BG389" i="11"/>
  <c r="BF389" i="11"/>
  <c r="T389" i="11"/>
  <c r="R389" i="11"/>
  <c r="P389" i="11"/>
  <c r="BI384" i="11"/>
  <c r="BH384" i="11"/>
  <c r="BG384" i="11"/>
  <c r="BF384" i="11"/>
  <c r="T384" i="11"/>
  <c r="R384" i="11"/>
  <c r="P384" i="11"/>
  <c r="BI379" i="11"/>
  <c r="BH379" i="11"/>
  <c r="BG379" i="11"/>
  <c r="BF379" i="11"/>
  <c r="T379" i="11"/>
  <c r="R379" i="11"/>
  <c r="P379" i="11"/>
  <c r="BI374" i="11"/>
  <c r="BH374" i="11"/>
  <c r="BG374" i="11"/>
  <c r="BF374" i="11"/>
  <c r="T374" i="11"/>
  <c r="R374" i="11"/>
  <c r="P374" i="11"/>
  <c r="BI369" i="11"/>
  <c r="BH369" i="11"/>
  <c r="BG369" i="11"/>
  <c r="BF369" i="11"/>
  <c r="T369" i="11"/>
  <c r="R369" i="11"/>
  <c r="P369" i="11"/>
  <c r="BI364" i="11"/>
  <c r="BH364" i="11"/>
  <c r="BG364" i="11"/>
  <c r="BF364" i="11"/>
  <c r="T364" i="11"/>
  <c r="R364" i="11"/>
  <c r="P364" i="11"/>
  <c r="BI359" i="11"/>
  <c r="BH359" i="11"/>
  <c r="BG359" i="11"/>
  <c r="BF359" i="11"/>
  <c r="T359" i="11"/>
  <c r="R359" i="11"/>
  <c r="P359" i="11"/>
  <c r="BI358" i="11"/>
  <c r="BH358" i="11"/>
  <c r="BG358" i="11"/>
  <c r="BF358" i="11"/>
  <c r="T358" i="11"/>
  <c r="R358" i="11"/>
  <c r="P358" i="11"/>
  <c r="BI357" i="11"/>
  <c r="BH357" i="11"/>
  <c r="BG357" i="11"/>
  <c r="BF357" i="11"/>
  <c r="T357" i="11"/>
  <c r="R357" i="11"/>
  <c r="P357" i="11"/>
  <c r="BI356" i="11"/>
  <c r="BH356" i="11"/>
  <c r="BG356" i="11"/>
  <c r="BF356" i="11"/>
  <c r="T356" i="11"/>
  <c r="R356" i="11"/>
  <c r="P356" i="11"/>
  <c r="BI355" i="11"/>
  <c r="BH355" i="11"/>
  <c r="BG355" i="11"/>
  <c r="BF355" i="11"/>
  <c r="T355" i="11"/>
  <c r="R355" i="11"/>
  <c r="P355" i="11"/>
  <c r="BI354" i="11"/>
  <c r="BH354" i="11"/>
  <c r="BG354" i="11"/>
  <c r="BF354" i="11"/>
  <c r="T354" i="11"/>
  <c r="R354" i="11"/>
  <c r="P354" i="11"/>
  <c r="BI353" i="11"/>
  <c r="BH353" i="11"/>
  <c r="BG353" i="11"/>
  <c r="BF353" i="11"/>
  <c r="T353" i="11"/>
  <c r="R353" i="11"/>
  <c r="P353" i="11"/>
  <c r="BI352" i="11"/>
  <c r="BH352" i="11"/>
  <c r="BG352" i="11"/>
  <c r="BF352" i="11"/>
  <c r="T352" i="11"/>
  <c r="R352" i="11"/>
  <c r="P352" i="11"/>
  <c r="BI351" i="11"/>
  <c r="BH351" i="11"/>
  <c r="BG351" i="11"/>
  <c r="BF351" i="11"/>
  <c r="T351" i="11"/>
  <c r="R351" i="11"/>
  <c r="P351" i="11"/>
  <c r="BI344" i="11"/>
  <c r="BH344" i="11"/>
  <c r="BG344" i="11"/>
  <c r="BF344" i="11"/>
  <c r="T344" i="11"/>
  <c r="T343" i="11"/>
  <c r="R344" i="11"/>
  <c r="R343" i="11"/>
  <c r="P344" i="11"/>
  <c r="P343" i="11"/>
  <c r="BI332" i="11"/>
  <c r="BH332" i="11"/>
  <c r="BG332" i="11"/>
  <c r="BF332" i="11"/>
  <c r="T332" i="11"/>
  <c r="R332" i="11"/>
  <c r="P332" i="11"/>
  <c r="BI324" i="11"/>
  <c r="BH324" i="11"/>
  <c r="BG324" i="11"/>
  <c r="BF324" i="11"/>
  <c r="T324" i="11"/>
  <c r="R324" i="11"/>
  <c r="P324" i="11"/>
  <c r="BI315" i="11"/>
  <c r="BH315" i="11"/>
  <c r="BG315" i="11"/>
  <c r="BF315" i="11"/>
  <c r="T315" i="11"/>
  <c r="R315" i="11"/>
  <c r="P315" i="11"/>
  <c r="BI276" i="11"/>
  <c r="BH276" i="11"/>
  <c r="BG276" i="11"/>
  <c r="BF276" i="11"/>
  <c r="T276" i="11"/>
  <c r="R276" i="11"/>
  <c r="P276" i="11"/>
  <c r="BI269" i="11"/>
  <c r="BH269" i="11"/>
  <c r="BG269" i="11"/>
  <c r="BF269" i="11"/>
  <c r="T269" i="11"/>
  <c r="R269" i="11"/>
  <c r="P269" i="11"/>
  <c r="BI265" i="11"/>
  <c r="BH265" i="11"/>
  <c r="BG265" i="11"/>
  <c r="BF265" i="11"/>
  <c r="T265" i="11"/>
  <c r="R265" i="11"/>
  <c r="P265" i="11"/>
  <c r="BI261" i="11"/>
  <c r="BH261" i="11"/>
  <c r="BG261" i="11"/>
  <c r="BF261" i="11"/>
  <c r="T261" i="11"/>
  <c r="R261" i="11"/>
  <c r="P261" i="11"/>
  <c r="BI250" i="11"/>
  <c r="BH250" i="11"/>
  <c r="BG250" i="11"/>
  <c r="BF250" i="11"/>
  <c r="T250" i="11"/>
  <c r="R250" i="11"/>
  <c r="P250" i="11"/>
  <c r="BI239" i="11"/>
  <c r="BH239" i="11"/>
  <c r="BG239" i="11"/>
  <c r="BF239" i="11"/>
  <c r="T239" i="11"/>
  <c r="R239" i="11"/>
  <c r="P239" i="11"/>
  <c r="BI229" i="11"/>
  <c r="BH229" i="11"/>
  <c r="BG229" i="11"/>
  <c r="BF229" i="11"/>
  <c r="T229" i="11"/>
  <c r="R229" i="11"/>
  <c r="P229" i="11"/>
  <c r="BI186" i="11"/>
  <c r="BH186" i="11"/>
  <c r="BG186" i="11"/>
  <c r="BF186" i="11"/>
  <c r="T186" i="11"/>
  <c r="T185" i="11"/>
  <c r="R186" i="11"/>
  <c r="R185" i="11"/>
  <c r="P186" i="11"/>
  <c r="P185" i="11"/>
  <c r="BI127" i="11"/>
  <c r="BH127" i="11"/>
  <c r="BG127" i="11"/>
  <c r="BF127" i="11"/>
  <c r="T127" i="11"/>
  <c r="T126" i="11"/>
  <c r="R127" i="11"/>
  <c r="R126" i="11"/>
  <c r="P127" i="11"/>
  <c r="P126" i="11"/>
  <c r="J121" i="11"/>
  <c r="F121" i="11"/>
  <c r="F119" i="11"/>
  <c r="E117" i="11"/>
  <c r="J93" i="11"/>
  <c r="F93" i="11"/>
  <c r="F91" i="11"/>
  <c r="E89" i="11"/>
  <c r="J26" i="11"/>
  <c r="E26" i="11"/>
  <c r="J122" i="11" s="1"/>
  <c r="J25" i="11"/>
  <c r="J20" i="11"/>
  <c r="E20" i="11"/>
  <c r="F122" i="11" s="1"/>
  <c r="J19" i="11"/>
  <c r="J14" i="11"/>
  <c r="J119" i="11"/>
  <c r="E7" i="11"/>
  <c r="E113" i="11" s="1"/>
  <c r="J39" i="10"/>
  <c r="J38" i="10"/>
  <c r="AY104" i="1" s="1"/>
  <c r="J37" i="10"/>
  <c r="AX104" i="1" s="1"/>
  <c r="BI171" i="10"/>
  <c r="BH171" i="10"/>
  <c r="BG171" i="10"/>
  <c r="BF171" i="10"/>
  <c r="T171" i="10"/>
  <c r="T170" i="10" s="1"/>
  <c r="T169" i="10" s="1"/>
  <c r="R171" i="10"/>
  <c r="R170" i="10"/>
  <c r="R169" i="10" s="1"/>
  <c r="P171" i="10"/>
  <c r="P170" i="10" s="1"/>
  <c r="P169" i="10" s="1"/>
  <c r="BI168" i="10"/>
  <c r="BH168" i="10"/>
  <c r="BG168" i="10"/>
  <c r="BF168" i="10"/>
  <c r="T168" i="10"/>
  <c r="T167" i="10"/>
  <c r="R168" i="10"/>
  <c r="R167" i="10"/>
  <c r="P168" i="10"/>
  <c r="P167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J123" i="10"/>
  <c r="F123" i="10"/>
  <c r="F121" i="10"/>
  <c r="E119" i="10"/>
  <c r="J93" i="10"/>
  <c r="F93" i="10"/>
  <c r="F91" i="10"/>
  <c r="E89" i="10"/>
  <c r="J26" i="10"/>
  <c r="E26" i="10"/>
  <c r="J124" i="10" s="1"/>
  <c r="J25" i="10"/>
  <c r="J20" i="10"/>
  <c r="E20" i="10"/>
  <c r="F94" i="10" s="1"/>
  <c r="J19" i="10"/>
  <c r="J14" i="10"/>
  <c r="J91" i="10"/>
  <c r="E7" i="10"/>
  <c r="E85" i="10" s="1"/>
  <c r="J39" i="9"/>
  <c r="J38" i="9"/>
  <c r="AY103" i="1" s="1"/>
  <c r="J37" i="9"/>
  <c r="AX103" i="1" s="1"/>
  <c r="BI205" i="9"/>
  <c r="BH205" i="9"/>
  <c r="BG205" i="9"/>
  <c r="BF205" i="9"/>
  <c r="T205" i="9"/>
  <c r="T204" i="9" s="1"/>
  <c r="T203" i="9" s="1"/>
  <c r="R205" i="9"/>
  <c r="R204" i="9"/>
  <c r="R203" i="9" s="1"/>
  <c r="P205" i="9"/>
  <c r="P204" i="9" s="1"/>
  <c r="P203" i="9" s="1"/>
  <c r="BI202" i="9"/>
  <c r="BH202" i="9"/>
  <c r="BG202" i="9"/>
  <c r="BF202" i="9"/>
  <c r="T202" i="9"/>
  <c r="T201" i="9"/>
  <c r="R202" i="9"/>
  <c r="R201" i="9"/>
  <c r="P202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2" i="9"/>
  <c r="BH182" i="9"/>
  <c r="BG182" i="9"/>
  <c r="BF182" i="9"/>
  <c r="T182" i="9"/>
  <c r="R182" i="9"/>
  <c r="P182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J125" i="9"/>
  <c r="F125" i="9"/>
  <c r="F123" i="9"/>
  <c r="E121" i="9"/>
  <c r="J93" i="9"/>
  <c r="F93" i="9"/>
  <c r="F91" i="9"/>
  <c r="E89" i="9"/>
  <c r="J26" i="9"/>
  <c r="E26" i="9"/>
  <c r="J94" i="9"/>
  <c r="J25" i="9"/>
  <c r="J20" i="9"/>
  <c r="E20" i="9"/>
  <c r="F126" i="9"/>
  <c r="J19" i="9"/>
  <c r="J14" i="9"/>
  <c r="J123" i="9" s="1"/>
  <c r="E7" i="9"/>
  <c r="E85" i="9" s="1"/>
  <c r="J39" i="8"/>
  <c r="J38" i="8"/>
  <c r="AY102" i="1"/>
  <c r="J37" i="8"/>
  <c r="AX102" i="1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28" i="8"/>
  <c r="BH128" i="8"/>
  <c r="BG128" i="8"/>
  <c r="BF128" i="8"/>
  <c r="T128" i="8"/>
  <c r="T127" i="8" s="1"/>
  <c r="T126" i="8" s="1"/>
  <c r="R128" i="8"/>
  <c r="R127" i="8"/>
  <c r="R126" i="8" s="1"/>
  <c r="P128" i="8"/>
  <c r="P127" i="8" s="1"/>
  <c r="P126" i="8" s="1"/>
  <c r="J121" i="8"/>
  <c r="F121" i="8"/>
  <c r="F119" i="8"/>
  <c r="E117" i="8"/>
  <c r="J93" i="8"/>
  <c r="F93" i="8"/>
  <c r="F91" i="8"/>
  <c r="E89" i="8"/>
  <c r="J26" i="8"/>
  <c r="E26" i="8"/>
  <c r="J94" i="8" s="1"/>
  <c r="J25" i="8"/>
  <c r="J20" i="8"/>
  <c r="E20" i="8"/>
  <c r="F122" i="8" s="1"/>
  <c r="J19" i="8"/>
  <c r="J14" i="8"/>
  <c r="J91" i="8"/>
  <c r="E7" i="8"/>
  <c r="E113" i="8" s="1"/>
  <c r="J39" i="7"/>
  <c r="J38" i="7"/>
  <c r="AY101" i="1" s="1"/>
  <c r="J37" i="7"/>
  <c r="AX101" i="1" s="1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7" i="7"/>
  <c r="BH217" i="7"/>
  <c r="BG217" i="7"/>
  <c r="BF217" i="7"/>
  <c r="T217" i="7"/>
  <c r="R217" i="7"/>
  <c r="P217" i="7"/>
  <c r="BI212" i="7"/>
  <c r="BH212" i="7"/>
  <c r="BG212" i="7"/>
  <c r="BF212" i="7"/>
  <c r="T212" i="7"/>
  <c r="R212" i="7"/>
  <c r="P212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1" i="7"/>
  <c r="BH191" i="7"/>
  <c r="BG191" i="7"/>
  <c r="BF191" i="7"/>
  <c r="T191" i="7"/>
  <c r="R191" i="7"/>
  <c r="P191" i="7"/>
  <c r="BI187" i="7"/>
  <c r="BH187" i="7"/>
  <c r="BG187" i="7"/>
  <c r="BF187" i="7"/>
  <c r="T187" i="7"/>
  <c r="R187" i="7"/>
  <c r="P187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T178" i="7"/>
  <c r="R179" i="7"/>
  <c r="R178" i="7"/>
  <c r="P179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T154" i="7"/>
  <c r="R155" i="7"/>
  <c r="R154" i="7"/>
  <c r="P155" i="7"/>
  <c r="P154" i="7"/>
  <c r="BI153" i="7"/>
  <c r="BH153" i="7"/>
  <c r="BG153" i="7"/>
  <c r="BF153" i="7"/>
  <c r="T153" i="7"/>
  <c r="T152" i="7"/>
  <c r="R153" i="7"/>
  <c r="R152" i="7"/>
  <c r="P153" i="7"/>
  <c r="P152" i="7"/>
  <c r="BI149" i="7"/>
  <c r="BH149" i="7"/>
  <c r="BG149" i="7"/>
  <c r="BF149" i="7"/>
  <c r="T149" i="7"/>
  <c r="T148" i="7"/>
  <c r="R149" i="7"/>
  <c r="R148" i="7"/>
  <c r="P149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J127" i="7"/>
  <c r="F127" i="7"/>
  <c r="F125" i="7"/>
  <c r="E123" i="7"/>
  <c r="J93" i="7"/>
  <c r="F93" i="7"/>
  <c r="F91" i="7"/>
  <c r="E89" i="7"/>
  <c r="J26" i="7"/>
  <c r="E26" i="7"/>
  <c r="J128" i="7" s="1"/>
  <c r="J25" i="7"/>
  <c r="J20" i="7"/>
  <c r="E20" i="7"/>
  <c r="F128" i="7" s="1"/>
  <c r="J19" i="7"/>
  <c r="J14" i="7"/>
  <c r="J91" i="7"/>
  <c r="E7" i="7"/>
  <c r="E119" i="7" s="1"/>
  <c r="J39" i="6"/>
  <c r="J38" i="6"/>
  <c r="AY100" i="1" s="1"/>
  <c r="J37" i="6"/>
  <c r="AX100" i="1" s="1"/>
  <c r="BI163" i="6"/>
  <c r="BH163" i="6"/>
  <c r="BG163" i="6"/>
  <c r="BF163" i="6"/>
  <c r="T163" i="6"/>
  <c r="T162" i="6" s="1"/>
  <c r="R163" i="6"/>
  <c r="R162" i="6" s="1"/>
  <c r="P163" i="6"/>
  <c r="P162" i="6" s="1"/>
  <c r="BI161" i="6"/>
  <c r="BH161" i="6"/>
  <c r="BG161" i="6"/>
  <c r="BF161" i="6"/>
  <c r="T161" i="6"/>
  <c r="T160" i="6" s="1"/>
  <c r="T159" i="6" s="1"/>
  <c r="R161" i="6"/>
  <c r="R160" i="6"/>
  <c r="R159" i="6" s="1"/>
  <c r="P161" i="6"/>
  <c r="P160" i="6" s="1"/>
  <c r="P159" i="6" s="1"/>
  <c r="BI158" i="6"/>
  <c r="BH158" i="6"/>
  <c r="BG158" i="6"/>
  <c r="BF158" i="6"/>
  <c r="T158" i="6"/>
  <c r="T157" i="6"/>
  <c r="R158" i="6"/>
  <c r="R157" i="6"/>
  <c r="P158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J124" i="6"/>
  <c r="F124" i="6"/>
  <c r="F122" i="6"/>
  <c r="E120" i="6"/>
  <c r="J93" i="6"/>
  <c r="F93" i="6"/>
  <c r="F91" i="6"/>
  <c r="E89" i="6"/>
  <c r="J26" i="6"/>
  <c r="E26" i="6"/>
  <c r="J94" i="6"/>
  <c r="J25" i="6"/>
  <c r="J20" i="6"/>
  <c r="E20" i="6"/>
  <c r="F125" i="6"/>
  <c r="J19" i="6"/>
  <c r="J14" i="6"/>
  <c r="J122" i="6" s="1"/>
  <c r="E7" i="6"/>
  <c r="E116" i="6" s="1"/>
  <c r="J39" i="5"/>
  <c r="J38" i="5"/>
  <c r="AY99" i="1"/>
  <c r="J37" i="5"/>
  <c r="AX99" i="1"/>
  <c r="BI189" i="5"/>
  <c r="BH189" i="5"/>
  <c r="BG189" i="5"/>
  <c r="BF189" i="5"/>
  <c r="T189" i="5"/>
  <c r="T188" i="5"/>
  <c r="R189" i="5"/>
  <c r="R188" i="5"/>
  <c r="P189" i="5"/>
  <c r="P188" i="5"/>
  <c r="BI187" i="5"/>
  <c r="BH187" i="5"/>
  <c r="BG187" i="5"/>
  <c r="BF187" i="5"/>
  <c r="T187" i="5"/>
  <c r="T186" i="5"/>
  <c r="T185" i="5" s="1"/>
  <c r="R187" i="5"/>
  <c r="R186" i="5" s="1"/>
  <c r="R185" i="5" s="1"/>
  <c r="P187" i="5"/>
  <c r="P186" i="5"/>
  <c r="P185" i="5" s="1"/>
  <c r="BI184" i="5"/>
  <c r="BH184" i="5"/>
  <c r="BG184" i="5"/>
  <c r="BF184" i="5"/>
  <c r="T184" i="5"/>
  <c r="T183" i="5" s="1"/>
  <c r="R184" i="5"/>
  <c r="R183" i="5" s="1"/>
  <c r="P184" i="5"/>
  <c r="P183" i="5" s="1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T157" i="5" s="1"/>
  <c r="R158" i="5"/>
  <c r="R157" i="5" s="1"/>
  <c r="P158" i="5"/>
  <c r="P157" i="5" s="1"/>
  <c r="BI151" i="5"/>
  <c r="BH151" i="5"/>
  <c r="BG151" i="5"/>
  <c r="BF151" i="5"/>
  <c r="T151" i="5"/>
  <c r="T150" i="5" s="1"/>
  <c r="R151" i="5"/>
  <c r="R150" i="5" s="1"/>
  <c r="P151" i="5"/>
  <c r="P150" i="5" s="1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J126" i="5"/>
  <c r="F126" i="5"/>
  <c r="F124" i="5"/>
  <c r="E122" i="5"/>
  <c r="J93" i="5"/>
  <c r="F93" i="5"/>
  <c r="F91" i="5"/>
  <c r="E89" i="5"/>
  <c r="J26" i="5"/>
  <c r="E26" i="5"/>
  <c r="J127" i="5"/>
  <c r="J25" i="5"/>
  <c r="J20" i="5"/>
  <c r="E20" i="5"/>
  <c r="F94" i="5"/>
  <c r="J19" i="5"/>
  <c r="J14" i="5"/>
  <c r="J124" i="5" s="1"/>
  <c r="E7" i="5"/>
  <c r="E85" i="5" s="1"/>
  <c r="J39" i="4"/>
  <c r="J38" i="4"/>
  <c r="AY98" i="1"/>
  <c r="J37" i="4"/>
  <c r="AX98" i="1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T164" i="4" s="1"/>
  <c r="R165" i="4"/>
  <c r="R164" i="4" s="1"/>
  <c r="P165" i="4"/>
  <c r="P164" i="4" s="1"/>
  <c r="BI163" i="4"/>
  <c r="BH163" i="4"/>
  <c r="BG163" i="4"/>
  <c r="BF163" i="4"/>
  <c r="T163" i="4"/>
  <c r="R163" i="4"/>
  <c r="P163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29" i="4"/>
  <c r="BH129" i="4"/>
  <c r="BG129" i="4"/>
  <c r="BF129" i="4"/>
  <c r="T129" i="4"/>
  <c r="R129" i="4"/>
  <c r="P129" i="4"/>
  <c r="J122" i="4"/>
  <c r="F122" i="4"/>
  <c r="F120" i="4"/>
  <c r="E118" i="4"/>
  <c r="J93" i="4"/>
  <c r="F93" i="4"/>
  <c r="F91" i="4"/>
  <c r="E89" i="4"/>
  <c r="J26" i="4"/>
  <c r="E26" i="4"/>
  <c r="J94" i="4"/>
  <c r="J25" i="4"/>
  <c r="J20" i="4"/>
  <c r="E20" i="4"/>
  <c r="F123" i="4"/>
  <c r="J19" i="4"/>
  <c r="J14" i="4"/>
  <c r="J120" i="4" s="1"/>
  <c r="E7" i="4"/>
  <c r="E85" i="4" s="1"/>
  <c r="J351" i="3"/>
  <c r="J39" i="3"/>
  <c r="J38" i="3"/>
  <c r="AY97" i="1" s="1"/>
  <c r="J37" i="3"/>
  <c r="AX97" i="1" s="1"/>
  <c r="BI1522" i="3"/>
  <c r="BH1522" i="3"/>
  <c r="BG1522" i="3"/>
  <c r="BF1522" i="3"/>
  <c r="T1522" i="3"/>
  <c r="R1522" i="3"/>
  <c r="P1522" i="3"/>
  <c r="BI1521" i="3"/>
  <c r="BH1521" i="3"/>
  <c r="BG1521" i="3"/>
  <c r="BF1521" i="3"/>
  <c r="T1521" i="3"/>
  <c r="R1521" i="3"/>
  <c r="P1521" i="3"/>
  <c r="BI1520" i="3"/>
  <c r="BH1520" i="3"/>
  <c r="BG1520" i="3"/>
  <c r="BF1520" i="3"/>
  <c r="T1520" i="3"/>
  <c r="R1520" i="3"/>
  <c r="P1520" i="3"/>
  <c r="BI1515" i="3"/>
  <c r="BH1515" i="3"/>
  <c r="BG1515" i="3"/>
  <c r="BF1515" i="3"/>
  <c r="T1515" i="3"/>
  <c r="R1515" i="3"/>
  <c r="P1515" i="3"/>
  <c r="BI1495" i="3"/>
  <c r="BH1495" i="3"/>
  <c r="BG1495" i="3"/>
  <c r="BF1495" i="3"/>
  <c r="T1495" i="3"/>
  <c r="R1495" i="3"/>
  <c r="P1495" i="3"/>
  <c r="BI1482" i="3"/>
  <c r="BH1482" i="3"/>
  <c r="BG1482" i="3"/>
  <c r="BF1482" i="3"/>
  <c r="T1482" i="3"/>
  <c r="R1482" i="3"/>
  <c r="P1482" i="3"/>
  <c r="BI1481" i="3"/>
  <c r="BH1481" i="3"/>
  <c r="BG1481" i="3"/>
  <c r="BF1481" i="3"/>
  <c r="T1481" i="3"/>
  <c r="R1481" i="3"/>
  <c r="P1481" i="3"/>
  <c r="BI1457" i="3"/>
  <c r="BH1457" i="3"/>
  <c r="BG1457" i="3"/>
  <c r="BF1457" i="3"/>
  <c r="T1457" i="3"/>
  <c r="R1457" i="3"/>
  <c r="P1457" i="3"/>
  <c r="BI1399" i="3"/>
  <c r="BH1399" i="3"/>
  <c r="BG1399" i="3"/>
  <c r="BF1399" i="3"/>
  <c r="T1399" i="3"/>
  <c r="R1399" i="3"/>
  <c r="P1399" i="3"/>
  <c r="BI1398" i="3"/>
  <c r="BH1398" i="3"/>
  <c r="BG1398" i="3"/>
  <c r="BF1398" i="3"/>
  <c r="T1398" i="3"/>
  <c r="R1398" i="3"/>
  <c r="P1398" i="3"/>
  <c r="BI1394" i="3"/>
  <c r="BH1394" i="3"/>
  <c r="BG1394" i="3"/>
  <c r="BF1394" i="3"/>
  <c r="T1394" i="3"/>
  <c r="R1394" i="3"/>
  <c r="P1394" i="3"/>
  <c r="BI1393" i="3"/>
  <c r="BH1393" i="3"/>
  <c r="BG1393" i="3"/>
  <c r="BF1393" i="3"/>
  <c r="T1393" i="3"/>
  <c r="R1393" i="3"/>
  <c r="P1393" i="3"/>
  <c r="BI1392" i="3"/>
  <c r="BH1392" i="3"/>
  <c r="BG1392" i="3"/>
  <c r="BF1392" i="3"/>
  <c r="T1392" i="3"/>
  <c r="R1392" i="3"/>
  <c r="P1392" i="3"/>
  <c r="BI1391" i="3"/>
  <c r="BH1391" i="3"/>
  <c r="BG1391" i="3"/>
  <c r="BF1391" i="3"/>
  <c r="T1391" i="3"/>
  <c r="R1391" i="3"/>
  <c r="P1391" i="3"/>
  <c r="BI1390" i="3"/>
  <c r="BH1390" i="3"/>
  <c r="BG1390" i="3"/>
  <c r="BF1390" i="3"/>
  <c r="T1390" i="3"/>
  <c r="R1390" i="3"/>
  <c r="P1390" i="3"/>
  <c r="BI1382" i="3"/>
  <c r="BH1382" i="3"/>
  <c r="BG1382" i="3"/>
  <c r="BF1382" i="3"/>
  <c r="T1382" i="3"/>
  <c r="R1382" i="3"/>
  <c r="P1382" i="3"/>
  <c r="BI1380" i="3"/>
  <c r="BH1380" i="3"/>
  <c r="BG1380" i="3"/>
  <c r="BF1380" i="3"/>
  <c r="T1380" i="3"/>
  <c r="R1380" i="3"/>
  <c r="P1380" i="3"/>
  <c r="BI1379" i="3"/>
  <c r="BH1379" i="3"/>
  <c r="BG1379" i="3"/>
  <c r="BF1379" i="3"/>
  <c r="T1379" i="3"/>
  <c r="R1379" i="3"/>
  <c r="P1379" i="3"/>
  <c r="BI1378" i="3"/>
  <c r="BH1378" i="3"/>
  <c r="BG1378" i="3"/>
  <c r="BF1378" i="3"/>
  <c r="T1378" i="3"/>
  <c r="R1378" i="3"/>
  <c r="P1378" i="3"/>
  <c r="BI1375" i="3"/>
  <c r="BH1375" i="3"/>
  <c r="BG1375" i="3"/>
  <c r="BF1375" i="3"/>
  <c r="T1375" i="3"/>
  <c r="R1375" i="3"/>
  <c r="P1375" i="3"/>
  <c r="BI1374" i="3"/>
  <c r="BH1374" i="3"/>
  <c r="BG1374" i="3"/>
  <c r="BF1374" i="3"/>
  <c r="T1374" i="3"/>
  <c r="R1374" i="3"/>
  <c r="P1374" i="3"/>
  <c r="BI1356" i="3"/>
  <c r="BH1356" i="3"/>
  <c r="BG1356" i="3"/>
  <c r="BF1356" i="3"/>
  <c r="T1356" i="3"/>
  <c r="R1356" i="3"/>
  <c r="P1356" i="3"/>
  <c r="BI1355" i="3"/>
  <c r="BH1355" i="3"/>
  <c r="BG1355" i="3"/>
  <c r="BF1355" i="3"/>
  <c r="T1355" i="3"/>
  <c r="R1355" i="3"/>
  <c r="P1355" i="3"/>
  <c r="BI1341" i="3"/>
  <c r="BH1341" i="3"/>
  <c r="BG1341" i="3"/>
  <c r="BF1341" i="3"/>
  <c r="T1341" i="3"/>
  <c r="R1341" i="3"/>
  <c r="P1341" i="3"/>
  <c r="BI1333" i="3"/>
  <c r="BH1333" i="3"/>
  <c r="BG1333" i="3"/>
  <c r="BF1333" i="3"/>
  <c r="T1333" i="3"/>
  <c r="R1333" i="3"/>
  <c r="P1333" i="3"/>
  <c r="BI1331" i="3"/>
  <c r="BH1331" i="3"/>
  <c r="BG1331" i="3"/>
  <c r="BF1331" i="3"/>
  <c r="T1331" i="3"/>
  <c r="R1331" i="3"/>
  <c r="P1331" i="3"/>
  <c r="BI1330" i="3"/>
  <c r="BH1330" i="3"/>
  <c r="BG1330" i="3"/>
  <c r="BF1330" i="3"/>
  <c r="T1330" i="3"/>
  <c r="R1330" i="3"/>
  <c r="P1330" i="3"/>
  <c r="BI1329" i="3"/>
  <c r="BH1329" i="3"/>
  <c r="BG1329" i="3"/>
  <c r="BF1329" i="3"/>
  <c r="T1329" i="3"/>
  <c r="R1329" i="3"/>
  <c r="P1329" i="3"/>
  <c r="BI1316" i="3"/>
  <c r="BH1316" i="3"/>
  <c r="BG1316" i="3"/>
  <c r="BF1316" i="3"/>
  <c r="T1316" i="3"/>
  <c r="R1316" i="3"/>
  <c r="P1316" i="3"/>
  <c r="BI1315" i="3"/>
  <c r="BH1315" i="3"/>
  <c r="BG1315" i="3"/>
  <c r="BF1315" i="3"/>
  <c r="T1315" i="3"/>
  <c r="R1315" i="3"/>
  <c r="P1315" i="3"/>
  <c r="BI1308" i="3"/>
  <c r="BH1308" i="3"/>
  <c r="BG1308" i="3"/>
  <c r="BF1308" i="3"/>
  <c r="T1308" i="3"/>
  <c r="R1308" i="3"/>
  <c r="P1308" i="3"/>
  <c r="BI1288" i="3"/>
  <c r="BH1288" i="3"/>
  <c r="BG1288" i="3"/>
  <c r="BF1288" i="3"/>
  <c r="T1288" i="3"/>
  <c r="R1288" i="3"/>
  <c r="P1288" i="3"/>
  <c r="BI1274" i="3"/>
  <c r="BH1274" i="3"/>
  <c r="BG1274" i="3"/>
  <c r="BF1274" i="3"/>
  <c r="T1274" i="3"/>
  <c r="R1274" i="3"/>
  <c r="P1274" i="3"/>
  <c r="BI1264" i="3"/>
  <c r="BH1264" i="3"/>
  <c r="BG1264" i="3"/>
  <c r="BF1264" i="3"/>
  <c r="T1264" i="3"/>
  <c r="R1264" i="3"/>
  <c r="P1264" i="3"/>
  <c r="BI1258" i="3"/>
  <c r="BH1258" i="3"/>
  <c r="BG1258" i="3"/>
  <c r="BF1258" i="3"/>
  <c r="T1258" i="3"/>
  <c r="R1258" i="3"/>
  <c r="P1258" i="3"/>
  <c r="BI1240" i="3"/>
  <c r="BH1240" i="3"/>
  <c r="BG1240" i="3"/>
  <c r="BF1240" i="3"/>
  <c r="T1240" i="3"/>
  <c r="R1240" i="3"/>
  <c r="P1240" i="3"/>
  <c r="BI1237" i="3"/>
  <c r="BH1237" i="3"/>
  <c r="BG1237" i="3"/>
  <c r="BF1237" i="3"/>
  <c r="T1237" i="3"/>
  <c r="R1237" i="3"/>
  <c r="P1237" i="3"/>
  <c r="BI1205" i="3"/>
  <c r="BH1205" i="3"/>
  <c r="BG1205" i="3"/>
  <c r="BF1205" i="3"/>
  <c r="T1205" i="3"/>
  <c r="R1205" i="3"/>
  <c r="P1205" i="3"/>
  <c r="BI1199" i="3"/>
  <c r="BH1199" i="3"/>
  <c r="BG1199" i="3"/>
  <c r="BF1199" i="3"/>
  <c r="T1199" i="3"/>
  <c r="R1199" i="3"/>
  <c r="P1199" i="3"/>
  <c r="BI1181" i="3"/>
  <c r="BH1181" i="3"/>
  <c r="BG1181" i="3"/>
  <c r="BF1181" i="3"/>
  <c r="T1181" i="3"/>
  <c r="R1181" i="3"/>
  <c r="P1181" i="3"/>
  <c r="BI1163" i="3"/>
  <c r="BH1163" i="3"/>
  <c r="BG1163" i="3"/>
  <c r="BF1163" i="3"/>
  <c r="T1163" i="3"/>
  <c r="R1163" i="3"/>
  <c r="P1163" i="3"/>
  <c r="BI1162" i="3"/>
  <c r="BH1162" i="3"/>
  <c r="BG1162" i="3"/>
  <c r="BF1162" i="3"/>
  <c r="T1162" i="3"/>
  <c r="R1162" i="3"/>
  <c r="P1162" i="3"/>
  <c r="BI1160" i="3"/>
  <c r="BH1160" i="3"/>
  <c r="BG1160" i="3"/>
  <c r="BF1160" i="3"/>
  <c r="T1160" i="3"/>
  <c r="R1160" i="3"/>
  <c r="P1160" i="3"/>
  <c r="BI1159" i="3"/>
  <c r="BH1159" i="3"/>
  <c r="BG1159" i="3"/>
  <c r="BF1159" i="3"/>
  <c r="T1159" i="3"/>
  <c r="R1159" i="3"/>
  <c r="P1159" i="3"/>
  <c r="BI1158" i="3"/>
  <c r="BH1158" i="3"/>
  <c r="BG1158" i="3"/>
  <c r="BF1158" i="3"/>
  <c r="T1158" i="3"/>
  <c r="R1158" i="3"/>
  <c r="P1158" i="3"/>
  <c r="BI1152" i="3"/>
  <c r="BH1152" i="3"/>
  <c r="BG1152" i="3"/>
  <c r="BF1152" i="3"/>
  <c r="T1152" i="3"/>
  <c r="R1152" i="3"/>
  <c r="P1152" i="3"/>
  <c r="BI1137" i="3"/>
  <c r="BH1137" i="3"/>
  <c r="BG1137" i="3"/>
  <c r="BF1137" i="3"/>
  <c r="T1137" i="3"/>
  <c r="R1137" i="3"/>
  <c r="P1137" i="3"/>
  <c r="BI1122" i="3"/>
  <c r="BH1122" i="3"/>
  <c r="BG1122" i="3"/>
  <c r="BF1122" i="3"/>
  <c r="T1122" i="3"/>
  <c r="R1122" i="3"/>
  <c r="P1122" i="3"/>
  <c r="BI1119" i="3"/>
  <c r="BH1119" i="3"/>
  <c r="BG1119" i="3"/>
  <c r="BF1119" i="3"/>
  <c r="T1119" i="3"/>
  <c r="R1119" i="3"/>
  <c r="P1119" i="3"/>
  <c r="BI1114" i="3"/>
  <c r="BH1114" i="3"/>
  <c r="BG1114" i="3"/>
  <c r="BF1114" i="3"/>
  <c r="T1114" i="3"/>
  <c r="R1114" i="3"/>
  <c r="P1114" i="3"/>
  <c r="BI1111" i="3"/>
  <c r="BH1111" i="3"/>
  <c r="BG1111" i="3"/>
  <c r="BF1111" i="3"/>
  <c r="T1111" i="3"/>
  <c r="R1111" i="3"/>
  <c r="P1111" i="3"/>
  <c r="BI1105" i="3"/>
  <c r="BH1105" i="3"/>
  <c r="BG1105" i="3"/>
  <c r="BF1105" i="3"/>
  <c r="T1105" i="3"/>
  <c r="R1105" i="3"/>
  <c r="P1105" i="3"/>
  <c r="BI1102" i="3"/>
  <c r="BH1102" i="3"/>
  <c r="BG1102" i="3"/>
  <c r="BF1102" i="3"/>
  <c r="T1102" i="3"/>
  <c r="R1102" i="3"/>
  <c r="P1102" i="3"/>
  <c r="BI1096" i="3"/>
  <c r="BH1096" i="3"/>
  <c r="BG1096" i="3"/>
  <c r="BF1096" i="3"/>
  <c r="T1096" i="3"/>
  <c r="R1096" i="3"/>
  <c r="P1096" i="3"/>
  <c r="BI1094" i="3"/>
  <c r="BH1094" i="3"/>
  <c r="BG1094" i="3"/>
  <c r="BF1094" i="3"/>
  <c r="T1094" i="3"/>
  <c r="R1094" i="3"/>
  <c r="P1094" i="3"/>
  <c r="BI1093" i="3"/>
  <c r="BH1093" i="3"/>
  <c r="BG1093" i="3"/>
  <c r="BF1093" i="3"/>
  <c r="T1093" i="3"/>
  <c r="R1093" i="3"/>
  <c r="P1093" i="3"/>
  <c r="BI1092" i="3"/>
  <c r="BH1092" i="3"/>
  <c r="BG1092" i="3"/>
  <c r="BF1092" i="3"/>
  <c r="T1092" i="3"/>
  <c r="R1092" i="3"/>
  <c r="P1092" i="3"/>
  <c r="BI1091" i="3"/>
  <c r="BH1091" i="3"/>
  <c r="BG1091" i="3"/>
  <c r="BF1091" i="3"/>
  <c r="T1091" i="3"/>
  <c r="R1091" i="3"/>
  <c r="P1091" i="3"/>
  <c r="BI1088" i="3"/>
  <c r="BH1088" i="3"/>
  <c r="BG1088" i="3"/>
  <c r="BF1088" i="3"/>
  <c r="T1088" i="3"/>
  <c r="R1088" i="3"/>
  <c r="P1088" i="3"/>
  <c r="BI1082" i="3"/>
  <c r="BH1082" i="3"/>
  <c r="BG1082" i="3"/>
  <c r="BF1082" i="3"/>
  <c r="T1082" i="3"/>
  <c r="R1082" i="3"/>
  <c r="P1082" i="3"/>
  <c r="BI1068" i="3"/>
  <c r="BH1068" i="3"/>
  <c r="BG1068" i="3"/>
  <c r="BF1068" i="3"/>
  <c r="T1068" i="3"/>
  <c r="R1068" i="3"/>
  <c r="P1068" i="3"/>
  <c r="BI1065" i="3"/>
  <c r="BH1065" i="3"/>
  <c r="BG1065" i="3"/>
  <c r="BF1065" i="3"/>
  <c r="T1065" i="3"/>
  <c r="R1065" i="3"/>
  <c r="P1065" i="3"/>
  <c r="BI1041" i="3"/>
  <c r="BH1041" i="3"/>
  <c r="BG1041" i="3"/>
  <c r="BF1041" i="3"/>
  <c r="T1041" i="3"/>
  <c r="R1041" i="3"/>
  <c r="P1041" i="3"/>
  <c r="BI1038" i="3"/>
  <c r="BH1038" i="3"/>
  <c r="BG1038" i="3"/>
  <c r="BF1038" i="3"/>
  <c r="T1038" i="3"/>
  <c r="R1038" i="3"/>
  <c r="P1038" i="3"/>
  <c r="BI1022" i="3"/>
  <c r="BH1022" i="3"/>
  <c r="BG1022" i="3"/>
  <c r="BF1022" i="3"/>
  <c r="T1022" i="3"/>
  <c r="R1022" i="3"/>
  <c r="P1022" i="3"/>
  <c r="BI1016" i="3"/>
  <c r="BH1016" i="3"/>
  <c r="BG1016" i="3"/>
  <c r="BF1016" i="3"/>
  <c r="T1016" i="3"/>
  <c r="R1016" i="3"/>
  <c r="P1016" i="3"/>
  <c r="BI993" i="3"/>
  <c r="BH993" i="3"/>
  <c r="BG993" i="3"/>
  <c r="BF993" i="3"/>
  <c r="T993" i="3"/>
  <c r="R993" i="3"/>
  <c r="P993" i="3"/>
  <c r="BI965" i="3"/>
  <c r="BH965" i="3"/>
  <c r="BG965" i="3"/>
  <c r="BF965" i="3"/>
  <c r="T965" i="3"/>
  <c r="R965" i="3"/>
  <c r="P965" i="3"/>
  <c r="BI960" i="3"/>
  <c r="BH960" i="3"/>
  <c r="BG960" i="3"/>
  <c r="BF960" i="3"/>
  <c r="T960" i="3"/>
  <c r="R960" i="3"/>
  <c r="P960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56" i="3"/>
  <c r="BH956" i="3"/>
  <c r="BG956" i="3"/>
  <c r="BF956" i="3"/>
  <c r="T956" i="3"/>
  <c r="R956" i="3"/>
  <c r="P956" i="3"/>
  <c r="BI955" i="3"/>
  <c r="BH955" i="3"/>
  <c r="BG955" i="3"/>
  <c r="BF955" i="3"/>
  <c r="T955" i="3"/>
  <c r="R955" i="3"/>
  <c r="P955" i="3"/>
  <c r="BI951" i="3"/>
  <c r="BH951" i="3"/>
  <c r="BG951" i="3"/>
  <c r="BF951" i="3"/>
  <c r="T951" i="3"/>
  <c r="R951" i="3"/>
  <c r="P951" i="3"/>
  <c r="BI949" i="3"/>
  <c r="BH949" i="3"/>
  <c r="BG949" i="3"/>
  <c r="BF949" i="3"/>
  <c r="T949" i="3"/>
  <c r="R949" i="3"/>
  <c r="P949" i="3"/>
  <c r="BI948" i="3"/>
  <c r="BH948" i="3"/>
  <c r="BG948" i="3"/>
  <c r="BF948" i="3"/>
  <c r="T948" i="3"/>
  <c r="R948" i="3"/>
  <c r="P948" i="3"/>
  <c r="BI947" i="3"/>
  <c r="BH947" i="3"/>
  <c r="BG947" i="3"/>
  <c r="BF947" i="3"/>
  <c r="T947" i="3"/>
  <c r="R947" i="3"/>
  <c r="P947" i="3"/>
  <c r="BI942" i="3"/>
  <c r="BH942" i="3"/>
  <c r="BG942" i="3"/>
  <c r="BF942" i="3"/>
  <c r="T942" i="3"/>
  <c r="R942" i="3"/>
  <c r="P942" i="3"/>
  <c r="BI937" i="3"/>
  <c r="BH937" i="3"/>
  <c r="BG937" i="3"/>
  <c r="BF937" i="3"/>
  <c r="T937" i="3"/>
  <c r="R937" i="3"/>
  <c r="P937" i="3"/>
  <c r="BI935" i="3"/>
  <c r="BH935" i="3"/>
  <c r="BG935" i="3"/>
  <c r="BF935" i="3"/>
  <c r="T935" i="3"/>
  <c r="R935" i="3"/>
  <c r="P935" i="3"/>
  <c r="BI934" i="3"/>
  <c r="BH934" i="3"/>
  <c r="BG934" i="3"/>
  <c r="BF934" i="3"/>
  <c r="T934" i="3"/>
  <c r="R934" i="3"/>
  <c r="P934" i="3"/>
  <c r="BI933" i="3"/>
  <c r="BH933" i="3"/>
  <c r="BG933" i="3"/>
  <c r="BF933" i="3"/>
  <c r="T933" i="3"/>
  <c r="R933" i="3"/>
  <c r="P933" i="3"/>
  <c r="BI918" i="3"/>
  <c r="BH918" i="3"/>
  <c r="BG918" i="3"/>
  <c r="BF918" i="3"/>
  <c r="T918" i="3"/>
  <c r="R918" i="3"/>
  <c r="P918" i="3"/>
  <c r="BI915" i="3"/>
  <c r="BH915" i="3"/>
  <c r="BG915" i="3"/>
  <c r="BF915" i="3"/>
  <c r="T915" i="3"/>
  <c r="R915" i="3"/>
  <c r="P915" i="3"/>
  <c r="BI909" i="3"/>
  <c r="BH909" i="3"/>
  <c r="BG909" i="3"/>
  <c r="BF909" i="3"/>
  <c r="T909" i="3"/>
  <c r="R909" i="3"/>
  <c r="P909" i="3"/>
  <c r="BI906" i="3"/>
  <c r="BH906" i="3"/>
  <c r="BG906" i="3"/>
  <c r="BF906" i="3"/>
  <c r="T906" i="3"/>
  <c r="R906" i="3"/>
  <c r="P906" i="3"/>
  <c r="BI894" i="3"/>
  <c r="BH894" i="3"/>
  <c r="BG894" i="3"/>
  <c r="BF894" i="3"/>
  <c r="T894" i="3"/>
  <c r="R894" i="3"/>
  <c r="P894" i="3"/>
  <c r="BI891" i="3"/>
  <c r="BH891" i="3"/>
  <c r="BG891" i="3"/>
  <c r="BF891" i="3"/>
  <c r="T891" i="3"/>
  <c r="R891" i="3"/>
  <c r="P891" i="3"/>
  <c r="BI888" i="3"/>
  <c r="BH888" i="3"/>
  <c r="BG888" i="3"/>
  <c r="BF888" i="3"/>
  <c r="T888" i="3"/>
  <c r="R888" i="3"/>
  <c r="P888" i="3"/>
  <c r="BI883" i="3"/>
  <c r="BH883" i="3"/>
  <c r="BG883" i="3"/>
  <c r="BF883" i="3"/>
  <c r="T883" i="3"/>
  <c r="R883" i="3"/>
  <c r="P883" i="3"/>
  <c r="BI868" i="3"/>
  <c r="BH868" i="3"/>
  <c r="BG868" i="3"/>
  <c r="BF868" i="3"/>
  <c r="T868" i="3"/>
  <c r="R868" i="3"/>
  <c r="P868" i="3"/>
  <c r="BI866" i="3"/>
  <c r="BH866" i="3"/>
  <c r="BG866" i="3"/>
  <c r="BF866" i="3"/>
  <c r="T866" i="3"/>
  <c r="R866" i="3"/>
  <c r="P866" i="3"/>
  <c r="BI865" i="3"/>
  <c r="BH865" i="3"/>
  <c r="BG865" i="3"/>
  <c r="BF865" i="3"/>
  <c r="T865" i="3"/>
  <c r="R865" i="3"/>
  <c r="P865" i="3"/>
  <c r="BI864" i="3"/>
  <c r="BH864" i="3"/>
  <c r="BG864" i="3"/>
  <c r="BF864" i="3"/>
  <c r="T864" i="3"/>
  <c r="R864" i="3"/>
  <c r="P864" i="3"/>
  <c r="BI861" i="3"/>
  <c r="BH861" i="3"/>
  <c r="BG861" i="3"/>
  <c r="BF861" i="3"/>
  <c r="T861" i="3"/>
  <c r="R861" i="3"/>
  <c r="P861" i="3"/>
  <c r="BI849" i="3"/>
  <c r="BH849" i="3"/>
  <c r="BG849" i="3"/>
  <c r="BF849" i="3"/>
  <c r="T849" i="3"/>
  <c r="R849" i="3"/>
  <c r="P849" i="3"/>
  <c r="BI846" i="3"/>
  <c r="BH846" i="3"/>
  <c r="BG846" i="3"/>
  <c r="BF846" i="3"/>
  <c r="T846" i="3"/>
  <c r="R846" i="3"/>
  <c r="P846" i="3"/>
  <c r="BI838" i="3"/>
  <c r="BH838" i="3"/>
  <c r="BG838" i="3"/>
  <c r="BF838" i="3"/>
  <c r="T838" i="3"/>
  <c r="R838" i="3"/>
  <c r="P838" i="3"/>
  <c r="BI835" i="3"/>
  <c r="BH835" i="3"/>
  <c r="BG835" i="3"/>
  <c r="BF835" i="3"/>
  <c r="T835" i="3"/>
  <c r="R835" i="3"/>
  <c r="P835" i="3"/>
  <c r="BI827" i="3"/>
  <c r="BH827" i="3"/>
  <c r="BG827" i="3"/>
  <c r="BF827" i="3"/>
  <c r="T827" i="3"/>
  <c r="R827" i="3"/>
  <c r="P827" i="3"/>
  <c r="BI825" i="3"/>
  <c r="BH825" i="3"/>
  <c r="BG825" i="3"/>
  <c r="BF825" i="3"/>
  <c r="T825" i="3"/>
  <c r="R825" i="3"/>
  <c r="P825" i="3"/>
  <c r="BI824" i="3"/>
  <c r="BH824" i="3"/>
  <c r="BG824" i="3"/>
  <c r="BF824" i="3"/>
  <c r="T824" i="3"/>
  <c r="R824" i="3"/>
  <c r="P824" i="3"/>
  <c r="BI823" i="3"/>
  <c r="BH823" i="3"/>
  <c r="BG823" i="3"/>
  <c r="BF823" i="3"/>
  <c r="T823" i="3"/>
  <c r="R823" i="3"/>
  <c r="P823" i="3"/>
  <c r="BI822" i="3"/>
  <c r="BH822" i="3"/>
  <c r="BG822" i="3"/>
  <c r="BF822" i="3"/>
  <c r="T822" i="3"/>
  <c r="R822" i="3"/>
  <c r="P822" i="3"/>
  <c r="BI821" i="3"/>
  <c r="BH821" i="3"/>
  <c r="BG821" i="3"/>
  <c r="BF821" i="3"/>
  <c r="T821" i="3"/>
  <c r="R821" i="3"/>
  <c r="P821" i="3"/>
  <c r="BI818" i="3"/>
  <c r="BH818" i="3"/>
  <c r="BG818" i="3"/>
  <c r="BF818" i="3"/>
  <c r="T818" i="3"/>
  <c r="R818" i="3"/>
  <c r="P818" i="3"/>
  <c r="BI814" i="3"/>
  <c r="BH814" i="3"/>
  <c r="BG814" i="3"/>
  <c r="BF814" i="3"/>
  <c r="T814" i="3"/>
  <c r="R814" i="3"/>
  <c r="P814" i="3"/>
  <c r="BI811" i="3"/>
  <c r="BH811" i="3"/>
  <c r="BG811" i="3"/>
  <c r="BF811" i="3"/>
  <c r="T811" i="3"/>
  <c r="R811" i="3"/>
  <c r="P811" i="3"/>
  <c r="BI807" i="3"/>
  <c r="BH807" i="3"/>
  <c r="BG807" i="3"/>
  <c r="BF807" i="3"/>
  <c r="T807" i="3"/>
  <c r="R807" i="3"/>
  <c r="P807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0" i="3"/>
  <c r="BH800" i="3"/>
  <c r="BG800" i="3"/>
  <c r="BF800" i="3"/>
  <c r="T800" i="3"/>
  <c r="R800" i="3"/>
  <c r="P800" i="3"/>
  <c r="BI799" i="3"/>
  <c r="BH799" i="3"/>
  <c r="BG799" i="3"/>
  <c r="BF799" i="3"/>
  <c r="T799" i="3"/>
  <c r="R799" i="3"/>
  <c r="P799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89" i="3"/>
  <c r="BH789" i="3"/>
  <c r="BG789" i="3"/>
  <c r="BF789" i="3"/>
  <c r="T789" i="3"/>
  <c r="R789" i="3"/>
  <c r="P789" i="3"/>
  <c r="BI786" i="3"/>
  <c r="BH786" i="3"/>
  <c r="BG786" i="3"/>
  <c r="BF786" i="3"/>
  <c r="T786" i="3"/>
  <c r="R786" i="3"/>
  <c r="P786" i="3"/>
  <c r="BI782" i="3"/>
  <c r="BH782" i="3"/>
  <c r="BG782" i="3"/>
  <c r="BF782" i="3"/>
  <c r="T782" i="3"/>
  <c r="R782" i="3"/>
  <c r="P782" i="3"/>
  <c r="BI779" i="3"/>
  <c r="BH779" i="3"/>
  <c r="BG779" i="3"/>
  <c r="BF779" i="3"/>
  <c r="T779" i="3"/>
  <c r="R779" i="3"/>
  <c r="P779" i="3"/>
  <c r="BI767" i="3"/>
  <c r="BH767" i="3"/>
  <c r="BG767" i="3"/>
  <c r="BF767" i="3"/>
  <c r="T767" i="3"/>
  <c r="R767" i="3"/>
  <c r="P767" i="3"/>
  <c r="BI763" i="3"/>
  <c r="BH763" i="3"/>
  <c r="BG763" i="3"/>
  <c r="BF763" i="3"/>
  <c r="T763" i="3"/>
  <c r="R763" i="3"/>
  <c r="P763" i="3"/>
  <c r="BI753" i="3"/>
  <c r="BH753" i="3"/>
  <c r="BG753" i="3"/>
  <c r="BF753" i="3"/>
  <c r="T753" i="3"/>
  <c r="R753" i="3"/>
  <c r="P753" i="3"/>
  <c r="BI742" i="3"/>
  <c r="BH742" i="3"/>
  <c r="BG742" i="3"/>
  <c r="BF742" i="3"/>
  <c r="T742" i="3"/>
  <c r="R742" i="3"/>
  <c r="P742" i="3"/>
  <c r="BI739" i="3"/>
  <c r="BH739" i="3"/>
  <c r="BG739" i="3"/>
  <c r="BF739" i="3"/>
  <c r="T739" i="3"/>
  <c r="R739" i="3"/>
  <c r="P739" i="3"/>
  <c r="BI729" i="3"/>
  <c r="BH729" i="3"/>
  <c r="BG729" i="3"/>
  <c r="BF729" i="3"/>
  <c r="T729" i="3"/>
  <c r="R729" i="3"/>
  <c r="P729" i="3"/>
  <c r="BI719" i="3"/>
  <c r="BH719" i="3"/>
  <c r="BG719" i="3"/>
  <c r="BF719" i="3"/>
  <c r="T719" i="3"/>
  <c r="R719" i="3"/>
  <c r="P719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13" i="3"/>
  <c r="BH713" i="3"/>
  <c r="BG713" i="3"/>
  <c r="BF713" i="3"/>
  <c r="T713" i="3"/>
  <c r="R713" i="3"/>
  <c r="P713" i="3"/>
  <c r="BI712" i="3"/>
  <c r="BH712" i="3"/>
  <c r="BG712" i="3"/>
  <c r="BF712" i="3"/>
  <c r="T712" i="3"/>
  <c r="R712" i="3"/>
  <c r="P712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707" i="3"/>
  <c r="BH707" i="3"/>
  <c r="BG707" i="3"/>
  <c r="BF707" i="3"/>
  <c r="T707" i="3"/>
  <c r="R707" i="3"/>
  <c r="P707" i="3"/>
  <c r="BI652" i="3"/>
  <c r="BH652" i="3"/>
  <c r="BG652" i="3"/>
  <c r="BF652" i="3"/>
  <c r="T652" i="3"/>
  <c r="R652" i="3"/>
  <c r="P652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0" i="3"/>
  <c r="BH590" i="3"/>
  <c r="BG590" i="3"/>
  <c r="BF590" i="3"/>
  <c r="T590" i="3"/>
  <c r="R590" i="3"/>
  <c r="P590" i="3"/>
  <c r="BI576" i="3"/>
  <c r="BH576" i="3"/>
  <c r="BG576" i="3"/>
  <c r="BF576" i="3"/>
  <c r="T576" i="3"/>
  <c r="R576" i="3"/>
  <c r="P576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8" i="3"/>
  <c r="BH568" i="3"/>
  <c r="BG568" i="3"/>
  <c r="BF568" i="3"/>
  <c r="T568" i="3"/>
  <c r="R568" i="3"/>
  <c r="P568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47" i="3"/>
  <c r="BH547" i="3"/>
  <c r="BG547" i="3"/>
  <c r="BF547" i="3"/>
  <c r="T547" i="3"/>
  <c r="R547" i="3"/>
  <c r="P547" i="3"/>
  <c r="BI540" i="3"/>
  <c r="BH540" i="3"/>
  <c r="BG540" i="3"/>
  <c r="BF540" i="3"/>
  <c r="T540" i="3"/>
  <c r="R540" i="3"/>
  <c r="P540" i="3"/>
  <c r="BI529" i="3"/>
  <c r="BH529" i="3"/>
  <c r="BG529" i="3"/>
  <c r="BF529" i="3"/>
  <c r="T529" i="3"/>
  <c r="R529" i="3"/>
  <c r="P529" i="3"/>
  <c r="BI523" i="3"/>
  <c r="BH523" i="3"/>
  <c r="BG523" i="3"/>
  <c r="BF523" i="3"/>
  <c r="T523" i="3"/>
  <c r="R523" i="3"/>
  <c r="P523" i="3"/>
  <c r="BI506" i="3"/>
  <c r="BH506" i="3"/>
  <c r="BG506" i="3"/>
  <c r="BF506" i="3"/>
  <c r="T506" i="3"/>
  <c r="R506" i="3"/>
  <c r="P506" i="3"/>
  <c r="BI498" i="3"/>
  <c r="BH498" i="3"/>
  <c r="BG498" i="3"/>
  <c r="BF498" i="3"/>
  <c r="T498" i="3"/>
  <c r="R498" i="3"/>
  <c r="P498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4" i="3"/>
  <c r="BH464" i="3"/>
  <c r="BG464" i="3"/>
  <c r="BF464" i="3"/>
  <c r="T464" i="3"/>
  <c r="R464" i="3"/>
  <c r="P464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37" i="3"/>
  <c r="BH437" i="3"/>
  <c r="BG437" i="3"/>
  <c r="BF437" i="3"/>
  <c r="T437" i="3"/>
  <c r="R437" i="3"/>
  <c r="P437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R421" i="3"/>
  <c r="P421" i="3"/>
  <c r="BI417" i="3"/>
  <c r="BH417" i="3"/>
  <c r="BG417" i="3"/>
  <c r="BF417" i="3"/>
  <c r="T417" i="3"/>
  <c r="R417" i="3"/>
  <c r="P417" i="3"/>
  <c r="BI411" i="3"/>
  <c r="BH411" i="3"/>
  <c r="BG411" i="3"/>
  <c r="BF411" i="3"/>
  <c r="T411" i="3"/>
  <c r="R411" i="3"/>
  <c r="P411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J104" i="3"/>
  <c r="BI341" i="3"/>
  <c r="BH341" i="3"/>
  <c r="BG341" i="3"/>
  <c r="BF341" i="3"/>
  <c r="T341" i="3"/>
  <c r="T340" i="3" s="1"/>
  <c r="R341" i="3"/>
  <c r="R340" i="3" s="1"/>
  <c r="P341" i="3"/>
  <c r="P340" i="3" s="1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18" i="3"/>
  <c r="BH318" i="3"/>
  <c r="BG318" i="3"/>
  <c r="BF318" i="3"/>
  <c r="T318" i="3"/>
  <c r="R318" i="3"/>
  <c r="P318" i="3"/>
  <c r="BI298" i="3"/>
  <c r="BH298" i="3"/>
  <c r="BG298" i="3"/>
  <c r="BF298" i="3"/>
  <c r="T298" i="3"/>
  <c r="R298" i="3"/>
  <c r="P298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3" i="3"/>
  <c r="BH283" i="3"/>
  <c r="BG283" i="3"/>
  <c r="BF283" i="3"/>
  <c r="T283" i="3"/>
  <c r="R283" i="3"/>
  <c r="P283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5" i="3"/>
  <c r="BH265" i="3"/>
  <c r="BG265" i="3"/>
  <c r="BF265" i="3"/>
  <c r="T265" i="3"/>
  <c r="R265" i="3"/>
  <c r="P265" i="3"/>
  <c r="BI258" i="3"/>
  <c r="BH258" i="3"/>
  <c r="BG258" i="3"/>
  <c r="BF258" i="3"/>
  <c r="T258" i="3"/>
  <c r="R258" i="3"/>
  <c r="P258" i="3"/>
  <c r="BI251" i="3"/>
  <c r="BH251" i="3"/>
  <c r="BG251" i="3"/>
  <c r="BF251" i="3"/>
  <c r="T251" i="3"/>
  <c r="R251" i="3"/>
  <c r="P251" i="3"/>
  <c r="BI244" i="3"/>
  <c r="BH244" i="3"/>
  <c r="BG244" i="3"/>
  <c r="BF244" i="3"/>
  <c r="T244" i="3"/>
  <c r="R244" i="3"/>
  <c r="P24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J139" i="3"/>
  <c r="F139" i="3"/>
  <c r="F137" i="3"/>
  <c r="E135" i="3"/>
  <c r="J93" i="3"/>
  <c r="F93" i="3"/>
  <c r="F91" i="3"/>
  <c r="E89" i="3"/>
  <c r="J26" i="3"/>
  <c r="E26" i="3"/>
  <c r="J140" i="3" s="1"/>
  <c r="J25" i="3"/>
  <c r="J20" i="3"/>
  <c r="E20" i="3"/>
  <c r="F140" i="3" s="1"/>
  <c r="J19" i="3"/>
  <c r="J14" i="3"/>
  <c r="J91" i="3"/>
  <c r="E7" i="3"/>
  <c r="E131" i="3" s="1"/>
  <c r="J226" i="2"/>
  <c r="AY96" i="1"/>
  <c r="J39" i="2"/>
  <c r="J38" i="2"/>
  <c r="J37" i="2"/>
  <c r="AX96" i="1"/>
  <c r="BI1413" i="2"/>
  <c r="BH1413" i="2"/>
  <c r="BG1413" i="2"/>
  <c r="BF1413" i="2"/>
  <c r="T1413" i="2"/>
  <c r="R1413" i="2"/>
  <c r="P1413" i="2"/>
  <c r="BI1364" i="2"/>
  <c r="BH1364" i="2"/>
  <c r="BG1364" i="2"/>
  <c r="BF1364" i="2"/>
  <c r="T1364" i="2"/>
  <c r="R1364" i="2"/>
  <c r="P1364" i="2"/>
  <c r="BI1360" i="2"/>
  <c r="BH1360" i="2"/>
  <c r="BG1360" i="2"/>
  <c r="BF1360" i="2"/>
  <c r="T1360" i="2"/>
  <c r="R1360" i="2"/>
  <c r="P1360" i="2"/>
  <c r="BI1354" i="2"/>
  <c r="BH1354" i="2"/>
  <c r="BG1354" i="2"/>
  <c r="BF1354" i="2"/>
  <c r="T1354" i="2"/>
  <c r="R1354" i="2"/>
  <c r="P1354" i="2"/>
  <c r="BI1339" i="2"/>
  <c r="BH1339" i="2"/>
  <c r="BG1339" i="2"/>
  <c r="BF1339" i="2"/>
  <c r="T1339" i="2"/>
  <c r="R1339" i="2"/>
  <c r="P1339" i="2"/>
  <c r="BI1319" i="2"/>
  <c r="BH1319" i="2"/>
  <c r="BG1319" i="2"/>
  <c r="BF1319" i="2"/>
  <c r="T1319" i="2"/>
  <c r="R1319" i="2"/>
  <c r="P1319" i="2"/>
  <c r="BI1293" i="2"/>
  <c r="BH1293" i="2"/>
  <c r="BG1293" i="2"/>
  <c r="BF1293" i="2"/>
  <c r="T1293" i="2"/>
  <c r="T1292" i="2"/>
  <c r="R1293" i="2"/>
  <c r="R1292" i="2"/>
  <c r="P1293" i="2"/>
  <c r="P1292" i="2"/>
  <c r="BI1284" i="2"/>
  <c r="BH1284" i="2"/>
  <c r="BG1284" i="2"/>
  <c r="BF1284" i="2"/>
  <c r="T1284" i="2"/>
  <c r="T1283" i="2"/>
  <c r="R1284" i="2"/>
  <c r="R1283" i="2"/>
  <c r="P1284" i="2"/>
  <c r="P1283" i="2"/>
  <c r="BI1263" i="2"/>
  <c r="BH1263" i="2"/>
  <c r="BG1263" i="2"/>
  <c r="BF1263" i="2"/>
  <c r="T1263" i="2"/>
  <c r="R1263" i="2"/>
  <c r="P1263" i="2"/>
  <c r="BI1255" i="2"/>
  <c r="BH1255" i="2"/>
  <c r="BG1255" i="2"/>
  <c r="BF1255" i="2"/>
  <c r="T1255" i="2"/>
  <c r="R1255" i="2"/>
  <c r="P1255" i="2"/>
  <c r="BI1248" i="2"/>
  <c r="BH1248" i="2"/>
  <c r="BG1248" i="2"/>
  <c r="BF1248" i="2"/>
  <c r="T1248" i="2"/>
  <c r="R1248" i="2"/>
  <c r="P1248" i="2"/>
  <c r="BI1243" i="2"/>
  <c r="BH1243" i="2"/>
  <c r="BG1243" i="2"/>
  <c r="BF1243" i="2"/>
  <c r="T1243" i="2"/>
  <c r="R1243" i="2"/>
  <c r="P1243" i="2"/>
  <c r="BI1226" i="2"/>
  <c r="BH1226" i="2"/>
  <c r="BG1226" i="2"/>
  <c r="BF1226" i="2"/>
  <c r="T1226" i="2"/>
  <c r="R1226" i="2"/>
  <c r="P1226" i="2"/>
  <c r="BI1221" i="2"/>
  <c r="BH1221" i="2"/>
  <c r="BG1221" i="2"/>
  <c r="BF1221" i="2"/>
  <c r="T1221" i="2"/>
  <c r="R1221" i="2"/>
  <c r="P1221" i="2"/>
  <c r="BI1216" i="2"/>
  <c r="BH1216" i="2"/>
  <c r="BG1216" i="2"/>
  <c r="BF1216" i="2"/>
  <c r="T1216" i="2"/>
  <c r="R1216" i="2"/>
  <c r="P1216" i="2"/>
  <c r="BI1210" i="2"/>
  <c r="BH1210" i="2"/>
  <c r="BG1210" i="2"/>
  <c r="BF1210" i="2"/>
  <c r="T1210" i="2"/>
  <c r="R1210" i="2"/>
  <c r="P1210" i="2"/>
  <c r="BI1204" i="2"/>
  <c r="BH1204" i="2"/>
  <c r="BG1204" i="2"/>
  <c r="BF1204" i="2"/>
  <c r="T1204" i="2"/>
  <c r="R1204" i="2"/>
  <c r="P1204" i="2"/>
  <c r="P1193" i="2"/>
  <c r="BI1199" i="2"/>
  <c r="BH1199" i="2"/>
  <c r="BG1199" i="2"/>
  <c r="BF1199" i="2"/>
  <c r="T1199" i="2"/>
  <c r="R1199" i="2"/>
  <c r="R1193" i="2" s="1"/>
  <c r="P1199" i="2"/>
  <c r="BI1194" i="2"/>
  <c r="BH1194" i="2"/>
  <c r="BG1194" i="2"/>
  <c r="BF1194" i="2"/>
  <c r="T1194" i="2"/>
  <c r="T1193" i="2" s="1"/>
  <c r="R1194" i="2"/>
  <c r="P1194" i="2"/>
  <c r="BI1188" i="2"/>
  <c r="BH1188" i="2"/>
  <c r="BG1188" i="2"/>
  <c r="BF1188" i="2"/>
  <c r="T1188" i="2"/>
  <c r="R1188" i="2"/>
  <c r="P1188" i="2"/>
  <c r="BI1183" i="2"/>
  <c r="BH1183" i="2"/>
  <c r="BG1183" i="2"/>
  <c r="BF1183" i="2"/>
  <c r="T1183" i="2"/>
  <c r="R1183" i="2"/>
  <c r="P1183" i="2"/>
  <c r="BI1178" i="2"/>
  <c r="BH1178" i="2"/>
  <c r="BG1178" i="2"/>
  <c r="BF1178" i="2"/>
  <c r="T1178" i="2"/>
  <c r="R1178" i="2"/>
  <c r="P1178" i="2"/>
  <c r="BI1173" i="2"/>
  <c r="BH1173" i="2"/>
  <c r="BG1173" i="2"/>
  <c r="BF1173" i="2"/>
  <c r="T1173" i="2"/>
  <c r="R1173" i="2"/>
  <c r="P1173" i="2"/>
  <c r="BI1166" i="2"/>
  <c r="BH1166" i="2"/>
  <c r="BG1166" i="2"/>
  <c r="BF1166" i="2"/>
  <c r="T1166" i="2"/>
  <c r="R1166" i="2"/>
  <c r="P1166" i="2"/>
  <c r="BI1161" i="2"/>
  <c r="BH1161" i="2"/>
  <c r="BG1161" i="2"/>
  <c r="BF1161" i="2"/>
  <c r="T1161" i="2"/>
  <c r="R1161" i="2"/>
  <c r="P1161" i="2"/>
  <c r="BI1155" i="2"/>
  <c r="BH1155" i="2"/>
  <c r="BG1155" i="2"/>
  <c r="BF1155" i="2"/>
  <c r="T1155" i="2"/>
  <c r="R1155" i="2"/>
  <c r="P1155" i="2"/>
  <c r="BI1145" i="2"/>
  <c r="BH1145" i="2"/>
  <c r="BG1145" i="2"/>
  <c r="BF1145" i="2"/>
  <c r="T1145" i="2"/>
  <c r="R1145" i="2"/>
  <c r="P1145" i="2"/>
  <c r="BI1140" i="2"/>
  <c r="BH1140" i="2"/>
  <c r="BG1140" i="2"/>
  <c r="BF1140" i="2"/>
  <c r="T1140" i="2"/>
  <c r="R1140" i="2"/>
  <c r="P1140" i="2"/>
  <c r="BI1132" i="2"/>
  <c r="BH1132" i="2"/>
  <c r="BG1132" i="2"/>
  <c r="BF1132" i="2"/>
  <c r="T1132" i="2"/>
  <c r="R1132" i="2"/>
  <c r="P1132" i="2"/>
  <c r="BI1122" i="2"/>
  <c r="BH1122" i="2"/>
  <c r="BG1122" i="2"/>
  <c r="BF1122" i="2"/>
  <c r="T1122" i="2"/>
  <c r="R1122" i="2"/>
  <c r="P1122" i="2"/>
  <c r="BI1119" i="2"/>
  <c r="BH1119" i="2"/>
  <c r="BG1119" i="2"/>
  <c r="BF1119" i="2"/>
  <c r="T1119" i="2"/>
  <c r="T1118" i="2" s="1"/>
  <c r="R1119" i="2"/>
  <c r="R1118" i="2" s="1"/>
  <c r="P1119" i="2"/>
  <c r="P1118" i="2" s="1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03" i="2"/>
  <c r="BH1103" i="2"/>
  <c r="BG1103" i="2"/>
  <c r="BF1103" i="2"/>
  <c r="T1103" i="2"/>
  <c r="R1103" i="2"/>
  <c r="P1103" i="2"/>
  <c r="BI1097" i="2"/>
  <c r="BH1097" i="2"/>
  <c r="BG1097" i="2"/>
  <c r="BF1097" i="2"/>
  <c r="T1097" i="2"/>
  <c r="R1097" i="2"/>
  <c r="P1097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9" i="2"/>
  <c r="BH1089" i="2"/>
  <c r="BG1089" i="2"/>
  <c r="BF1089" i="2"/>
  <c r="T1089" i="2"/>
  <c r="R1089" i="2"/>
  <c r="P1089" i="2"/>
  <c r="BI1084" i="2"/>
  <c r="BH1084" i="2"/>
  <c r="BG1084" i="2"/>
  <c r="BF1084" i="2"/>
  <c r="T1084" i="2"/>
  <c r="R1084" i="2"/>
  <c r="P1084" i="2"/>
  <c r="BI1083" i="2"/>
  <c r="BH1083" i="2"/>
  <c r="BG1083" i="2"/>
  <c r="BF1083" i="2"/>
  <c r="T1083" i="2"/>
  <c r="R1083" i="2"/>
  <c r="P1083" i="2"/>
  <c r="BI1082" i="2"/>
  <c r="BH1082" i="2"/>
  <c r="BG1082" i="2"/>
  <c r="BF1082" i="2"/>
  <c r="T1082" i="2"/>
  <c r="R1082" i="2"/>
  <c r="P1082" i="2"/>
  <c r="BI1028" i="2"/>
  <c r="BH1028" i="2"/>
  <c r="BG1028" i="2"/>
  <c r="BF1028" i="2"/>
  <c r="T1028" i="2"/>
  <c r="R1028" i="2"/>
  <c r="P1028" i="2"/>
  <c r="BI974" i="2"/>
  <c r="BH974" i="2"/>
  <c r="BG974" i="2"/>
  <c r="BF974" i="2"/>
  <c r="T974" i="2"/>
  <c r="R974" i="2"/>
  <c r="P974" i="2"/>
  <c r="BI973" i="2"/>
  <c r="BH973" i="2"/>
  <c r="BG973" i="2"/>
  <c r="BF973" i="2"/>
  <c r="T973" i="2"/>
  <c r="R973" i="2"/>
  <c r="P973" i="2"/>
  <c r="BI962" i="2"/>
  <c r="BH962" i="2"/>
  <c r="BG962" i="2"/>
  <c r="BF962" i="2"/>
  <c r="T962" i="2"/>
  <c r="R962" i="2"/>
  <c r="P962" i="2"/>
  <c r="BI943" i="2"/>
  <c r="BH943" i="2"/>
  <c r="BG943" i="2"/>
  <c r="BF943" i="2"/>
  <c r="T943" i="2"/>
  <c r="R943" i="2"/>
  <c r="P943" i="2"/>
  <c r="BI938" i="2"/>
  <c r="BH938" i="2"/>
  <c r="BG938" i="2"/>
  <c r="BF938" i="2"/>
  <c r="T938" i="2"/>
  <c r="R938" i="2"/>
  <c r="P938" i="2"/>
  <c r="BI931" i="2"/>
  <c r="BH931" i="2"/>
  <c r="BG931" i="2"/>
  <c r="BF931" i="2"/>
  <c r="T931" i="2"/>
  <c r="R931" i="2"/>
  <c r="P931" i="2"/>
  <c r="BI920" i="2"/>
  <c r="BH920" i="2"/>
  <c r="BG920" i="2"/>
  <c r="BF920" i="2"/>
  <c r="T920" i="2"/>
  <c r="R920" i="2"/>
  <c r="P920" i="2"/>
  <c r="BI887" i="2"/>
  <c r="BH887" i="2"/>
  <c r="BG887" i="2"/>
  <c r="BF887" i="2"/>
  <c r="T887" i="2"/>
  <c r="R887" i="2"/>
  <c r="P887" i="2"/>
  <c r="BI798" i="2"/>
  <c r="BH798" i="2"/>
  <c r="BG798" i="2"/>
  <c r="BF798" i="2"/>
  <c r="T798" i="2"/>
  <c r="R798" i="2"/>
  <c r="P798" i="2"/>
  <c r="BI750" i="2"/>
  <c r="BH750" i="2"/>
  <c r="BG750" i="2"/>
  <c r="BF750" i="2"/>
  <c r="T750" i="2"/>
  <c r="R750" i="2"/>
  <c r="P750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675" i="2"/>
  <c r="BH675" i="2"/>
  <c r="BG675" i="2"/>
  <c r="BF675" i="2"/>
  <c r="T675" i="2"/>
  <c r="R675" i="2"/>
  <c r="P675" i="2"/>
  <c r="BI668" i="2"/>
  <c r="BH668" i="2"/>
  <c r="BG668" i="2"/>
  <c r="BF668" i="2"/>
  <c r="T668" i="2"/>
  <c r="R668" i="2"/>
  <c r="P668" i="2"/>
  <c r="BI663" i="2"/>
  <c r="BH663" i="2"/>
  <c r="BG663" i="2"/>
  <c r="BF663" i="2"/>
  <c r="T663" i="2"/>
  <c r="R663" i="2"/>
  <c r="P663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36" i="2"/>
  <c r="BH636" i="2"/>
  <c r="BG636" i="2"/>
  <c r="BF636" i="2"/>
  <c r="T636" i="2"/>
  <c r="R636" i="2"/>
  <c r="P636" i="2"/>
  <c r="BI616" i="2"/>
  <c r="BH616" i="2"/>
  <c r="BG616" i="2"/>
  <c r="BF616" i="2"/>
  <c r="T616" i="2"/>
  <c r="R616" i="2"/>
  <c r="P616" i="2"/>
  <c r="BI611" i="2"/>
  <c r="BH611" i="2"/>
  <c r="BG611" i="2"/>
  <c r="BF611" i="2"/>
  <c r="T611" i="2"/>
  <c r="R611" i="2"/>
  <c r="P611" i="2"/>
  <c r="BI590" i="2"/>
  <c r="BH590" i="2"/>
  <c r="BG590" i="2"/>
  <c r="BF590" i="2"/>
  <c r="T590" i="2"/>
  <c r="R590" i="2"/>
  <c r="P590" i="2"/>
  <c r="BI585" i="2"/>
  <c r="BH585" i="2"/>
  <c r="BG585" i="2"/>
  <c r="BF585" i="2"/>
  <c r="T585" i="2"/>
  <c r="R585" i="2"/>
  <c r="P585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R575" i="2"/>
  <c r="P575" i="2"/>
  <c r="BI570" i="2"/>
  <c r="BH570" i="2"/>
  <c r="BG570" i="2"/>
  <c r="BF570" i="2"/>
  <c r="T570" i="2"/>
  <c r="R570" i="2"/>
  <c r="P570" i="2"/>
  <c r="BI522" i="2"/>
  <c r="BH522" i="2"/>
  <c r="BG522" i="2"/>
  <c r="BF522" i="2"/>
  <c r="T522" i="2"/>
  <c r="R522" i="2"/>
  <c r="P522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33" i="2"/>
  <c r="BH433" i="2"/>
  <c r="BG433" i="2"/>
  <c r="BF433" i="2"/>
  <c r="T433" i="2"/>
  <c r="R433" i="2"/>
  <c r="P433" i="2"/>
  <c r="BI417" i="2"/>
  <c r="BH417" i="2"/>
  <c r="BG417" i="2"/>
  <c r="BF417" i="2"/>
  <c r="T417" i="2"/>
  <c r="R417" i="2"/>
  <c r="P417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6" i="2"/>
  <c r="BH396" i="2"/>
  <c r="BG396" i="2"/>
  <c r="BF396" i="2"/>
  <c r="T396" i="2"/>
  <c r="R396" i="2"/>
  <c r="P396" i="2"/>
  <c r="BI378" i="2"/>
  <c r="BH378" i="2"/>
  <c r="BG378" i="2"/>
  <c r="BF378" i="2"/>
  <c r="T378" i="2"/>
  <c r="R378" i="2"/>
  <c r="P378" i="2"/>
  <c r="BI371" i="2"/>
  <c r="BH371" i="2"/>
  <c r="BG371" i="2"/>
  <c r="BF371" i="2"/>
  <c r="T371" i="2"/>
  <c r="R371" i="2"/>
  <c r="P371" i="2"/>
  <c r="BI349" i="2"/>
  <c r="BH349" i="2"/>
  <c r="BG349" i="2"/>
  <c r="BF349" i="2"/>
  <c r="T349" i="2"/>
  <c r="R349" i="2"/>
  <c r="P349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61" i="2"/>
  <c r="BH261" i="2"/>
  <c r="BG261" i="2"/>
  <c r="BF261" i="2"/>
  <c r="T261" i="2"/>
  <c r="R261" i="2"/>
  <c r="P261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J102" i="2"/>
  <c r="BI221" i="2"/>
  <c r="BH221" i="2"/>
  <c r="BG221" i="2"/>
  <c r="BF221" i="2"/>
  <c r="T221" i="2"/>
  <c r="T220" i="2"/>
  <c r="R221" i="2"/>
  <c r="R220" i="2"/>
  <c r="P221" i="2"/>
  <c r="P220" i="2"/>
  <c r="BI157" i="2"/>
  <c r="BH157" i="2"/>
  <c r="BG157" i="2"/>
  <c r="BF157" i="2"/>
  <c r="T157" i="2"/>
  <c r="R157" i="2"/>
  <c r="P157" i="2"/>
  <c r="BI156" i="2"/>
  <c r="BH156" i="2"/>
  <c r="BG156" i="2"/>
  <c r="BF156" i="2"/>
  <c r="J36" i="2" s="1"/>
  <c r="T156" i="2"/>
  <c r="R156" i="2"/>
  <c r="P156" i="2"/>
  <c r="BI140" i="2"/>
  <c r="F39" i="2" s="1"/>
  <c r="BH140" i="2"/>
  <c r="F38" i="2" s="1"/>
  <c r="BG140" i="2"/>
  <c r="BF140" i="2"/>
  <c r="T140" i="2"/>
  <c r="R140" i="2"/>
  <c r="P140" i="2"/>
  <c r="J133" i="2"/>
  <c r="F133" i="2"/>
  <c r="F131" i="2"/>
  <c r="E129" i="2"/>
  <c r="J93" i="2"/>
  <c r="F93" i="2"/>
  <c r="F91" i="2"/>
  <c r="E89" i="2"/>
  <c r="J26" i="2"/>
  <c r="E26" i="2"/>
  <c r="J134" i="2"/>
  <c r="J25" i="2"/>
  <c r="J20" i="2"/>
  <c r="E20" i="2"/>
  <c r="F134" i="2"/>
  <c r="J19" i="2"/>
  <c r="J14" i="2"/>
  <c r="J131" i="2" s="1"/>
  <c r="E7" i="2"/>
  <c r="E125" i="2" s="1"/>
  <c r="L90" i="1"/>
  <c r="AM90" i="1"/>
  <c r="AM89" i="1"/>
  <c r="L89" i="1"/>
  <c r="AM87" i="1"/>
  <c r="L87" i="1"/>
  <c r="L85" i="1"/>
  <c r="BK1364" i="2"/>
  <c r="J1354" i="2"/>
  <c r="J1319" i="2"/>
  <c r="J1255" i="2"/>
  <c r="BK1226" i="2"/>
  <c r="BK1216" i="2"/>
  <c r="BK1199" i="2"/>
  <c r="J1188" i="2"/>
  <c r="BK1173" i="2"/>
  <c r="BK1161" i="2"/>
  <c r="J1145" i="2"/>
  <c r="BK1122" i="2"/>
  <c r="J1114" i="2"/>
  <c r="J1097" i="2"/>
  <c r="BK1089" i="2"/>
  <c r="J1083" i="2"/>
  <c r="BK974" i="2"/>
  <c r="J962" i="2"/>
  <c r="J920" i="2"/>
  <c r="BK750" i="2"/>
  <c r="J740" i="2"/>
  <c r="J668" i="2"/>
  <c r="BK650" i="2"/>
  <c r="J636" i="2"/>
  <c r="BK585" i="2"/>
  <c r="J575" i="2"/>
  <c r="BK513" i="2"/>
  <c r="BK503" i="2"/>
  <c r="J417" i="2"/>
  <c r="J401" i="2"/>
  <c r="J371" i="2"/>
  <c r="J339" i="2"/>
  <c r="BK312" i="2"/>
  <c r="J295" i="2"/>
  <c r="BK278" i="2"/>
  <c r="BK246" i="2"/>
  <c r="BK244" i="2"/>
  <c r="BK221" i="2"/>
  <c r="J221" i="2"/>
  <c r="BK157" i="2"/>
  <c r="J157" i="2"/>
  <c r="BK156" i="2"/>
  <c r="J156" i="2"/>
  <c r="BK140" i="2"/>
  <c r="J140" i="2"/>
  <c r="AS120" i="1"/>
  <c r="AS117" i="1"/>
  <c r="J1111" i="3"/>
  <c r="BK1091" i="3"/>
  <c r="J1038" i="3"/>
  <c r="J951" i="3"/>
  <c r="BK891" i="3"/>
  <c r="BK779" i="3"/>
  <c r="BK652" i="3"/>
  <c r="BK564" i="3"/>
  <c r="J444" i="3"/>
  <c r="J417" i="3"/>
  <c r="BK338" i="3"/>
  <c r="BK232" i="3"/>
  <c r="J170" i="3"/>
  <c r="BK1355" i="3"/>
  <c r="J1119" i="3"/>
  <c r="BK1093" i="3"/>
  <c r="BK942" i="3"/>
  <c r="BK861" i="3"/>
  <c r="BK786" i="3"/>
  <c r="BK711" i="3"/>
  <c r="J470" i="3"/>
  <c r="J383" i="3"/>
  <c r="BK251" i="3"/>
  <c r="BK181" i="3"/>
  <c r="J1457" i="3"/>
  <c r="BK1382" i="3"/>
  <c r="J1205" i="3"/>
  <c r="J1092" i="3"/>
  <c r="BK956" i="3"/>
  <c r="J883" i="3"/>
  <c r="BK805" i="3"/>
  <c r="BK506" i="3"/>
  <c r="BK265" i="3"/>
  <c r="J181" i="3"/>
  <c r="BK1515" i="3"/>
  <c r="BK1374" i="3"/>
  <c r="J1163" i="3"/>
  <c r="BK1088" i="3"/>
  <c r="J835" i="3"/>
  <c r="J804" i="3"/>
  <c r="BK739" i="3"/>
  <c r="J572" i="3"/>
  <c r="BK339" i="3"/>
  <c r="J1481" i="3"/>
  <c r="BK1331" i="3"/>
  <c r="BK1163" i="3"/>
  <c r="BK1111" i="3"/>
  <c r="J960" i="3"/>
  <c r="BK909" i="3"/>
  <c r="J861" i="3"/>
  <c r="J713" i="3"/>
  <c r="BK429" i="3"/>
  <c r="J244" i="3"/>
  <c r="BK1391" i="3"/>
  <c r="BK1315" i="3"/>
  <c r="J1160" i="3"/>
  <c r="BK1068" i="3"/>
  <c r="J948" i="3"/>
  <c r="J838" i="3"/>
  <c r="BK789" i="3"/>
  <c r="BK708" i="3"/>
  <c r="J450" i="3"/>
  <c r="J290" i="3"/>
  <c r="J146" i="3"/>
  <c r="J1391" i="3"/>
  <c r="J1152" i="3"/>
  <c r="J454" i="3"/>
  <c r="BK244" i="3"/>
  <c r="BK948" i="3"/>
  <c r="BK824" i="3"/>
  <c r="J739" i="3"/>
  <c r="BK425" i="3"/>
  <c r="J159" i="3"/>
  <c r="BK129" i="4"/>
  <c r="BK143" i="4"/>
  <c r="BK140" i="4"/>
  <c r="J151" i="4"/>
  <c r="J184" i="5"/>
  <c r="J133" i="5"/>
  <c r="J137" i="5"/>
  <c r="BK163" i="5"/>
  <c r="J189" i="5"/>
  <c r="J187" i="5"/>
  <c r="BK155" i="6"/>
  <c r="J161" i="6"/>
  <c r="BK156" i="6"/>
  <c r="BK163" i="6"/>
  <c r="J134" i="6"/>
  <c r="BK176" i="7"/>
  <c r="J212" i="7"/>
  <c r="J172" i="7"/>
  <c r="BK134" i="7"/>
  <c r="BK162" i="7"/>
  <c r="BK182" i="7"/>
  <c r="BK231" i="7"/>
  <c r="J155" i="7"/>
  <c r="J182" i="7"/>
  <c r="BK141" i="7"/>
  <c r="J133" i="8"/>
  <c r="J139" i="8"/>
  <c r="BK178" i="9"/>
  <c r="BK153" i="9"/>
  <c r="BK187" i="9"/>
  <c r="J205" i="9"/>
  <c r="BK137" i="9"/>
  <c r="J186" i="9"/>
  <c r="J152" i="9"/>
  <c r="J136" i="9"/>
  <c r="J144" i="9"/>
  <c r="BK163" i="10"/>
  <c r="J158" i="10"/>
  <c r="BK159" i="10"/>
  <c r="J162" i="10"/>
  <c r="BK250" i="11"/>
  <c r="J265" i="11"/>
  <c r="BK332" i="11"/>
  <c r="J186" i="11"/>
  <c r="BK351" i="11"/>
  <c r="J389" i="11"/>
  <c r="J315" i="11"/>
  <c r="J404" i="11"/>
  <c r="J261" i="11"/>
  <c r="J186" i="12"/>
  <c r="J259" i="12"/>
  <c r="J283" i="12"/>
  <c r="BK222" i="12"/>
  <c r="BK197" i="12"/>
  <c r="J271" i="12"/>
  <c r="BK123" i="12"/>
  <c r="BK408" i="13"/>
  <c r="J226" i="13"/>
  <c r="J198" i="13"/>
  <c r="BK264" i="13"/>
  <c r="J158" i="13"/>
  <c r="J279" i="13"/>
  <c r="BK279" i="13"/>
  <c r="BK132" i="14"/>
  <c r="J173" i="14"/>
  <c r="J148" i="14"/>
  <c r="BK154" i="15"/>
  <c r="BK124" i="15"/>
  <c r="BK147" i="15"/>
  <c r="J238" i="15"/>
  <c r="J161" i="15"/>
  <c r="BK347" i="16"/>
  <c r="J136" i="16"/>
  <c r="BK299" i="16"/>
  <c r="BK272" i="16"/>
  <c r="BK124" i="16"/>
  <c r="J335" i="16"/>
  <c r="BK182" i="16"/>
  <c r="J182" i="16"/>
  <c r="J419" i="16"/>
  <c r="BK374" i="16"/>
  <c r="J200" i="16"/>
  <c r="J155" i="17"/>
  <c r="J460" i="18"/>
  <c r="BK444" i="18"/>
  <c r="J405" i="18"/>
  <c r="J320" i="18"/>
  <c r="BK251" i="18"/>
  <c r="J204" i="18"/>
  <c r="J462" i="18"/>
  <c r="J400" i="18"/>
  <c r="J379" i="18"/>
  <c r="BK328" i="18"/>
  <c r="J306" i="18"/>
  <c r="BK276" i="18"/>
  <c r="J447" i="18"/>
  <c r="J418" i="18"/>
  <c r="J386" i="18"/>
  <c r="J333" i="18"/>
  <c r="BK320" i="18"/>
  <c r="J304" i="18"/>
  <c r="J267" i="18"/>
  <c r="J461" i="18"/>
  <c r="J435" i="18"/>
  <c r="J385" i="18"/>
  <c r="J299" i="18"/>
  <c r="J284" i="18"/>
  <c r="J242" i="18"/>
  <c r="J203" i="18"/>
  <c r="BK457" i="18"/>
  <c r="BK449" i="18"/>
  <c r="J387" i="18"/>
  <c r="BK330" i="18"/>
  <c r="J229" i="18"/>
  <c r="J475" i="18"/>
  <c r="BK472" i="18"/>
  <c r="BK464" i="18"/>
  <c r="J430" i="18"/>
  <c r="BK334" i="18"/>
  <c r="BK324" i="18"/>
  <c r="J301" i="18"/>
  <c r="J266" i="18"/>
  <c r="BK190" i="18"/>
  <c r="J466" i="18"/>
  <c r="J434" i="18"/>
  <c r="BK400" i="18"/>
  <c r="BK337" i="18"/>
  <c r="J319" i="18"/>
  <c r="J270" i="18"/>
  <c r="BK456" i="18"/>
  <c r="BK445" i="18"/>
  <c r="BK423" i="18"/>
  <c r="BK390" i="18"/>
  <c r="J314" i="18"/>
  <c r="BK282" i="18"/>
  <c r="J247" i="18"/>
  <c r="J125" i="19"/>
  <c r="BK128" i="20"/>
  <c r="J127" i="20"/>
  <c r="BK587" i="21"/>
  <c r="BK553" i="21"/>
  <c r="J539" i="21"/>
  <c r="J521" i="21"/>
  <c r="J486" i="21"/>
  <c r="BK465" i="21"/>
  <c r="BK381" i="21"/>
  <c r="BK338" i="21"/>
  <c r="J238" i="21"/>
  <c r="J209" i="21"/>
  <c r="J648" i="21"/>
  <c r="BK622" i="21"/>
  <c r="BK586" i="21"/>
  <c r="BK562" i="21"/>
  <c r="J522" i="21"/>
  <c r="BK467" i="21"/>
  <c r="J377" i="21"/>
  <c r="J308" i="21"/>
  <c r="BK239" i="21"/>
  <c r="BK539" i="21"/>
  <c r="BK476" i="21"/>
  <c r="BK460" i="21"/>
  <c r="J452" i="21"/>
  <c r="J387" i="21"/>
  <c r="J361" i="21"/>
  <c r="J296" i="21"/>
  <c r="BK205" i="21"/>
  <c r="J169" i="21"/>
  <c r="BK647" i="21"/>
  <c r="BK626" i="21"/>
  <c r="J593" i="21"/>
  <c r="BK537" i="21"/>
  <c r="J506" i="21"/>
  <c r="J458" i="21"/>
  <c r="J367" i="21"/>
  <c r="BK301" i="21"/>
  <c r="J250" i="21"/>
  <c r="J219" i="21"/>
  <c r="BK393" i="21"/>
  <c r="BK315" i="21"/>
  <c r="J194" i="21"/>
  <c r="BK158" i="21"/>
  <c r="BK646" i="21"/>
  <c r="J618" i="21"/>
  <c r="J571" i="21"/>
  <c r="BK529" i="21"/>
  <c r="BK512" i="21"/>
  <c r="BK479" i="21"/>
  <c r="J461" i="21"/>
  <c r="BK412" i="21"/>
  <c r="BK324" i="21"/>
  <c r="BK243" i="21"/>
  <c r="BK182" i="21"/>
  <c r="BK161" i="21"/>
  <c r="J607" i="21"/>
  <c r="J558" i="21"/>
  <c r="BK469" i="21"/>
  <c r="BK397" i="21"/>
  <c r="BK311" i="21"/>
  <c r="BK271" i="21"/>
  <c r="BK229" i="21"/>
  <c r="BK181" i="21"/>
  <c r="J624" i="21"/>
  <c r="BK611" i="21"/>
  <c r="BK548" i="21"/>
  <c r="J527" i="21"/>
  <c r="J491" i="21"/>
  <c r="J465" i="21"/>
  <c r="BK408" i="21"/>
  <c r="J333" i="21"/>
  <c r="BK268" i="21"/>
  <c r="BK223" i="21"/>
  <c r="J193" i="21"/>
  <c r="BK164" i="21"/>
  <c r="J443" i="22"/>
  <c r="BK427" i="22"/>
  <c r="BK386" i="22"/>
  <c r="BK351" i="22"/>
  <c r="BK314" i="22"/>
  <c r="J267" i="22"/>
  <c r="J222" i="22"/>
  <c r="J176" i="22"/>
  <c r="J441" i="22"/>
  <c r="J428" i="22"/>
  <c r="BK412" i="22"/>
  <c r="J400" i="22"/>
  <c r="BK336" i="22"/>
  <c r="BK311" i="22"/>
  <c r="BK252" i="22"/>
  <c r="BK222" i="22"/>
  <c r="BK202" i="22"/>
  <c r="BK439" i="22"/>
  <c r="BK421" i="22"/>
  <c r="J395" i="22"/>
  <c r="BK333" i="22"/>
  <c r="BK275" i="22"/>
  <c r="J235" i="22"/>
  <c r="J213" i="22"/>
  <c r="J168" i="22"/>
  <c r="BK428" i="22"/>
  <c r="J416" i="22"/>
  <c r="J379" i="22"/>
  <c r="J328" i="22"/>
  <c r="BK285" i="22"/>
  <c r="BK220" i="22"/>
  <c r="BK192" i="22"/>
  <c r="BK409" i="22"/>
  <c r="BK340" i="22"/>
  <c r="BK286" i="22"/>
  <c r="J239" i="22"/>
  <c r="J205" i="22"/>
  <c r="J172" i="22"/>
  <c r="BK404" i="22"/>
  <c r="BK343" i="22"/>
  <c r="BK294" i="22"/>
  <c r="BK251" i="22"/>
  <c r="J223" i="22"/>
  <c r="J206" i="22"/>
  <c r="J429" i="22"/>
  <c r="BK358" i="22"/>
  <c r="BK310" i="22"/>
  <c r="BK244" i="22"/>
  <c r="BK224" i="22"/>
  <c r="BK203" i="22"/>
  <c r="J143" i="22"/>
  <c r="J370" i="22"/>
  <c r="J342" i="22"/>
  <c r="J313" i="22"/>
  <c r="BK239" i="22"/>
  <c r="BK196" i="22"/>
  <c r="J180" i="22"/>
  <c r="J197" i="23"/>
  <c r="BK191" i="23"/>
  <c r="BK137" i="23"/>
  <c r="BK189" i="23"/>
  <c r="BK157" i="23"/>
  <c r="BK184" i="23"/>
  <c r="BK167" i="23"/>
  <c r="J187" i="23"/>
  <c r="J148" i="23"/>
  <c r="J203" i="23"/>
  <c r="BK174" i="23"/>
  <c r="J141" i="23"/>
  <c r="BK197" i="24"/>
  <c r="BK225" i="24"/>
  <c r="BK199" i="24"/>
  <c r="BK200" i="24"/>
  <c r="J133" i="24"/>
  <c r="BK196" i="24"/>
  <c r="BK198" i="24"/>
  <c r="BK214" i="24"/>
  <c r="BK169" i="25"/>
  <c r="BK180" i="25"/>
  <c r="J230" i="25"/>
  <c r="BK184" i="25"/>
  <c r="BK124" i="25"/>
  <c r="BK182" i="25"/>
  <c r="BK183" i="25"/>
  <c r="J188" i="25"/>
  <c r="J1382" i="3"/>
  <c r="BK799" i="3"/>
  <c r="J708" i="3"/>
  <c r="BK572" i="3"/>
  <c r="J429" i="3"/>
  <c r="J341" i="3"/>
  <c r="J271" i="3"/>
  <c r="J177" i="3"/>
  <c r="BK1398" i="3"/>
  <c r="J1137" i="3"/>
  <c r="BK1065" i="3"/>
  <c r="J866" i="3"/>
  <c r="BK846" i="3"/>
  <c r="J763" i="3"/>
  <c r="J568" i="3"/>
  <c r="J411" i="3"/>
  <c r="J291" i="3"/>
  <c r="J225" i="3"/>
  <c r="J154" i="3"/>
  <c r="BK1393" i="3"/>
  <c r="J1315" i="3"/>
  <c r="BK1094" i="3"/>
  <c r="J1022" i="3"/>
  <c r="J865" i="3"/>
  <c r="BK822" i="3"/>
  <c r="J564" i="3"/>
  <c r="J318" i="3"/>
  <c r="J185" i="3"/>
  <c r="BK150" i="3"/>
  <c r="BK1390" i="3"/>
  <c r="J1240" i="3"/>
  <c r="BK1096" i="3"/>
  <c r="BK827" i="3"/>
  <c r="BK800" i="3"/>
  <c r="BK707" i="3"/>
  <c r="BK540" i="3"/>
  <c r="BK397" i="3"/>
  <c r="BK1521" i="3"/>
  <c r="J1375" i="3"/>
  <c r="J1288" i="3"/>
  <c r="J1091" i="3"/>
  <c r="J957" i="3"/>
  <c r="BK868" i="3"/>
  <c r="J779" i="3"/>
  <c r="BK568" i="3"/>
  <c r="BK411" i="3"/>
  <c r="J174" i="3"/>
  <c r="J1390" i="3"/>
  <c r="J1274" i="3"/>
  <c r="BK1092" i="3"/>
  <c r="J956" i="3"/>
  <c r="BK937" i="3"/>
  <c r="J805" i="3"/>
  <c r="J753" i="3"/>
  <c r="J506" i="3"/>
  <c r="BK417" i="3"/>
  <c r="BK167" i="3"/>
  <c r="BK1522" i="3"/>
  <c r="BK1375" i="3"/>
  <c r="J715" i="3"/>
  <c r="BK291" i="3"/>
  <c r="BK949" i="3"/>
  <c r="J864" i="3"/>
  <c r="BK804" i="3"/>
  <c r="J475" i="3"/>
  <c r="J375" i="3"/>
  <c r="BK174" i="3"/>
  <c r="J184" i="4"/>
  <c r="J179" i="4"/>
  <c r="J174" i="4"/>
  <c r="BK144" i="4"/>
  <c r="J175" i="5"/>
  <c r="BK170" i="5"/>
  <c r="J174" i="5"/>
  <c r="J144" i="5"/>
  <c r="BK143" i="5"/>
  <c r="J143" i="5"/>
  <c r="J147" i="5"/>
  <c r="BK131" i="6"/>
  <c r="J139" i="6"/>
  <c r="BK158" i="6"/>
  <c r="BK161" i="6"/>
  <c r="J208" i="7"/>
  <c r="BK164" i="7"/>
  <c r="BK167" i="7"/>
  <c r="J171" i="7"/>
  <c r="J231" i="7"/>
  <c r="J159" i="7"/>
  <c r="J197" i="7"/>
  <c r="BK137" i="7"/>
  <c r="J176" i="7"/>
  <c r="BK202" i="7"/>
  <c r="J149" i="7"/>
  <c r="J140" i="8"/>
  <c r="J146" i="8"/>
  <c r="J136" i="8"/>
  <c r="J168" i="9"/>
  <c r="BK191" i="9"/>
  <c r="BK132" i="9"/>
  <c r="J140" i="9"/>
  <c r="J176" i="9"/>
  <c r="J173" i="9"/>
  <c r="BK205" i="9"/>
  <c r="BK156" i="9"/>
  <c r="J160" i="9"/>
  <c r="BK155" i="10"/>
  <c r="J168" i="10"/>
  <c r="BK134" i="10"/>
  <c r="BK158" i="10"/>
  <c r="BK356" i="11"/>
  <c r="BK344" i="11"/>
  <c r="J374" i="11"/>
  <c r="BK354" i="11"/>
  <c r="J332" i="11"/>
  <c r="BK414" i="11"/>
  <c r="BK127" i="11"/>
  <c r="BK399" i="11"/>
  <c r="BK358" i="11"/>
  <c r="BK295" i="12"/>
  <c r="BK307" i="12"/>
  <c r="J247" i="12"/>
  <c r="BK150" i="12"/>
  <c r="J162" i="12"/>
  <c r="J126" i="13"/>
  <c r="BK198" i="13"/>
  <c r="J171" i="13"/>
  <c r="BK317" i="13"/>
  <c r="J352" i="13"/>
  <c r="BK184" i="13"/>
  <c r="J249" i="13"/>
  <c r="J134" i="14"/>
  <c r="J180" i="14"/>
  <c r="J143" i="14"/>
  <c r="J133" i="14"/>
  <c r="J175" i="15"/>
  <c r="BK140" i="15"/>
  <c r="J133" i="15"/>
  <c r="J245" i="15"/>
  <c r="J428" i="16"/>
  <c r="BK290" i="16"/>
  <c r="BK254" i="16"/>
  <c r="J374" i="16"/>
  <c r="BK227" i="16"/>
  <c r="BK392" i="16"/>
  <c r="J236" i="16"/>
  <c r="J299" i="16"/>
  <c r="BK164" i="16"/>
  <c r="J383" i="16"/>
  <c r="J191" i="16"/>
  <c r="BK146" i="17"/>
  <c r="J157" i="17"/>
  <c r="J449" i="18"/>
  <c r="BK408" i="18"/>
  <c r="J359" i="18"/>
  <c r="BK272" i="18"/>
  <c r="J233" i="18"/>
  <c r="J467" i="18"/>
  <c r="BK443" i="18"/>
  <c r="J390" i="18"/>
  <c r="BK343" i="18"/>
  <c r="J318" i="18"/>
  <c r="J286" i="18"/>
  <c r="BK229" i="18"/>
  <c r="J445" i="18"/>
  <c r="BK412" i="18"/>
  <c r="J347" i="18"/>
  <c r="BK326" i="18"/>
  <c r="J298" i="18"/>
  <c r="J271" i="18"/>
  <c r="BK465" i="18"/>
  <c r="J427" i="18"/>
  <c r="BK367" i="18"/>
  <c r="J290" i="18"/>
  <c r="J258" i="18"/>
  <c r="BK204" i="18"/>
  <c r="BK459" i="18"/>
  <c r="J431" i="18"/>
  <c r="J404" i="18"/>
  <c r="BK359" i="18"/>
  <c r="BK233" i="18"/>
  <c r="BK474" i="18"/>
  <c r="BK469" i="18"/>
  <c r="BK434" i="18"/>
  <c r="J403" i="18"/>
  <c r="J328" i="18"/>
  <c r="J308" i="18"/>
  <c r="J273" i="18"/>
  <c r="J251" i="18"/>
  <c r="BK186" i="18"/>
  <c r="J465" i="18"/>
  <c r="BK433" i="18"/>
  <c r="BK393" i="18"/>
  <c r="J321" i="18"/>
  <c r="J276" i="18"/>
  <c r="BK199" i="18"/>
  <c r="BK450" i="18"/>
  <c r="J416" i="18"/>
  <c r="BK372" i="18"/>
  <c r="BK304" i="18"/>
  <c r="J275" i="18"/>
  <c r="J235" i="18"/>
  <c r="BK125" i="19"/>
  <c r="BK129" i="20"/>
  <c r="J124" i="20"/>
  <c r="J595" i="21"/>
  <c r="J551" i="21"/>
  <c r="BK535" i="21"/>
  <c r="BK516" i="21"/>
  <c r="BK478" i="21"/>
  <c r="BK444" i="21"/>
  <c r="BK384" i="21"/>
  <c r="J340" i="21"/>
  <c r="J242" i="21"/>
  <c r="BK185" i="21"/>
  <c r="BK645" i="21"/>
  <c r="J633" i="21"/>
  <c r="BK603" i="21"/>
  <c r="BK583" i="21"/>
  <c r="BK540" i="21"/>
  <c r="BK488" i="21"/>
  <c r="BK456" i="21"/>
  <c r="J366" i="21"/>
  <c r="J275" i="21"/>
  <c r="BK236" i="21"/>
  <c r="J467" i="21"/>
  <c r="BK448" i="21"/>
  <c r="BK416" i="21"/>
  <c r="BK364" i="21"/>
  <c r="BK309" i="21"/>
  <c r="J251" i="21"/>
  <c r="J182" i="21"/>
  <c r="BK166" i="21"/>
  <c r="J646" i="21"/>
  <c r="BK620" i="21"/>
  <c r="BK600" i="21"/>
  <c r="J530" i="21"/>
  <c r="J483" i="21"/>
  <c r="J404" i="21"/>
  <c r="J354" i="21"/>
  <c r="BK264" i="21"/>
  <c r="BK415" i="21"/>
  <c r="BK366" i="21"/>
  <c r="BK265" i="21"/>
  <c r="J179" i="21"/>
  <c r="J649" i="21"/>
  <c r="BK623" i="21"/>
  <c r="BK595" i="21"/>
  <c r="J532" i="21"/>
  <c r="J488" i="21"/>
  <c r="J473" i="21"/>
  <c r="BK457" i="21"/>
  <c r="BK403" i="21"/>
  <c r="J297" i="21"/>
  <c r="J224" i="21"/>
  <c r="J165" i="21"/>
  <c r="BK617" i="21"/>
  <c r="J587" i="21"/>
  <c r="J524" i="21"/>
  <c r="BK454" i="21"/>
  <c r="J364" i="21"/>
  <c r="BK291" i="21"/>
  <c r="BK237" i="21"/>
  <c r="J207" i="21"/>
  <c r="BK162" i="21"/>
  <c r="J613" i="21"/>
  <c r="J574" i="21"/>
  <c r="J534" i="21"/>
  <c r="BK508" i="21"/>
  <c r="BK470" i="21"/>
  <c r="J411" i="21"/>
  <c r="BK346" i="21"/>
  <c r="J290" i="21"/>
  <c r="J236" i="21"/>
  <c r="BK180" i="21"/>
  <c r="J440" i="22"/>
  <c r="BK408" i="22"/>
  <c r="J361" i="22"/>
  <c r="J349" i="22"/>
  <c r="J311" i="22"/>
  <c r="BK260" i="22"/>
  <c r="BK217" i="22"/>
  <c r="BK183" i="22"/>
  <c r="BK149" i="22"/>
  <c r="J436" i="22"/>
  <c r="J410" i="22"/>
  <c r="BK393" i="22"/>
  <c r="BK344" i="22"/>
  <c r="J325" i="22"/>
  <c r="BK231" i="22"/>
  <c r="BK218" i="22"/>
  <c r="J190" i="22"/>
  <c r="BK146" i="22"/>
  <c r="BK429" i="22"/>
  <c r="J407" i="22"/>
  <c r="BK345" i="22"/>
  <c r="J277" i="22"/>
  <c r="BK242" i="22"/>
  <c r="BK227" i="22"/>
  <c r="BK206" i="22"/>
  <c r="J448" i="22"/>
  <c r="J420" i="22"/>
  <c r="J385" i="22"/>
  <c r="J351" i="22"/>
  <c r="BK342" i="22"/>
  <c r="BK263" i="22"/>
  <c r="J215" i="22"/>
  <c r="BK185" i="22"/>
  <c r="J386" i="22"/>
  <c r="BK320" i="22"/>
  <c r="BK264" i="22"/>
  <c r="J231" i="22"/>
  <c r="BK201" i="22"/>
  <c r="BK389" i="22"/>
  <c r="J340" i="22"/>
  <c r="BK277" i="22"/>
  <c r="J252" i="22"/>
  <c r="J227" i="22"/>
  <c r="J208" i="22"/>
  <c r="J437" i="22"/>
  <c r="J389" i="22"/>
  <c r="J356" i="22"/>
  <c r="BK316" i="22"/>
  <c r="J251" i="22"/>
  <c r="BK219" i="22"/>
  <c r="BK199" i="22"/>
  <c r="BK400" i="22"/>
  <c r="BK348" i="22"/>
  <c r="BK319" i="22"/>
  <c r="J264" i="22"/>
  <c r="J220" i="22"/>
  <c r="BK184" i="22"/>
  <c r="J202" i="23"/>
  <c r="BK198" i="23"/>
  <c r="J176" i="23"/>
  <c r="J192" i="23"/>
  <c r="BK180" i="23"/>
  <c r="BK197" i="23"/>
  <c r="BK176" i="23"/>
  <c r="J160" i="23"/>
  <c r="BK192" i="23"/>
  <c r="BK173" i="23"/>
  <c r="J137" i="23"/>
  <c r="BK187" i="23"/>
  <c r="J181" i="23"/>
  <c r="J200" i="24"/>
  <c r="J151" i="24"/>
  <c r="BK151" i="24"/>
  <c r="J129" i="24"/>
  <c r="BK129" i="24"/>
  <c r="BK184" i="24"/>
  <c r="BK178" i="24"/>
  <c r="J201" i="24"/>
  <c r="BK175" i="25"/>
  <c r="J181" i="25"/>
  <c r="J238" i="25"/>
  <c r="BK196" i="25"/>
  <c r="BK230" i="25"/>
  <c r="J239" i="25"/>
  <c r="J200" i="25"/>
  <c r="BK239" i="25"/>
  <c r="BK1413" i="2"/>
  <c r="J1360" i="2"/>
  <c r="BK1319" i="2"/>
  <c r="J1284" i="2"/>
  <c r="BK1248" i="2"/>
  <c r="J1226" i="2"/>
  <c r="J1204" i="2"/>
  <c r="J1194" i="2"/>
  <c r="BK1178" i="2"/>
  <c r="J1166" i="2"/>
  <c r="BK1145" i="2"/>
  <c r="BK1132" i="2"/>
  <c r="J1119" i="2"/>
  <c r="BK1103" i="2"/>
  <c r="BK1094" i="2"/>
  <c r="BK1090" i="2"/>
  <c r="BK1084" i="2"/>
  <c r="J1082" i="2"/>
  <c r="J973" i="2"/>
  <c r="J938" i="2"/>
  <c r="BK798" i="2"/>
  <c r="J750" i="2"/>
  <c r="BK675" i="2"/>
  <c r="J663" i="2"/>
  <c r="J645" i="2"/>
  <c r="BK611" i="2"/>
  <c r="J590" i="2"/>
  <c r="J580" i="2"/>
  <c r="J522" i="2"/>
  <c r="J503" i="2"/>
  <c r="J433" i="2"/>
  <c r="J406" i="2"/>
  <c r="J378" i="2"/>
  <c r="BK339" i="2"/>
  <c r="J317" i="2"/>
  <c r="BK295" i="2"/>
  <c r="J283" i="2"/>
  <c r="BK247" i="2"/>
  <c r="J245" i="2"/>
  <c r="J242" i="2"/>
  <c r="J228" i="2"/>
  <c r="J1379" i="3"/>
  <c r="BK1181" i="3"/>
  <c r="J1114" i="3"/>
  <c r="J849" i="3"/>
  <c r="J807" i="3"/>
  <c r="BK753" i="3"/>
  <c r="J597" i="3"/>
  <c r="BK481" i="3"/>
  <c r="J167" i="3"/>
  <c r="BK1378" i="3"/>
  <c r="J1258" i="3"/>
  <c r="J1105" i="3"/>
  <c r="BK965" i="3"/>
  <c r="J915" i="3"/>
  <c r="J800" i="3"/>
  <c r="J547" i="3"/>
  <c r="BK357" i="3"/>
  <c r="BK166" i="3"/>
  <c r="BK1333" i="3"/>
  <c r="BK1152" i="3"/>
  <c r="J993" i="3"/>
  <c r="BK935" i="3"/>
  <c r="BK866" i="3"/>
  <c r="BK803" i="3"/>
  <c r="J576" i="3"/>
  <c r="BK443" i="3"/>
  <c r="BK162" i="3"/>
  <c r="BK1482" i="3"/>
  <c r="J786" i="3"/>
  <c r="BK470" i="3"/>
  <c r="BK271" i="3"/>
  <c r="BK993" i="3"/>
  <c r="J906" i="3"/>
  <c r="J822" i="3"/>
  <c r="J782" i="3"/>
  <c r="BK454" i="3"/>
  <c r="BK353" i="3"/>
  <c r="BK189" i="3"/>
  <c r="J140" i="4"/>
  <c r="BK184" i="4"/>
  <c r="J129" i="4"/>
  <c r="BK151" i="4"/>
  <c r="J139" i="4"/>
  <c r="BK151" i="5"/>
  <c r="BK165" i="5"/>
  <c r="J165" i="5"/>
  <c r="J178" i="5"/>
  <c r="J163" i="5"/>
  <c r="J169" i="5"/>
  <c r="BK146" i="6"/>
  <c r="J150" i="6"/>
  <c r="J138" i="6"/>
  <c r="J146" i="6"/>
  <c r="BK212" i="7"/>
  <c r="BK171" i="7"/>
  <c r="J198" i="7"/>
  <c r="BK163" i="7"/>
  <c r="BK233" i="7"/>
  <c r="J164" i="7"/>
  <c r="BK217" i="7"/>
  <c r="BK230" i="7"/>
  <c r="J163" i="7"/>
  <c r="J167" i="7"/>
  <c r="J134" i="7"/>
  <c r="BK133" i="8"/>
  <c r="BK143" i="8"/>
  <c r="J177" i="9"/>
  <c r="BK147" i="9"/>
  <c r="BK157" i="9"/>
  <c r="J182" i="9"/>
  <c r="J178" i="9"/>
  <c r="BK144" i="9"/>
  <c r="J157" i="9"/>
  <c r="J200" i="9"/>
  <c r="J151" i="9"/>
  <c r="BK162" i="10"/>
  <c r="J150" i="10"/>
  <c r="BK133" i="10"/>
  <c r="J409" i="11"/>
  <c r="BK355" i="11"/>
  <c r="J127" i="11"/>
  <c r="J359" i="11"/>
  <c r="BK394" i="11"/>
  <c r="BK384" i="11"/>
  <c r="J229" i="11"/>
  <c r="J239" i="11"/>
  <c r="BK389" i="11"/>
  <c r="BK353" i="11"/>
  <c r="J222" i="12"/>
  <c r="BK271" i="12"/>
  <c r="BK186" i="12"/>
  <c r="J150" i="12"/>
  <c r="BK162" i="12"/>
  <c r="J234" i="12"/>
  <c r="BK344" i="12"/>
  <c r="J212" i="13"/>
  <c r="J264" i="13"/>
  <c r="BK374" i="13"/>
  <c r="J419" i="13"/>
  <c r="BK130" i="13"/>
  <c r="BK171" i="13"/>
  <c r="BK249" i="13"/>
  <c r="J337" i="13"/>
  <c r="BK124" i="14"/>
  <c r="BK133" i="14"/>
  <c r="J127" i="14"/>
  <c r="BK135" i="14"/>
  <c r="BK143" i="14"/>
  <c r="BK133" i="15"/>
  <c r="BK168" i="15"/>
  <c r="BK175" i="15"/>
  <c r="J126" i="15"/>
  <c r="BK450" i="16"/>
  <c r="BK308" i="16"/>
  <c r="J410" i="16"/>
  <c r="J227" i="16"/>
  <c r="J326" i="16"/>
  <c r="BK209" i="16"/>
  <c r="BK365" i="16"/>
  <c r="BK200" i="16"/>
  <c r="J155" i="16"/>
  <c r="BK410" i="16"/>
  <c r="BK218" i="16"/>
  <c r="BK126" i="16"/>
  <c r="BK155" i="17"/>
  <c r="BK458" i="18"/>
  <c r="J439" i="18"/>
  <c r="BK389" i="18"/>
  <c r="BK353" i="18"/>
  <c r="BK269" i="18"/>
  <c r="J217" i="18"/>
  <c r="BK187" i="18"/>
  <c r="J446" i="18"/>
  <c r="J392" i="18"/>
  <c r="J335" i="18"/>
  <c r="BK308" i="18"/>
  <c r="BK280" i="18"/>
  <c r="J190" i="18"/>
  <c r="J433" i="18"/>
  <c r="J394" i="18"/>
  <c r="J331" i="18"/>
  <c r="J311" i="18"/>
  <c r="J277" i="18"/>
  <c r="J221" i="18"/>
  <c r="BK454" i="18"/>
  <c r="BK394" i="18"/>
  <c r="J327" i="18"/>
  <c r="BK291" i="18"/>
  <c r="BK277" i="18"/>
  <c r="J199" i="18"/>
  <c r="BK452" i="18"/>
  <c r="BK416" i="18"/>
  <c r="J334" i="18"/>
  <c r="BK476" i="18"/>
  <c r="J474" i="18"/>
  <c r="BK461" i="18"/>
  <c r="J412" i="18"/>
  <c r="BK347" i="18"/>
  <c r="J322" i="18"/>
  <c r="BK283" i="18"/>
  <c r="BK247" i="18"/>
  <c r="J177" i="18"/>
  <c r="BK447" i="18"/>
  <c r="J408" i="18"/>
  <c r="J343" i="18"/>
  <c r="BK296" i="18"/>
  <c r="J274" i="18"/>
  <c r="BK453" i="18"/>
  <c r="J426" i="18"/>
  <c r="BK403" i="18"/>
  <c r="J329" i="18"/>
  <c r="J291" i="18"/>
  <c r="BK270" i="18"/>
  <c r="BK221" i="18"/>
  <c r="BK141" i="19"/>
  <c r="J129" i="20"/>
  <c r="BK125" i="20"/>
  <c r="J641" i="21"/>
  <c r="J584" i="21"/>
  <c r="BK549" i="21"/>
  <c r="BK532" i="21"/>
  <c r="J517" i="21"/>
  <c r="J484" i="21"/>
  <c r="BK430" i="21"/>
  <c r="BK378" i="21"/>
  <c r="BK333" i="21"/>
  <c r="J237" i="21"/>
  <c r="J205" i="21"/>
  <c r="J647" i="21"/>
  <c r="BK616" i="21"/>
  <c r="J591" i="21"/>
  <c r="J548" i="21"/>
  <c r="BK528" i="21"/>
  <c r="BK482" i="21"/>
  <c r="BK407" i="21"/>
  <c r="J358" i="21"/>
  <c r="BK290" i="21"/>
  <c r="BK207" i="21"/>
  <c r="BK186" i="21"/>
  <c r="BK174" i="21"/>
  <c r="BK160" i="21"/>
  <c r="J655" i="21"/>
  <c r="BK648" i="21"/>
  <c r="J639" i="21"/>
  <c r="J627" i="21"/>
  <c r="BK621" i="21"/>
  <c r="J619" i="21"/>
  <c r="BK607" i="21"/>
  <c r="BK593" i="21"/>
  <c r="BK554" i="21"/>
  <c r="J549" i="21"/>
  <c r="BK544" i="21"/>
  <c r="BK526" i="21"/>
  <c r="J519" i="21"/>
  <c r="BK500" i="21"/>
  <c r="BK473" i="21"/>
  <c r="BK458" i="21"/>
  <c r="J444" i="21"/>
  <c r="BK404" i="21"/>
  <c r="BK374" i="21"/>
  <c r="J321" i="21"/>
  <c r="J229" i="21"/>
  <c r="J180" i="21"/>
  <c r="J650" i="21"/>
  <c r="BK628" i="21"/>
  <c r="J596" i="21"/>
  <c r="J535" i="21"/>
  <c r="BK491" i="21"/>
  <c r="J441" i="21"/>
  <c r="J346" i="21"/>
  <c r="BK278" i="21"/>
  <c r="BK453" i="21"/>
  <c r="BK441" i="21"/>
  <c r="BK367" i="21"/>
  <c r="J271" i="21"/>
  <c r="BK204" i="21"/>
  <c r="BK150" i="21"/>
  <c r="J620" i="21"/>
  <c r="BK585" i="21"/>
  <c r="J537" i="21"/>
  <c r="BK517" i="21"/>
  <c r="J475" i="21"/>
  <c r="BK447" i="21"/>
  <c r="J393" i="21"/>
  <c r="BK282" i="21"/>
  <c r="J206" i="21"/>
  <c r="J156" i="21"/>
  <c r="BK605" i="21"/>
  <c r="BK547" i="21"/>
  <c r="J472" i="21"/>
  <c r="BK390" i="21"/>
  <c r="J309" i="21"/>
  <c r="BK269" i="21"/>
  <c r="J183" i="21"/>
  <c r="J622" i="21"/>
  <c r="BK592" i="21"/>
  <c r="J542" i="21"/>
  <c r="J512" i="21"/>
  <c r="BK481" i="21"/>
  <c r="BK423" i="21"/>
  <c r="J357" i="21"/>
  <c r="BK308" i="21"/>
  <c r="BK250" i="21"/>
  <c r="J204" i="21"/>
  <c r="BK177" i="21"/>
  <c r="J447" i="22"/>
  <c r="J434" i="22"/>
  <c r="BK403" i="22"/>
  <c r="BK355" i="22"/>
  <c r="J330" i="22"/>
  <c r="BK247" i="22"/>
  <c r="J192" i="22"/>
  <c r="BK447" i="22"/>
  <c r="BK422" i="22"/>
  <c r="J414" i="22"/>
  <c r="J376" i="22"/>
  <c r="J333" i="22"/>
  <c r="BK296" i="22"/>
  <c r="J236" i="22"/>
  <c r="J211" i="22"/>
  <c r="J183" i="22"/>
  <c r="BK436" i="22"/>
  <c r="J423" i="22"/>
  <c r="J360" i="22"/>
  <c r="J331" i="22"/>
  <c r="BK255" i="22"/>
  <c r="BK229" i="22"/>
  <c r="BK207" i="22"/>
  <c r="J148" i="22"/>
  <c r="J422" i="22"/>
  <c r="J411" i="22"/>
  <c r="J353" i="22"/>
  <c r="BK313" i="22"/>
  <c r="J230" i="22"/>
  <c r="BK172" i="22"/>
  <c r="BK366" i="22"/>
  <c r="BK312" i="22"/>
  <c r="BK268" i="22"/>
  <c r="J234" i="22"/>
  <c r="J191" i="22"/>
  <c r="J141" i="22"/>
  <c r="BK347" i="22"/>
  <c r="J275" i="22"/>
  <c r="J237" i="22"/>
  <c r="BK212" i="22"/>
  <c r="J146" i="22"/>
  <c r="J393" i="22"/>
  <c r="BK331" i="22"/>
  <c r="BK281" i="22"/>
  <c r="BK230" i="22"/>
  <c r="BK205" i="22"/>
  <c r="BK176" i="22"/>
  <c r="J366" i="22"/>
  <c r="BK330" i="22"/>
  <c r="BK271" i="22"/>
  <c r="BK234" i="22"/>
  <c r="J198" i="22"/>
  <c r="BK154" i="22"/>
  <c r="J173" i="23"/>
  <c r="J145" i="23"/>
  <c r="BK181" i="23"/>
  <c r="BK156" i="23"/>
  <c r="J182" i="23"/>
  <c r="BK144" i="23"/>
  <c r="J186" i="23"/>
  <c r="BK160" i="23"/>
  <c r="J205" i="23"/>
  <c r="BK178" i="23"/>
  <c r="J188" i="23"/>
  <c r="BK193" i="24"/>
  <c r="J198" i="24"/>
  <c r="BK143" i="24"/>
  <c r="J196" i="24"/>
  <c r="BK201" i="24"/>
  <c r="J157" i="24"/>
  <c r="BK168" i="24"/>
  <c r="BK189" i="24"/>
  <c r="J179" i="25"/>
  <c r="BK234" i="25"/>
  <c r="BK212" i="25"/>
  <c r="J142" i="25"/>
  <c r="J212" i="25"/>
  <c r="J184" i="25"/>
  <c r="J217" i="25"/>
  <c r="BK933" i="3"/>
  <c r="J823" i="3"/>
  <c r="BK716" i="3"/>
  <c r="J575" i="3"/>
  <c r="BK529" i="3"/>
  <c r="BK383" i="3"/>
  <c r="BK283" i="3"/>
  <c r="BK213" i="3"/>
  <c r="J163" i="3"/>
  <c r="BK1237" i="3"/>
  <c r="BK1105" i="3"/>
  <c r="BK951" i="3"/>
  <c r="BK864" i="3"/>
  <c r="J818" i="3"/>
  <c r="J719" i="3"/>
  <c r="J481" i="3"/>
  <c r="BK437" i="3"/>
  <c r="J338" i="3"/>
  <c r="BK231" i="3"/>
  <c r="BK159" i="3"/>
  <c r="J1392" i="3"/>
  <c r="BK1274" i="3"/>
  <c r="J1159" i="3"/>
  <c r="J1088" i="3"/>
  <c r="J955" i="3"/>
  <c r="BK838" i="3"/>
  <c r="J712" i="3"/>
  <c r="BK464" i="3"/>
  <c r="J251" i="3"/>
  <c r="J166" i="3"/>
  <c r="BK1457" i="3"/>
  <c r="BK1205" i="3"/>
  <c r="BK1119" i="3"/>
  <c r="BK906" i="3"/>
  <c r="BK811" i="3"/>
  <c r="BK782" i="3"/>
  <c r="J652" i="3"/>
  <c r="BK498" i="3"/>
  <c r="BK375" i="3"/>
  <c r="J1399" i="3"/>
  <c r="BK1341" i="3"/>
  <c r="BK1199" i="3"/>
  <c r="J1096" i="3"/>
  <c r="BK1016" i="3"/>
  <c r="BK918" i="3"/>
  <c r="BK823" i="3"/>
  <c r="J716" i="3"/>
  <c r="J523" i="3"/>
  <c r="BK341" i="3"/>
  <c r="BK1520" i="3"/>
  <c r="BK1379" i="3"/>
  <c r="BK1288" i="3"/>
  <c r="J1102" i="3"/>
  <c r="BK957" i="3"/>
  <c r="J918" i="3"/>
  <c r="J811" i="3"/>
  <c r="BK712" i="3"/>
  <c r="J498" i="3"/>
  <c r="J357" i="3"/>
  <c r="J258" i="3"/>
  <c r="J1521" i="3"/>
  <c r="J1333" i="3"/>
  <c r="J590" i="3"/>
  <c r="J443" i="3"/>
  <c r="BK146" i="3"/>
  <c r="BK894" i="3"/>
  <c r="BK807" i="3"/>
  <c r="BK597" i="3"/>
  <c r="J464" i="3"/>
  <c r="J232" i="3"/>
  <c r="BK174" i="4"/>
  <c r="J183" i="4"/>
  <c r="BK147" i="4"/>
  <c r="BK183" i="4"/>
  <c r="J143" i="4"/>
  <c r="BK140" i="5"/>
  <c r="BK168" i="5"/>
  <c r="J168" i="5"/>
  <c r="BK147" i="5"/>
  <c r="BK174" i="5"/>
  <c r="J151" i="5"/>
  <c r="BK179" i="5"/>
  <c r="BK142" i="6"/>
  <c r="BK150" i="6"/>
  <c r="J163" i="6"/>
  <c r="J131" i="6"/>
  <c r="BK234" i="7"/>
  <c r="BK187" i="7"/>
  <c r="J230" i="7"/>
  <c r="BK149" i="7"/>
  <c r="J229" i="7"/>
  <c r="BK172" i="7"/>
  <c r="J207" i="7"/>
  <c r="BK142" i="7"/>
  <c r="J191" i="7"/>
  <c r="BK225" i="7"/>
  <c r="BK179" i="7"/>
  <c r="BK140" i="8"/>
  <c r="BK146" i="8"/>
  <c r="BK128" i="8"/>
  <c r="BK169" i="9"/>
  <c r="BK194" i="9"/>
  <c r="J147" i="9"/>
  <c r="BK152" i="9"/>
  <c r="J187" i="9"/>
  <c r="BK182" i="9"/>
  <c r="BK190" i="9"/>
  <c r="BK165" i="9"/>
  <c r="J132" i="9"/>
  <c r="BK168" i="10"/>
  <c r="J163" i="10"/>
  <c r="J130" i="10"/>
  <c r="J133" i="10"/>
  <c r="J379" i="11"/>
  <c r="BK269" i="11"/>
  <c r="J250" i="11"/>
  <c r="J399" i="11"/>
  <c r="J344" i="11"/>
  <c r="BK419" i="11"/>
  <c r="J384" i="11"/>
  <c r="J336" i="12"/>
  <c r="J307" i="12"/>
  <c r="J295" i="12"/>
  <c r="BK240" i="13"/>
  <c r="J408" i="13"/>
  <c r="J144" i="13"/>
  <c r="BK144" i="13"/>
  <c r="J184" i="13"/>
  <c r="J363" i="13"/>
  <c r="BK363" i="13"/>
  <c r="J135" i="14"/>
  <c r="BK125" i="14"/>
  <c r="BK184" i="14"/>
  <c r="J215" i="15"/>
  <c r="BK215" i="15"/>
  <c r="BK203" i="15"/>
  <c r="BK123" i="15"/>
  <c r="BK126" i="15"/>
  <c r="J344" i="16"/>
  <c r="BK439" i="16"/>
  <c r="J290" i="16"/>
  <c r="BK136" i="16"/>
  <c r="BK263" i="16"/>
  <c r="BK146" i="16"/>
  <c r="BK383" i="16"/>
  <c r="J272" i="16"/>
  <c r="J308" i="16"/>
  <c r="J146" i="16"/>
  <c r="BK326" i="16"/>
  <c r="J164" i="16"/>
  <c r="BK137" i="17"/>
  <c r="BK157" i="17"/>
  <c r="J452" i="18"/>
  <c r="BK421" i="18"/>
  <c r="BK385" i="18"/>
  <c r="BK287" i="18"/>
  <c r="BK208" i="18"/>
  <c r="BK177" i="18"/>
  <c r="BK438" i="18"/>
  <c r="BK388" i="18"/>
  <c r="BK340" i="18"/>
  <c r="BK311" i="18"/>
  <c r="J283" i="18"/>
  <c r="J138" i="18"/>
  <c r="BK439" i="18"/>
  <c r="J388" i="18"/>
  <c r="BK332" i="18"/>
  <c r="BK314" i="18"/>
  <c r="J289" i="18"/>
  <c r="BK183" i="18"/>
  <c r="J457" i="18"/>
  <c r="BK404" i="18"/>
  <c r="BK335" i="18"/>
  <c r="BK293" i="18"/>
  <c r="BK266" i="18"/>
  <c r="BK217" i="18"/>
  <c r="J165" i="18"/>
  <c r="BK435" i="18"/>
  <c r="BK407" i="18"/>
  <c r="BK292" i="18"/>
  <c r="J187" i="18"/>
  <c r="BK473" i="18"/>
  <c r="J471" i="18"/>
  <c r="J458" i="18"/>
  <c r="BK429" i="18"/>
  <c r="J337" i="18"/>
  <c r="BK323" i="18"/>
  <c r="J300" i="18"/>
  <c r="BK196" i="18"/>
  <c r="BK138" i="18"/>
  <c r="BK426" i="18"/>
  <c r="J389" i="18"/>
  <c r="J325" i="18"/>
  <c r="BK288" i="18"/>
  <c r="J227" i="18"/>
  <c r="BK451" i="18"/>
  <c r="J429" i="18"/>
  <c r="J393" i="18"/>
  <c r="BK331" i="18"/>
  <c r="BK298" i="18"/>
  <c r="BK274" i="18"/>
  <c r="J230" i="18"/>
  <c r="J141" i="19"/>
  <c r="BK127" i="20"/>
  <c r="J125" i="20"/>
  <c r="J621" i="21"/>
  <c r="J586" i="21"/>
  <c r="BK550" i="21"/>
  <c r="J529" i="21"/>
  <c r="J500" i="21"/>
  <c r="J474" i="21"/>
  <c r="BK436" i="21"/>
  <c r="BK387" i="21"/>
  <c r="J351" i="21"/>
  <c r="J316" i="21"/>
  <c r="BK222" i="21"/>
  <c r="J160" i="21"/>
  <c r="J643" i="21"/>
  <c r="J604" i="21"/>
  <c r="J585" i="21"/>
  <c r="J545" i="21"/>
  <c r="BK506" i="21"/>
  <c r="BK459" i="21"/>
  <c r="J390" i="21"/>
  <c r="J311" i="21"/>
  <c r="BK257" i="21"/>
  <c r="BK209" i="21"/>
  <c r="BK197" i="21"/>
  <c r="BK178" i="21"/>
  <c r="J161" i="21"/>
  <c r="BK151" i="21"/>
  <c r="J651" i="21"/>
  <c r="J644" i="21"/>
  <c r="BK642" i="21"/>
  <c r="BK636" i="21"/>
  <c r="J625" i="21"/>
  <c r="BK612" i="21"/>
  <c r="BK594" i="21"/>
  <c r="BK565" i="21"/>
  <c r="BK551" i="21"/>
  <c r="BK545" i="21"/>
  <c r="BK531" i="21"/>
  <c r="J525" i="21"/>
  <c r="BK514" i="21"/>
  <c r="J481" i="21"/>
  <c r="J464" i="21"/>
  <c r="J436" i="21"/>
  <c r="J384" i="21"/>
  <c r="BK354" i="21"/>
  <c r="J278" i="21"/>
  <c r="J203" i="21"/>
  <c r="BK156" i="21"/>
  <c r="J632" i="21"/>
  <c r="J610" i="21"/>
  <c r="BK574" i="21"/>
  <c r="J515" i="21"/>
  <c r="BK463" i="21"/>
  <c r="J400" i="21"/>
  <c r="J335" i="21"/>
  <c r="BK252" i="21"/>
  <c r="J235" i="21"/>
  <c r="BK190" i="21"/>
  <c r="BK169" i="21"/>
  <c r="J246" i="21"/>
  <c r="J163" i="21"/>
  <c r="J628" i="21"/>
  <c r="J606" i="21"/>
  <c r="J556" i="21"/>
  <c r="BK523" i="21"/>
  <c r="BK485" i="21"/>
  <c r="BK468" i="21"/>
  <c r="BK411" i="21"/>
  <c r="J343" i="21"/>
  <c r="J239" i="21"/>
  <c r="J166" i="21"/>
  <c r="J151" i="21"/>
  <c r="J592" i="21"/>
  <c r="BK541" i="21"/>
  <c r="J408" i="21"/>
  <c r="BK343" i="21"/>
  <c r="BK304" i="21"/>
  <c r="J265" i="21"/>
  <c r="J186" i="21"/>
  <c r="J631" i="21"/>
  <c r="J605" i="21"/>
  <c r="J555" i="21"/>
  <c r="BK497" i="21"/>
  <c r="BK472" i="21"/>
  <c r="J416" i="21"/>
  <c r="J317" i="21"/>
  <c r="J266" i="21"/>
  <c r="J222" i="21"/>
  <c r="J147" i="21"/>
  <c r="BK441" i="22"/>
  <c r="BK423" i="22"/>
  <c r="BK395" i="22"/>
  <c r="BK353" i="22"/>
  <c r="J332" i="22"/>
  <c r="J256" i="22"/>
  <c r="J204" i="22"/>
  <c r="BK147" i="22"/>
  <c r="J427" i="22"/>
  <c r="BK416" i="22"/>
  <c r="J402" i="22"/>
  <c r="J335" i="22"/>
  <c r="J244" i="22"/>
  <c r="J212" i="22"/>
  <c r="BK148" i="22"/>
  <c r="BK433" i="22"/>
  <c r="BK411" i="22"/>
  <c r="J358" i="22"/>
  <c r="J316" i="22"/>
  <c r="BK238" i="22"/>
  <c r="J221" i="22"/>
  <c r="BK200" i="22"/>
  <c r="J438" i="22"/>
  <c r="BK414" i="22"/>
  <c r="BK363" i="22"/>
  <c r="J343" i="22"/>
  <c r="J260" i="22"/>
  <c r="BK214" i="22"/>
  <c r="J144" i="22"/>
  <c r="BK341" i="22"/>
  <c r="J296" i="22"/>
  <c r="BK235" i="22"/>
  <c r="BK198" i="22"/>
  <c r="BK143" i="22"/>
  <c r="BK382" i="22"/>
  <c r="BK332" i="22"/>
  <c r="BK256" i="22"/>
  <c r="J228" i="22"/>
  <c r="BK190" i="22"/>
  <c r="BK432" i="22"/>
  <c r="BK362" i="22"/>
  <c r="J329" i="22"/>
  <c r="J271" i="22"/>
  <c r="BK228" i="22"/>
  <c r="J181" i="22"/>
  <c r="J139" i="22"/>
  <c r="BK346" i="22"/>
  <c r="BK315" i="22"/>
  <c r="BK243" i="22"/>
  <c r="BK208" i="22"/>
  <c r="J185" i="22"/>
  <c r="J138" i="22"/>
  <c r="J156" i="23"/>
  <c r="J134" i="23"/>
  <c r="BK186" i="23"/>
  <c r="BK203" i="23"/>
  <c r="J180" i="23"/>
  <c r="BK145" i="23"/>
  <c r="J204" i="23"/>
  <c r="J177" i="23"/>
  <c r="BK134" i="23"/>
  <c r="J184" i="23"/>
  <c r="J144" i="23"/>
  <c r="J168" i="24"/>
  <c r="J214" i="24"/>
  <c r="J203" i="24"/>
  <c r="J218" i="24"/>
  <c r="BK144" i="24"/>
  <c r="J193" i="24"/>
  <c r="J199" i="24"/>
  <c r="BK157" i="24"/>
  <c r="J144" i="24"/>
  <c r="BK204" i="25"/>
  <c r="J132" i="25"/>
  <c r="BK161" i="25"/>
  <c r="J221" i="25"/>
  <c r="BK208" i="25"/>
  <c r="J150" i="25"/>
  <c r="BK142" i="25"/>
  <c r="BK1360" i="2"/>
  <c r="J1339" i="2"/>
  <c r="BK1284" i="2"/>
  <c r="BK1263" i="2"/>
  <c r="J1248" i="2"/>
  <c r="BK1221" i="2"/>
  <c r="BK1210" i="2"/>
  <c r="J1199" i="2"/>
  <c r="J1183" i="2"/>
  <c r="BK1166" i="2"/>
  <c r="BK1155" i="2"/>
  <c r="J1132" i="2"/>
  <c r="BK1114" i="2"/>
  <c r="J1103" i="2"/>
  <c r="BK1093" i="2"/>
  <c r="J1090" i="2"/>
  <c r="BK1083" i="2"/>
  <c r="J1028" i="2"/>
  <c r="BK962" i="2"/>
  <c r="BK938" i="2"/>
  <c r="BK920" i="2"/>
  <c r="J798" i="2"/>
  <c r="BK740" i="2"/>
  <c r="BK663" i="2"/>
  <c r="BK645" i="2"/>
  <c r="BK616" i="2"/>
  <c r="J611" i="2"/>
  <c r="BK575" i="2"/>
  <c r="J570" i="2"/>
  <c r="BK508" i="2"/>
  <c r="J500" i="2"/>
  <c r="BK406" i="2"/>
  <c r="BK396" i="2"/>
  <c r="BK371" i="2"/>
  <c r="BK334" i="2"/>
  <c r="J307" i="2"/>
  <c r="J290" i="2"/>
  <c r="J261" i="2"/>
  <c r="J246" i="2"/>
  <c r="BK242" i="2"/>
  <c r="BK228" i="2"/>
  <c r="J1495" i="3"/>
  <c r="BK1481" i="3"/>
  <c r="J1394" i="3"/>
  <c r="J1378" i="3"/>
  <c r="J1374" i="3"/>
  <c r="J1341" i="3"/>
  <c r="J1331" i="3"/>
  <c r="BK1329" i="3"/>
  <c r="BK1258" i="3"/>
  <c r="J1199" i="3"/>
  <c r="BK1160" i="3"/>
  <c r="J1122" i="3"/>
  <c r="J1093" i="3"/>
  <c r="J1082" i="3"/>
  <c r="BK958" i="3"/>
  <c r="J909" i="3"/>
  <c r="J868" i="3"/>
  <c r="BK719" i="3"/>
  <c r="BK576" i="3"/>
  <c r="BK469" i="3"/>
  <c r="BK394" i="3"/>
  <c r="BK276" i="3"/>
  <c r="BK226" i="3"/>
  <c r="J1482" i="3"/>
  <c r="J1308" i="3"/>
  <c r="BK1102" i="3"/>
  <c r="J933" i="3"/>
  <c r="BK814" i="3"/>
  <c r="BK715" i="3"/>
  <c r="BK476" i="3"/>
  <c r="J397" i="3"/>
  <c r="BK290" i="3"/>
  <c r="J162" i="3"/>
  <c r="J1398" i="3"/>
  <c r="BK1240" i="3"/>
  <c r="BK1114" i="3"/>
  <c r="J1068" i="3"/>
  <c r="J937" i="3"/>
  <c r="J825" i="3"/>
  <c r="J711" i="3"/>
  <c r="J353" i="3"/>
  <c r="J231" i="3"/>
  <c r="J158" i="3"/>
  <c r="BK1394" i="3"/>
  <c r="J1264" i="3"/>
  <c r="BK1159" i="3"/>
  <c r="J1065" i="3"/>
  <c r="BK825" i="3"/>
  <c r="J767" i="3"/>
  <c r="BK590" i="3"/>
  <c r="J492" i="3"/>
  <c r="J226" i="3"/>
  <c r="J1393" i="3"/>
  <c r="BK1316" i="3"/>
  <c r="J1158" i="3"/>
  <c r="BK1022" i="3"/>
  <c r="BK955" i="3"/>
  <c r="J894" i="3"/>
  <c r="J814" i="3"/>
  <c r="J707" i="3"/>
  <c r="J421" i="3"/>
  <c r="BK194" i="3"/>
  <c r="J1515" i="3"/>
  <c r="J1329" i="3"/>
  <c r="BK1158" i="3"/>
  <c r="J1041" i="3"/>
  <c r="J942" i="3"/>
  <c r="BK915" i="3"/>
  <c r="BK767" i="3"/>
  <c r="BK575" i="3"/>
  <c r="BK444" i="3"/>
  <c r="J218" i="3"/>
  <c r="BK1495" i="3"/>
  <c r="J742" i="3"/>
  <c r="J469" i="3"/>
  <c r="BK225" i="3"/>
  <c r="J935" i="3"/>
  <c r="J827" i="3"/>
  <c r="J799" i="3"/>
  <c r="J476" i="3"/>
  <c r="BK421" i="3"/>
  <c r="J182" i="4"/>
  <c r="J163" i="4"/>
  <c r="BK165" i="4"/>
  <c r="J144" i="4"/>
  <c r="J147" i="4"/>
  <c r="BK160" i="5"/>
  <c r="BK169" i="5"/>
  <c r="J170" i="5"/>
  <c r="BK133" i="5"/>
  <c r="BK175" i="5"/>
  <c r="BK184" i="5"/>
  <c r="J164" i="5"/>
  <c r="J153" i="6"/>
  <c r="J155" i="6"/>
  <c r="J156" i="6"/>
  <c r="J233" i="7"/>
  <c r="J177" i="7"/>
  <c r="J145" i="7"/>
  <c r="BK191" i="7"/>
  <c r="BK208" i="7"/>
  <c r="J137" i="7"/>
  <c r="BK177" i="7"/>
  <c r="BK198" i="7"/>
  <c r="BK207" i="7"/>
  <c r="J162" i="7"/>
  <c r="J143" i="8"/>
  <c r="BK136" i="8"/>
  <c r="BK176" i="9"/>
  <c r="J202" i="9"/>
  <c r="BK140" i="9"/>
  <c r="BK136" i="9"/>
  <c r="BK168" i="9"/>
  <c r="J165" i="9"/>
  <c r="J137" i="9"/>
  <c r="J199" i="9"/>
  <c r="J147" i="10"/>
  <c r="J154" i="10"/>
  <c r="J134" i="10"/>
  <c r="BK138" i="10"/>
  <c r="BK315" i="11"/>
  <c r="BK404" i="11"/>
  <c r="J364" i="11"/>
  <c r="BK409" i="11"/>
  <c r="BK276" i="11"/>
  <c r="J369" i="11"/>
  <c r="J319" i="12"/>
  <c r="J138" i="12"/>
  <c r="BK124" i="12"/>
  <c r="BK138" i="12"/>
  <c r="J126" i="12"/>
  <c r="J325" i="12"/>
  <c r="BK209" i="12"/>
  <c r="BK325" i="12"/>
  <c r="J317" i="13"/>
  <c r="BK399" i="13"/>
  <c r="BK352" i="13"/>
  <c r="BK126" i="13"/>
  <c r="BK392" i="13"/>
  <c r="BK419" i="13"/>
  <c r="J240" i="13"/>
  <c r="J297" i="13"/>
  <c r="J162" i="14"/>
  <c r="J184" i="14"/>
  <c r="BK148" i="14"/>
  <c r="BK134" i="14"/>
  <c r="BK130" i="14"/>
  <c r="J147" i="15"/>
  <c r="BK238" i="15"/>
  <c r="BK125" i="15"/>
  <c r="BK245" i="15"/>
  <c r="J365" i="16"/>
  <c r="BK173" i="16"/>
  <c r="BK335" i="16"/>
  <c r="BK191" i="16"/>
  <c r="J173" i="16"/>
  <c r="BK344" i="16"/>
  <c r="J254" i="16"/>
  <c r="BK317" i="16"/>
  <c r="J209" i="16"/>
  <c r="J126" i="16"/>
  <c r="BK125" i="16"/>
  <c r="J124" i="17"/>
  <c r="J130" i="17"/>
  <c r="BK446" i="18"/>
  <c r="BK430" i="18"/>
  <c r="J367" i="18"/>
  <c r="J281" i="18"/>
  <c r="BK242" i="18"/>
  <c r="J202" i="18"/>
  <c r="BK460" i="18"/>
  <c r="BK431" i="18"/>
  <c r="BK387" i="18"/>
  <c r="J324" i="18"/>
  <c r="BK301" i="18"/>
  <c r="BK268" i="18"/>
  <c r="J459" i="18"/>
  <c r="BK417" i="18"/>
  <c r="BK378" i="18"/>
  <c r="J330" i="18"/>
  <c r="J307" i="18"/>
  <c r="BK290" i="18"/>
  <c r="J255" i="18"/>
  <c r="BK153" i="18"/>
  <c r="J443" i="18"/>
  <c r="J376" i="18"/>
  <c r="J297" i="18"/>
  <c r="BK289" i="18"/>
  <c r="BK235" i="18"/>
  <c r="BK202" i="18"/>
  <c r="J453" i="18"/>
  <c r="BK396" i="18"/>
  <c r="BK284" i="18"/>
  <c r="J476" i="18"/>
  <c r="J473" i="18"/>
  <c r="J469" i="18"/>
  <c r="J432" i="18"/>
  <c r="J395" i="18"/>
  <c r="BK333" i="18"/>
  <c r="BK318" i="18"/>
  <c r="BK267" i="18"/>
  <c r="J193" i="18"/>
  <c r="BK462" i="18"/>
  <c r="BK422" i="18"/>
  <c r="BK371" i="18"/>
  <c r="J292" i="18"/>
  <c r="J269" i="18"/>
  <c r="J455" i="18"/>
  <c r="BK440" i="18"/>
  <c r="J407" i="18"/>
  <c r="J353" i="18"/>
  <c r="J293" i="18"/>
  <c r="BK273" i="18"/>
  <c r="J186" i="18"/>
  <c r="BK145" i="19"/>
  <c r="BK123" i="20"/>
  <c r="J128" i="20"/>
  <c r="J615" i="21"/>
  <c r="J562" i="21"/>
  <c r="J547" i="21"/>
  <c r="BK536" i="21"/>
  <c r="J520" i="21"/>
  <c r="BK471" i="21"/>
  <c r="J433" i="21"/>
  <c r="BK377" i="21"/>
  <c r="BK247" i="21"/>
  <c r="J189" i="21"/>
  <c r="BK654" i="21"/>
  <c r="J640" i="21"/>
  <c r="J594" i="21"/>
  <c r="BK552" i="21"/>
  <c r="BK534" i="21"/>
  <c r="BK462" i="21"/>
  <c r="BK400" i="21"/>
  <c r="J324" i="21"/>
  <c r="J267" i="21"/>
  <c r="J223" i="21"/>
  <c r="J543" i="21"/>
  <c r="BK486" i="21"/>
  <c r="BK437" i="21"/>
  <c r="BK316" i="21"/>
  <c r="BK266" i="21"/>
  <c r="J430" i="21"/>
  <c r="J334" i="21"/>
  <c r="J268" i="21"/>
  <c r="BK183" i="21"/>
  <c r="BK650" i="21"/>
  <c r="BK625" i="21"/>
  <c r="BK596" i="21"/>
  <c r="J554" i="21"/>
  <c r="J507" i="21"/>
  <c r="J478" i="21"/>
  <c r="J460" i="21"/>
  <c r="BK419" i="21"/>
  <c r="BK368" i="21"/>
  <c r="J247" i="21"/>
  <c r="J171" i="21"/>
  <c r="BK147" i="21"/>
  <c r="BK604" i="21"/>
  <c r="J561" i="21"/>
  <c r="BK519" i="21"/>
  <c r="J407" i="21"/>
  <c r="J315" i="21"/>
  <c r="BK275" i="21"/>
  <c r="BK232" i="21"/>
  <c r="BK193" i="21"/>
  <c r="BK639" i="21"/>
  <c r="J603" i="21"/>
  <c r="J538" i="21"/>
  <c r="BK503" i="21"/>
  <c r="J480" i="21"/>
  <c r="BK452" i="21"/>
  <c r="BK335" i="21"/>
  <c r="BK267" i="21"/>
  <c r="BK235" i="21"/>
  <c r="J181" i="21"/>
  <c r="J157" i="21"/>
  <c r="J442" i="22"/>
  <c r="J435" i="22"/>
  <c r="J401" i="22"/>
  <c r="BK354" i="22"/>
  <c r="BK334" i="22"/>
  <c r="J281" i="22"/>
  <c r="BK226" i="22"/>
  <c r="BK211" i="22"/>
  <c r="BK443" i="22"/>
  <c r="BK435" i="22"/>
  <c r="BK415" i="22"/>
  <c r="J404" i="22"/>
  <c r="BK373" i="22"/>
  <c r="J334" i="22"/>
  <c r="J314" i="22"/>
  <c r="J240" i="22"/>
  <c r="J219" i="22"/>
  <c r="J199" i="22"/>
  <c r="BK142" i="22"/>
  <c r="J432" i="22"/>
  <c r="J409" i="22"/>
  <c r="J348" i="22"/>
  <c r="BK325" i="22"/>
  <c r="J248" i="22"/>
  <c r="J224" i="22"/>
  <c r="BK204" i="22"/>
  <c r="BK442" i="22"/>
  <c r="J413" i="22"/>
  <c r="J355" i="22"/>
  <c r="J350" i="22"/>
  <c r="J286" i="22"/>
  <c r="J246" i="22"/>
  <c r="J186" i="22"/>
  <c r="BK407" i="22"/>
  <c r="BK356" i="22"/>
  <c r="BK288" i="22"/>
  <c r="BK248" i="22"/>
  <c r="J207" i="22"/>
  <c r="J149" i="22"/>
  <c r="BK399" i="22"/>
  <c r="BK349" i="22"/>
  <c r="BK327" i="22"/>
  <c r="BK232" i="22"/>
  <c r="BK213" i="22"/>
  <c r="BK139" i="22"/>
  <c r="BK379" i="22"/>
  <c r="BK335" i="22"/>
  <c r="J294" i="22"/>
  <c r="J233" i="22"/>
  <c r="J216" i="22"/>
  <c r="J200" i="22"/>
  <c r="J142" i="22"/>
  <c r="BK361" i="22"/>
  <c r="BK324" i="22"/>
  <c r="BK246" i="22"/>
  <c r="J214" i="22"/>
  <c r="BK186" i="22"/>
  <c r="BK152" i="22"/>
  <c r="BK168" i="23"/>
  <c r="J183" i="23"/>
  <c r="J199" i="23"/>
  <c r="BK177" i="23"/>
  <c r="J189" i="23"/>
  <c r="J179" i="23"/>
  <c r="BK148" i="23"/>
  <c r="J191" i="23"/>
  <c r="J175" i="23"/>
  <c r="J147" i="23"/>
  <c r="BK190" i="23"/>
  <c r="BK147" i="23"/>
  <c r="J225" i="24"/>
  <c r="BK162" i="24"/>
  <c r="J137" i="24"/>
  <c r="BK137" i="24"/>
  <c r="J184" i="24"/>
  <c r="J211" i="24"/>
  <c r="J143" i="24"/>
  <c r="J189" i="24"/>
  <c r="BK218" i="24"/>
  <c r="BK188" i="25"/>
  <c r="J192" i="25"/>
  <c r="BK150" i="25"/>
  <c r="BK192" i="25"/>
  <c r="J175" i="25"/>
  <c r="BK226" i="25"/>
  <c r="J234" i="25"/>
  <c r="J196" i="25"/>
  <c r="J124" i="25"/>
  <c r="J182" i="25"/>
  <c r="J1413" i="2"/>
  <c r="BK1354" i="2"/>
  <c r="BK1293" i="2"/>
  <c r="BK1255" i="2"/>
  <c r="BK1243" i="2"/>
  <c r="J1216" i="2"/>
  <c r="BK1204" i="2"/>
  <c r="BK1188" i="2"/>
  <c r="J1178" i="2"/>
  <c r="J1161" i="2"/>
  <c r="J1140" i="2"/>
  <c r="BK1119" i="2"/>
  <c r="BK1113" i="2"/>
  <c r="BK1097" i="2"/>
  <c r="J1093" i="2"/>
  <c r="J1084" i="2"/>
  <c r="BK1028" i="2"/>
  <c r="BK973" i="2"/>
  <c r="J943" i="2"/>
  <c r="J931" i="2"/>
  <c r="BK887" i="2"/>
  <c r="J745" i="2"/>
  <c r="BK668" i="2"/>
  <c r="J655" i="2"/>
  <c r="BK636" i="2"/>
  <c r="BK590" i="2"/>
  <c r="BK580" i="2"/>
  <c r="BK522" i="2"/>
  <c r="J508" i="2"/>
  <c r="BK433" i="2"/>
  <c r="BK401" i="2"/>
  <c r="BK378" i="2"/>
  <c r="J349" i="2"/>
  <c r="J334" i="2"/>
  <c r="J312" i="2"/>
  <c r="BK290" i="2"/>
  <c r="J278" i="2"/>
  <c r="J247" i="2"/>
  <c r="J244" i="2"/>
  <c r="J232" i="2"/>
  <c r="AS95" i="1"/>
  <c r="J560" i="3"/>
  <c r="J425" i="3"/>
  <c r="BK379" i="3"/>
  <c r="BK258" i="3"/>
  <c r="J194" i="3"/>
  <c r="BK1399" i="3"/>
  <c r="J1181" i="3"/>
  <c r="BK1038" i="3"/>
  <c r="BK865" i="3"/>
  <c r="J821" i="3"/>
  <c r="BK742" i="3"/>
  <c r="BK567" i="3"/>
  <c r="BK450" i="3"/>
  <c r="J394" i="3"/>
  <c r="J276" i="3"/>
  <c r="J213" i="3"/>
  <c r="J1520" i="3"/>
  <c r="J1356" i="3"/>
  <c r="J1162" i="3"/>
  <c r="BK960" i="3"/>
  <c r="BK888" i="3"/>
  <c r="J846" i="3"/>
  <c r="BK763" i="3"/>
  <c r="BK489" i="3"/>
  <c r="J283" i="3"/>
  <c r="J1522" i="3"/>
  <c r="J1316" i="3"/>
  <c r="BK1137" i="3"/>
  <c r="J947" i="3"/>
  <c r="BK818" i="3"/>
  <c r="BK796" i="3"/>
  <c r="BK713" i="3"/>
  <c r="J529" i="3"/>
  <c r="BK388" i="3"/>
  <c r="BK154" i="3"/>
  <c r="BK1392" i="3"/>
  <c r="J1330" i="3"/>
  <c r="BK1162" i="3"/>
  <c r="BK1082" i="3"/>
  <c r="J958" i="3"/>
  <c r="J891" i="3"/>
  <c r="J789" i="3"/>
  <c r="J540" i="3"/>
  <c r="BK298" i="3"/>
  <c r="J150" i="3"/>
  <c r="BK1356" i="3"/>
  <c r="J1237" i="3"/>
  <c r="J1016" i="3"/>
  <c r="J949" i="3"/>
  <c r="BK849" i="3"/>
  <c r="J795" i="3"/>
  <c r="J594" i="3"/>
  <c r="BK492" i="3"/>
  <c r="J265" i="3"/>
  <c r="BK158" i="3"/>
  <c r="J1355" i="3"/>
  <c r="J729" i="3"/>
  <c r="BK318" i="3"/>
  <c r="BK170" i="3"/>
  <c r="J888" i="3"/>
  <c r="BK821" i="3"/>
  <c r="BK594" i="3"/>
  <c r="J437" i="3"/>
  <c r="J339" i="3"/>
  <c r="J165" i="4"/>
  <c r="J173" i="4"/>
  <c r="BK182" i="4"/>
  <c r="BK173" i="4"/>
  <c r="BK168" i="4"/>
  <c r="BK182" i="5"/>
  <c r="BK178" i="5"/>
  <c r="J179" i="5"/>
  <c r="J140" i="5"/>
  <c r="BK164" i="5"/>
  <c r="BK158" i="5"/>
  <c r="BK134" i="6"/>
  <c r="J158" i="6"/>
  <c r="BK135" i="6"/>
  <c r="J135" i="6"/>
  <c r="BK197" i="7"/>
  <c r="BK155" i="7"/>
  <c r="J173" i="7"/>
  <c r="J142" i="7"/>
  <c r="J179" i="7"/>
  <c r="BK229" i="7"/>
  <c r="BK159" i="7"/>
  <c r="J225" i="7"/>
  <c r="J141" i="7"/>
  <c r="J221" i="7"/>
  <c r="BK138" i="7"/>
  <c r="J128" i="8"/>
  <c r="BK141" i="8"/>
  <c r="BK202" i="9"/>
  <c r="BK160" i="9"/>
  <c r="BK173" i="9"/>
  <c r="BK186" i="9"/>
  <c r="BK199" i="9"/>
  <c r="J156" i="9"/>
  <c r="J169" i="9"/>
  <c r="BK177" i="9"/>
  <c r="BK151" i="9"/>
  <c r="BK171" i="10"/>
  <c r="BK154" i="10"/>
  <c r="BK147" i="10"/>
  <c r="J138" i="10"/>
  <c r="J171" i="10"/>
  <c r="BK357" i="11"/>
  <c r="BK229" i="11"/>
  <c r="J324" i="11"/>
  <c r="J276" i="11"/>
  <c r="BK379" i="11"/>
  <c r="BK186" i="11"/>
  <c r="BK369" i="11"/>
  <c r="J414" i="11"/>
  <c r="BK364" i="11"/>
  <c r="BK174" i="12"/>
  <c r="BK126" i="12"/>
  <c r="J174" i="12"/>
  <c r="J209" i="12"/>
  <c r="BK283" i="12"/>
  <c r="BK247" i="12"/>
  <c r="J344" i="12"/>
  <c r="J399" i="13"/>
  <c r="BK123" i="13"/>
  <c r="BK297" i="13"/>
  <c r="J374" i="13"/>
  <c r="BK337" i="13"/>
  <c r="BK158" i="13"/>
  <c r="J130" i="13"/>
  <c r="BK127" i="14"/>
  <c r="J132" i="14"/>
  <c r="BK126" i="14"/>
  <c r="J168" i="15"/>
  <c r="J154" i="15"/>
  <c r="BK227" i="15"/>
  <c r="J203" i="15"/>
  <c r="BK356" i="16"/>
  <c r="J450" i="16"/>
  <c r="J245" i="16"/>
  <c r="BK401" i="16"/>
  <c r="BK236" i="16"/>
  <c r="J401" i="16"/>
  <c r="J281" i="16"/>
  <c r="J263" i="16"/>
  <c r="J392" i="16"/>
  <c r="BK124" i="17"/>
  <c r="J137" i="17"/>
  <c r="J451" i="18"/>
  <c r="BK432" i="18"/>
  <c r="BK386" i="18"/>
  <c r="J288" i="18"/>
  <c r="BK250" i="18"/>
  <c r="BK466" i="18"/>
  <c r="J396" i="18"/>
  <c r="BK363" i="18"/>
  <c r="BK300" i="18"/>
  <c r="BK271" i="18"/>
  <c r="J463" i="18"/>
  <c r="BK427" i="18"/>
  <c r="BK391" i="18"/>
  <c r="J340" i="18"/>
  <c r="BK321" i="18"/>
  <c r="J305" i="18"/>
  <c r="BK275" i="18"/>
  <c r="BK193" i="18"/>
  <c r="J450" i="18"/>
  <c r="BK382" i="18"/>
  <c r="BK307" i="18"/>
  <c r="BK262" i="18"/>
  <c r="J208" i="18"/>
  <c r="BK468" i="18"/>
  <c r="BK428" i="18"/>
  <c r="J373" i="18"/>
  <c r="J285" i="18"/>
  <c r="J153" i="18"/>
  <c r="BK471" i="18"/>
  <c r="BK463" i="18"/>
  <c r="J422" i="18"/>
  <c r="J372" i="18"/>
  <c r="J326" i="18"/>
  <c r="BK317" i="18"/>
  <c r="BK281" i="18"/>
  <c r="BK227" i="18"/>
  <c r="BK467" i="18"/>
  <c r="J440" i="18"/>
  <c r="J417" i="18"/>
  <c r="BK327" i="18"/>
  <c r="J317" i="18"/>
  <c r="J282" i="18"/>
  <c r="J468" i="18"/>
  <c r="J448" i="18"/>
  <c r="J428" i="18"/>
  <c r="J391" i="18"/>
  <c r="BK319" i="18"/>
  <c r="BK286" i="18"/>
  <c r="J250" i="18"/>
  <c r="J149" i="19"/>
  <c r="J145" i="19"/>
  <c r="BK124" i="20"/>
  <c r="BK126" i="20"/>
  <c r="J623" i="21"/>
  <c r="BK555" i="21"/>
  <c r="BK543" i="21"/>
  <c r="J526" i="21"/>
  <c r="J508" i="21"/>
  <c r="J477" i="21"/>
  <c r="BK464" i="21"/>
  <c r="J403" i="21"/>
  <c r="J368" i="21"/>
  <c r="J304" i="21"/>
  <c r="BK224" i="21"/>
  <c r="BK179" i="21"/>
  <c r="BK644" i="21"/>
  <c r="BK615" i="21"/>
  <c r="BK590" i="21"/>
  <c r="J565" i="21"/>
  <c r="J536" i="21"/>
  <c r="BK483" i="21"/>
  <c r="J437" i="21"/>
  <c r="J371" i="21"/>
  <c r="BK296" i="21"/>
  <c r="J232" i="21"/>
  <c r="BK507" i="21"/>
  <c r="BK455" i="21"/>
  <c r="J419" i="21"/>
  <c r="J381" i="21"/>
  <c r="BK340" i="21"/>
  <c r="J286" i="21"/>
  <c r="BK206" i="21"/>
  <c r="BK171" i="21"/>
  <c r="BK649" i="21"/>
  <c r="BK631" i="21"/>
  <c r="BK606" i="21"/>
  <c r="BK538" i="21"/>
  <c r="BK524" i="21"/>
  <c r="J455" i="21"/>
  <c r="BK371" i="21"/>
  <c r="J310" i="21"/>
  <c r="BK165" i="21"/>
  <c r="BK163" i="21"/>
  <c r="J158" i="21"/>
  <c r="BK155" i="21"/>
  <c r="J154" i="21"/>
  <c r="J654" i="21"/>
  <c r="BK651" i="21"/>
  <c r="J645" i="21"/>
  <c r="BK641" i="21"/>
  <c r="BK640" i="21"/>
  <c r="J636" i="21"/>
  <c r="BK633" i="21"/>
  <c r="BK627" i="21"/>
  <c r="BK624" i="21"/>
  <c r="BK619" i="21"/>
  <c r="BK618" i="21"/>
  <c r="J617" i="21"/>
  <c r="J611" i="21"/>
  <c r="BK601" i="21"/>
  <c r="J600" i="21"/>
  <c r="J590" i="21"/>
  <c r="J583" i="21"/>
  <c r="BK556" i="21"/>
  <c r="J553" i="21"/>
  <c r="J552" i="21"/>
  <c r="J550" i="21"/>
  <c r="J540" i="21"/>
  <c r="J528" i="21"/>
  <c r="J523" i="21"/>
  <c r="BK522" i="21"/>
  <c r="BK521" i="21"/>
  <c r="BK515" i="21"/>
  <c r="J514" i="21"/>
  <c r="J497" i="21"/>
  <c r="J482" i="21"/>
  <c r="J479" i="21"/>
  <c r="BK477" i="21"/>
  <c r="J476" i="21"/>
  <c r="BK475" i="21"/>
  <c r="J470" i="21"/>
  <c r="J468" i="21"/>
  <c r="J466" i="21"/>
  <c r="J462" i="21"/>
  <c r="J457" i="21"/>
  <c r="J456" i="21"/>
  <c r="J448" i="21"/>
  <c r="J412" i="21"/>
  <c r="BK321" i="21"/>
  <c r="J252" i="21"/>
  <c r="J177" i="21"/>
  <c r="J626" i="21"/>
  <c r="J602" i="21"/>
  <c r="BK577" i="21"/>
  <c r="J531" i="21"/>
  <c r="J503" i="21"/>
  <c r="BK474" i="21"/>
  <c r="J459" i="21"/>
  <c r="J397" i="21"/>
  <c r="BK286" i="21"/>
  <c r="J208" i="21"/>
  <c r="BK157" i="21"/>
  <c r="BK584" i="21"/>
  <c r="BK520" i="21"/>
  <c r="J282" i="21"/>
  <c r="J257" i="21"/>
  <c r="J164" i="21"/>
  <c r="J616" i="21"/>
  <c r="BK561" i="21"/>
  <c r="BK530" i="21"/>
  <c r="BK484" i="21"/>
  <c r="BK461" i="21"/>
  <c r="J415" i="21"/>
  <c r="BK334" i="21"/>
  <c r="J269" i="21"/>
  <c r="BK242" i="21"/>
  <c r="J197" i="21"/>
  <c r="J174" i="21"/>
  <c r="J444" i="22"/>
  <c r="J415" i="22"/>
  <c r="J399" i="22"/>
  <c r="BK352" i="22"/>
  <c r="J285" i="22"/>
  <c r="BK237" i="22"/>
  <c r="J210" i="22"/>
  <c r="J154" i="22"/>
  <c r="J439" i="22"/>
  <c r="BK420" i="22"/>
  <c r="J403" i="22"/>
  <c r="BK350" i="22"/>
  <c r="BK329" i="22"/>
  <c r="J295" i="22"/>
  <c r="J226" i="22"/>
  <c r="J209" i="22"/>
  <c r="BK438" i="22"/>
  <c r="BK413" i="22"/>
  <c r="J396" i="22"/>
  <c r="J344" i="22"/>
  <c r="J315" i="22"/>
  <c r="BK233" i="22"/>
  <c r="BK210" i="22"/>
  <c r="BK191" i="22"/>
  <c r="BK437" i="22"/>
  <c r="BK410" i="22"/>
  <c r="J354" i="22"/>
  <c r="J287" i="22"/>
  <c r="J255" i="22"/>
  <c r="J196" i="22"/>
  <c r="J140" i="22"/>
  <c r="J382" i="22"/>
  <c r="BK295" i="22"/>
  <c r="J263" i="22"/>
  <c r="J229" i="22"/>
  <c r="BK181" i="22"/>
  <c r="BK396" i="22"/>
  <c r="J346" i="22"/>
  <c r="J272" i="22"/>
  <c r="BK241" i="22"/>
  <c r="J217" i="22"/>
  <c r="J152" i="22"/>
  <c r="J433" i="22"/>
  <c r="BK370" i="22"/>
  <c r="J319" i="22"/>
  <c r="J238" i="22"/>
  <c r="J218" i="22"/>
  <c r="J202" i="22"/>
  <c r="BK168" i="22"/>
  <c r="BK376" i="22"/>
  <c r="J345" i="22"/>
  <c r="J312" i="22"/>
  <c r="J241" i="22"/>
  <c r="J203" i="22"/>
  <c r="BK144" i="22"/>
  <c r="J174" i="23"/>
  <c r="J178" i="23"/>
  <c r="BK183" i="23"/>
  <c r="BK202" i="23"/>
  <c r="BK175" i="23"/>
  <c r="BK131" i="23"/>
  <c r="BK179" i="23"/>
  <c r="BK164" i="23"/>
  <c r="J131" i="23"/>
  <c r="J198" i="23"/>
  <c r="J167" i="23"/>
  <c r="BK211" i="24"/>
  <c r="J197" i="24"/>
  <c r="J162" i="24"/>
  <c r="BK203" i="24"/>
  <c r="J158" i="24"/>
  <c r="BK133" i="24"/>
  <c r="BK158" i="24"/>
  <c r="J178" i="24"/>
  <c r="BK238" i="25"/>
  <c r="J169" i="25"/>
  <c r="BK221" i="25"/>
  <c r="BK181" i="25"/>
  <c r="BK217" i="25"/>
  <c r="J226" i="25"/>
  <c r="BK132" i="25"/>
  <c r="J183" i="25"/>
  <c r="J1364" i="2"/>
  <c r="BK1339" i="2"/>
  <c r="J1293" i="2"/>
  <c r="J1263" i="2"/>
  <c r="J1243" i="2"/>
  <c r="J1221" i="2"/>
  <c r="J1210" i="2"/>
  <c r="BK1194" i="2"/>
  <c r="BK1183" i="2"/>
  <c r="J1173" i="2"/>
  <c r="J1155" i="2"/>
  <c r="BK1140" i="2"/>
  <c r="J1122" i="2"/>
  <c r="J1113" i="2"/>
  <c r="J1094" i="2"/>
  <c r="J1089" i="2"/>
  <c r="BK1082" i="2"/>
  <c r="J974" i="2"/>
  <c r="BK943" i="2"/>
  <c r="BK931" i="2"/>
  <c r="J887" i="2"/>
  <c r="BK745" i="2"/>
  <c r="J675" i="2"/>
  <c r="BK655" i="2"/>
  <c r="J650" i="2"/>
  <c r="J616" i="2"/>
  <c r="J585" i="2"/>
  <c r="BK570" i="2"/>
  <c r="J513" i="2"/>
  <c r="BK500" i="2"/>
  <c r="BK417" i="2"/>
  <c r="J396" i="2"/>
  <c r="BK349" i="2"/>
  <c r="BK317" i="2"/>
  <c r="BK307" i="2"/>
  <c r="BK283" i="2"/>
  <c r="BK261" i="2"/>
  <c r="BK245" i="2"/>
  <c r="BK232" i="2"/>
  <c r="F37" i="2"/>
  <c r="J803" i="3"/>
  <c r="J567" i="3"/>
  <c r="BK475" i="3"/>
  <c r="BK185" i="3"/>
  <c r="BK1380" i="3"/>
  <c r="BK1308" i="3"/>
  <c r="BK1122" i="3"/>
  <c r="BK1041" i="3"/>
  <c r="BK947" i="3"/>
  <c r="BK883" i="3"/>
  <c r="J796" i="3"/>
  <c r="BK560" i="3"/>
  <c r="J388" i="3"/>
  <c r="BK163" i="3"/>
  <c r="BK1330" i="3"/>
  <c r="J1094" i="3"/>
  <c r="J965" i="3"/>
  <c r="BK934" i="3"/>
  <c r="J824" i="3"/>
  <c r="BK729" i="3"/>
  <c r="BK547" i="3"/>
  <c r="J298" i="3"/>
  <c r="J189" i="3"/>
  <c r="J1380" i="3"/>
  <c r="BK1264" i="3"/>
  <c r="BK523" i="3"/>
  <c r="BK177" i="3"/>
  <c r="J934" i="3"/>
  <c r="BK835" i="3"/>
  <c r="BK795" i="3"/>
  <c r="J489" i="3"/>
  <c r="J379" i="3"/>
  <c r="BK218" i="3"/>
  <c r="BK163" i="4"/>
  <c r="BK139" i="4"/>
  <c r="BK179" i="4"/>
  <c r="J168" i="4"/>
  <c r="BK189" i="5"/>
  <c r="BK187" i="5"/>
  <c r="J182" i="5"/>
  <c r="J158" i="5"/>
  <c r="BK137" i="5"/>
  <c r="BK144" i="5"/>
  <c r="J160" i="5"/>
  <c r="BK139" i="6"/>
  <c r="BK138" i="6"/>
  <c r="BK153" i="6"/>
  <c r="J142" i="6"/>
  <c r="J217" i="7"/>
  <c r="BK173" i="7"/>
  <c r="J234" i="7"/>
  <c r="BK145" i="7"/>
  <c r="J187" i="7"/>
  <c r="BK221" i="7"/>
  <c r="J153" i="7"/>
  <c r="J202" i="7"/>
  <c r="J138" i="7"/>
  <c r="BK153" i="7"/>
  <c r="BK139" i="8"/>
  <c r="J141" i="8"/>
  <c r="J194" i="9"/>
  <c r="BK200" i="9"/>
  <c r="J162" i="9"/>
  <c r="J153" i="9"/>
  <c r="J191" i="9"/>
  <c r="BK141" i="9"/>
  <c r="BK162" i="9"/>
  <c r="J190" i="9"/>
  <c r="J141" i="9"/>
  <c r="BK130" i="10"/>
  <c r="J155" i="10"/>
  <c r="BK150" i="10"/>
  <c r="J159" i="10"/>
  <c r="BK374" i="11"/>
  <c r="J269" i="11"/>
  <c r="BK352" i="11"/>
  <c r="BK261" i="11"/>
  <c r="BK239" i="11"/>
  <c r="BK265" i="11"/>
  <c r="J394" i="11"/>
  <c r="BK324" i="11"/>
  <c r="J419" i="11"/>
  <c r="BK359" i="11"/>
  <c r="J197" i="12"/>
  <c r="BK234" i="12"/>
  <c r="BK336" i="12"/>
  <c r="BK259" i="12"/>
  <c r="BK125" i="12"/>
  <c r="BK319" i="12"/>
  <c r="BK125" i="13"/>
  <c r="J392" i="13"/>
  <c r="BK385" i="13"/>
  <c r="J385" i="13"/>
  <c r="BK124" i="13"/>
  <c r="BK212" i="13"/>
  <c r="BK226" i="13"/>
  <c r="J130" i="14"/>
  <c r="BK173" i="14"/>
  <c r="BK180" i="14"/>
  <c r="BK162" i="14"/>
  <c r="BK161" i="15"/>
  <c r="J227" i="15"/>
  <c r="J140" i="15"/>
  <c r="J439" i="16"/>
  <c r="BK155" i="16"/>
  <c r="J347" i="16"/>
  <c r="J218" i="16"/>
  <c r="BK245" i="16"/>
  <c r="BK419" i="16"/>
  <c r="J317" i="16"/>
  <c r="BK281" i="16"/>
  <c r="BK428" i="16"/>
  <c r="J356" i="16"/>
  <c r="BK123" i="16"/>
  <c r="J146" i="17"/>
  <c r="BK130" i="17"/>
  <c r="J456" i="18"/>
  <c r="BK441" i="18"/>
  <c r="BK392" i="18"/>
  <c r="J332" i="18"/>
  <c r="J262" i="18"/>
  <c r="BK203" i="18"/>
  <c r="J444" i="18"/>
  <c r="J378" i="18"/>
  <c r="BK322" i="18"/>
  <c r="BK297" i="18"/>
  <c r="BK230" i="18"/>
  <c r="J441" i="18"/>
  <c r="BK395" i="18"/>
  <c r="J371" i="18"/>
  <c r="BK325" i="18"/>
  <c r="BK299" i="18"/>
  <c r="BK224" i="18"/>
  <c r="J464" i="18"/>
  <c r="BK418" i="18"/>
  <c r="BK373" i="18"/>
  <c r="J296" i="18"/>
  <c r="J280" i="18"/>
  <c r="J224" i="18"/>
  <c r="J196" i="18"/>
  <c r="BK455" i="18"/>
  <c r="J421" i="18"/>
  <c r="J363" i="18"/>
  <c r="J272" i="18"/>
  <c r="BK475" i="18"/>
  <c r="J472" i="18"/>
  <c r="BK448" i="18"/>
  <c r="J382" i="18"/>
  <c r="BK329" i="18"/>
  <c r="BK305" i="18"/>
  <c r="BK258" i="18"/>
  <c r="J183" i="18"/>
  <c r="J454" i="18"/>
  <c r="J423" i="18"/>
  <c r="BK379" i="18"/>
  <c r="J323" i="18"/>
  <c r="J287" i="18"/>
  <c r="BK255" i="18"/>
  <c r="J438" i="18"/>
  <c r="BK405" i="18"/>
  <c r="BK376" i="18"/>
  <c r="BK306" i="18"/>
  <c r="BK285" i="18"/>
  <c r="J268" i="18"/>
  <c r="BK165" i="18"/>
  <c r="BK149" i="19"/>
  <c r="J126" i="20"/>
  <c r="J123" i="20"/>
  <c r="BK591" i="21"/>
  <c r="BK558" i="21"/>
  <c r="J541" i="21"/>
  <c r="BK494" i="21"/>
  <c r="J469" i="21"/>
  <c r="BK427" i="21"/>
  <c r="J374" i="21"/>
  <c r="BK317" i="21"/>
  <c r="BK216" i="21"/>
  <c r="BK655" i="21"/>
  <c r="J642" i="21"/>
  <c r="BK602" i="21"/>
  <c r="BK571" i="21"/>
  <c r="BK542" i="21"/>
  <c r="J516" i="21"/>
  <c r="J423" i="21"/>
  <c r="BK310" i="21"/>
  <c r="BK246" i="21"/>
  <c r="J212" i="21"/>
  <c r="J518" i="21"/>
  <c r="J471" i="21"/>
  <c r="J453" i="21"/>
  <c r="J427" i="21"/>
  <c r="J378" i="21"/>
  <c r="J338" i="21"/>
  <c r="J216" i="21"/>
  <c r="BK189" i="21"/>
  <c r="J155" i="21"/>
  <c r="BK643" i="21"/>
  <c r="BK613" i="21"/>
  <c r="J577" i="21"/>
  <c r="BK525" i="21"/>
  <c r="J494" i="21"/>
  <c r="J447" i="21"/>
  <c r="BK357" i="21"/>
  <c r="J291" i="21"/>
  <c r="J243" i="21"/>
  <c r="BK194" i="21"/>
  <c r="J185" i="21"/>
  <c r="BK219" i="21"/>
  <c r="J190" i="21"/>
  <c r="BK154" i="21"/>
  <c r="BK632" i="21"/>
  <c r="BK610" i="21"/>
  <c r="J568" i="21"/>
  <c r="BK527" i="21"/>
  <c r="BK480" i="21"/>
  <c r="J463" i="21"/>
  <c r="BK433" i="21"/>
  <c r="BK351" i="21"/>
  <c r="BK251" i="21"/>
  <c r="BK203" i="21"/>
  <c r="J162" i="21"/>
  <c r="J612" i="21"/>
  <c r="BK568" i="21"/>
  <c r="BK466" i="21"/>
  <c r="BK358" i="21"/>
  <c r="BK297" i="21"/>
  <c r="BK238" i="21"/>
  <c r="BK212" i="21"/>
  <c r="J150" i="21"/>
  <c r="J601" i="21"/>
  <c r="J544" i="21"/>
  <c r="BK518" i="21"/>
  <c r="J485" i="21"/>
  <c r="J454" i="21"/>
  <c r="BK361" i="21"/>
  <c r="J301" i="21"/>
  <c r="J264" i="21"/>
  <c r="BK208" i="21"/>
  <c r="J178" i="21"/>
  <c r="BK448" i="22"/>
  <c r="BK424" i="22"/>
  <c r="J373" i="22"/>
  <c r="J341" i="22"/>
  <c r="J310" i="22"/>
  <c r="J242" i="22"/>
  <c r="BK216" i="22"/>
  <c r="BK444" i="22"/>
  <c r="BK440" i="22"/>
  <c r="J421" i="22"/>
  <c r="J408" i="22"/>
  <c r="J347" i="22"/>
  <c r="J327" i="22"/>
  <c r="BK272" i="22"/>
  <c r="J225" i="22"/>
  <c r="J201" i="22"/>
  <c r="BK180" i="22"/>
  <c r="BK434" i="22"/>
  <c r="J412" i="22"/>
  <c r="J363" i="22"/>
  <c r="J336" i="22"/>
  <c r="BK276" i="22"/>
  <c r="BK236" i="22"/>
  <c r="BK223" i="22"/>
  <c r="J182" i="22"/>
  <c r="J424" i="22"/>
  <c r="BK402" i="22"/>
  <c r="J352" i="22"/>
  <c r="J320" i="22"/>
  <c r="J268" i="22"/>
  <c r="BK209" i="22"/>
  <c r="J147" i="22"/>
  <c r="BK385" i="22"/>
  <c r="BK326" i="22"/>
  <c r="J276" i="22"/>
  <c r="J247" i="22"/>
  <c r="BK225" i="22"/>
  <c r="J187" i="22"/>
  <c r="BK138" i="22"/>
  <c r="BK328" i="22"/>
  <c r="BK267" i="22"/>
  <c r="J243" i="22"/>
  <c r="BK221" i="22"/>
  <c r="BK182" i="22"/>
  <c r="BK401" i="22"/>
  <c r="BK360" i="22"/>
  <c r="J324" i="22"/>
  <c r="BK287" i="22"/>
  <c r="J232" i="22"/>
  <c r="BK215" i="22"/>
  <c r="J184" i="22"/>
  <c r="BK140" i="22"/>
  <c r="J362" i="22"/>
  <c r="J326" i="22"/>
  <c r="J288" i="22"/>
  <c r="BK240" i="22"/>
  <c r="BK187" i="22"/>
  <c r="BK141" i="22"/>
  <c r="BK204" i="23"/>
  <c r="J157" i="23"/>
  <c r="J190" i="23"/>
  <c r="J164" i="23"/>
  <c r="BK188" i="23"/>
  <c r="J172" i="23"/>
  <c r="BK205" i="23"/>
  <c r="BK182" i="23"/>
  <c r="J168" i="23"/>
  <c r="BK141" i="23"/>
  <c r="BK199" i="23"/>
  <c r="BK172" i="23"/>
  <c r="J208" i="25"/>
  <c r="BK179" i="25"/>
  <c r="J180" i="25"/>
  <c r="J204" i="25"/>
  <c r="J161" i="25"/>
  <c r="BK200" i="25"/>
  <c r="F36" i="2" l="1"/>
  <c r="T139" i="2"/>
  <c r="T227" i="2"/>
  <c r="R1088" i="2"/>
  <c r="P1209" i="2"/>
  <c r="R1359" i="2"/>
  <c r="BK145" i="3"/>
  <c r="T145" i="3"/>
  <c r="R270" i="3"/>
  <c r="BK539" i="3"/>
  <c r="J539" i="3"/>
  <c r="J107" i="3" s="1"/>
  <c r="T718" i="3"/>
  <c r="T867" i="3"/>
  <c r="R936" i="3"/>
  <c r="BK950" i="3"/>
  <c r="J950" i="3" s="1"/>
  <c r="J115" i="3" s="1"/>
  <c r="R950" i="3"/>
  <c r="BK1095" i="3"/>
  <c r="J1095" i="3"/>
  <c r="J117" i="3" s="1"/>
  <c r="T1161" i="3"/>
  <c r="T1332" i="3"/>
  <c r="R1514" i="3"/>
  <c r="R128" i="4"/>
  <c r="P167" i="4"/>
  <c r="P166" i="4" s="1"/>
  <c r="P132" i="5"/>
  <c r="T173" i="5"/>
  <c r="BK145" i="6"/>
  <c r="J145" i="6" s="1"/>
  <c r="J101" i="6" s="1"/>
  <c r="BK154" i="6"/>
  <c r="J154" i="6" s="1"/>
  <c r="J102" i="6" s="1"/>
  <c r="P181" i="7"/>
  <c r="BK142" i="8"/>
  <c r="J142" i="8"/>
  <c r="J103" i="8" s="1"/>
  <c r="BK150" i="9"/>
  <c r="J150" i="9" s="1"/>
  <c r="J101" i="9" s="1"/>
  <c r="BK161" i="9"/>
  <c r="J161" i="9" s="1"/>
  <c r="J102" i="9" s="1"/>
  <c r="P185" i="9"/>
  <c r="BK129" i="10"/>
  <c r="T137" i="10"/>
  <c r="R350" i="11"/>
  <c r="R125" i="11" s="1"/>
  <c r="T131" i="14"/>
  <c r="P122" i="15"/>
  <c r="P121" i="15" s="1"/>
  <c r="AU109" i="1" s="1"/>
  <c r="T122" i="16"/>
  <c r="T121" i="16" s="1"/>
  <c r="T123" i="17"/>
  <c r="T122" i="17" s="1"/>
  <c r="T137" i="18"/>
  <c r="P220" i="18"/>
  <c r="P228" i="18"/>
  <c r="R336" i="18"/>
  <c r="R381" i="18"/>
  <c r="R442" i="18"/>
  <c r="BK124" i="19"/>
  <c r="BK123" i="19" s="1"/>
  <c r="BK122" i="19" s="1"/>
  <c r="J122" i="19" s="1"/>
  <c r="J32" i="19" s="1"/>
  <c r="BK122" i="20"/>
  <c r="BK121" i="20" s="1"/>
  <c r="J121" i="20" s="1"/>
  <c r="J98" i="20" s="1"/>
  <c r="BK146" i="21"/>
  <c r="J146" i="21"/>
  <c r="J101" i="21" s="1"/>
  <c r="R159" i="21"/>
  <c r="P184" i="21"/>
  <c r="R256" i="21"/>
  <c r="P270" i="21"/>
  <c r="R295" i="21"/>
  <c r="R307" i="21"/>
  <c r="BK365" i="21"/>
  <c r="J365" i="21" s="1"/>
  <c r="J111" i="21" s="1"/>
  <c r="P440" i="21"/>
  <c r="R440" i="21"/>
  <c r="T451" i="21"/>
  <c r="R513" i="21"/>
  <c r="T533" i="21"/>
  <c r="R557" i="21"/>
  <c r="R630" i="21"/>
  <c r="R629" i="21"/>
  <c r="T137" i="22"/>
  <c r="BK197" i="22"/>
  <c r="J197" i="22" s="1"/>
  <c r="J104" i="22" s="1"/>
  <c r="R245" i="22"/>
  <c r="BK359" i="22"/>
  <c r="J359" i="22" s="1"/>
  <c r="J108" i="22" s="1"/>
  <c r="R394" i="22"/>
  <c r="P146" i="23"/>
  <c r="T196" i="23"/>
  <c r="T195" i="23"/>
  <c r="R243" i="2"/>
  <c r="T1121" i="2"/>
  <c r="R1209" i="2"/>
  <c r="P1318" i="2"/>
  <c r="R145" i="3"/>
  <c r="P270" i="3"/>
  <c r="BK453" i="3"/>
  <c r="J453" i="3" s="1"/>
  <c r="J106" i="3" s="1"/>
  <c r="T453" i="3"/>
  <c r="P718" i="3"/>
  <c r="BK826" i="3"/>
  <c r="J826" i="3" s="1"/>
  <c r="J112" i="3" s="1"/>
  <c r="P826" i="3"/>
  <c r="R959" i="3"/>
  <c r="P1161" i="3"/>
  <c r="BK1332" i="3"/>
  <c r="J1332" i="3"/>
  <c r="J119" i="3" s="1"/>
  <c r="P1332" i="3"/>
  <c r="BK1514" i="3"/>
  <c r="J1514" i="3"/>
  <c r="J121" i="3" s="1"/>
  <c r="P128" i="4"/>
  <c r="T167" i="4"/>
  <c r="T166" i="4"/>
  <c r="BK132" i="5"/>
  <c r="J132" i="5" s="1"/>
  <c r="J100" i="5" s="1"/>
  <c r="BK173" i="5"/>
  <c r="J173" i="5"/>
  <c r="J104" i="5" s="1"/>
  <c r="P130" i="6"/>
  <c r="R154" i="6"/>
  <c r="R133" i="7"/>
  <c r="P158" i="7"/>
  <c r="BK170" i="7"/>
  <c r="J170" i="7"/>
  <c r="J105" i="7" s="1"/>
  <c r="T170" i="7"/>
  <c r="R232" i="7"/>
  <c r="R132" i="8"/>
  <c r="R131" i="9"/>
  <c r="T161" i="9"/>
  <c r="T185" i="9"/>
  <c r="R129" i="10"/>
  <c r="R153" i="10"/>
  <c r="BK350" i="11"/>
  <c r="J350" i="11" s="1"/>
  <c r="J103" i="11" s="1"/>
  <c r="R122" i="12"/>
  <c r="R121" i="12" s="1"/>
  <c r="BK122" i="13"/>
  <c r="J122" i="13" s="1"/>
  <c r="J99" i="13" s="1"/>
  <c r="P137" i="18"/>
  <c r="BK220" i="18"/>
  <c r="J220" i="18" s="1"/>
  <c r="J101" i="18" s="1"/>
  <c r="R228" i="18"/>
  <c r="P336" i="18"/>
  <c r="BK377" i="18"/>
  <c r="J377" i="18"/>
  <c r="J108" i="18" s="1"/>
  <c r="T406" i="18"/>
  <c r="P470" i="18"/>
  <c r="R124" i="19"/>
  <c r="R123" i="19" s="1"/>
  <c r="R122" i="19" s="1"/>
  <c r="T122" i="20"/>
  <c r="T121" i="20"/>
  <c r="BK145" i="22"/>
  <c r="J145" i="22" s="1"/>
  <c r="J102" i="22" s="1"/>
  <c r="P153" i="22"/>
  <c r="R197" i="22"/>
  <c r="BK323" i="22"/>
  <c r="J323" i="22"/>
  <c r="J106" i="22"/>
  <c r="P359" i="22"/>
  <c r="T394" i="22"/>
  <c r="T146" i="23"/>
  <c r="BK196" i="23"/>
  <c r="J196" i="23" s="1"/>
  <c r="J105" i="23" s="1"/>
  <c r="T128" i="24"/>
  <c r="T150" i="24"/>
  <c r="P188" i="24"/>
  <c r="P202" i="24"/>
  <c r="R139" i="2"/>
  <c r="R138" i="2" s="1"/>
  <c r="BK227" i="2"/>
  <c r="J227" i="2" s="1"/>
  <c r="J103" i="2" s="1"/>
  <c r="R227" i="2"/>
  <c r="P1088" i="2"/>
  <c r="BK1160" i="2"/>
  <c r="J1160" i="2" s="1"/>
  <c r="J109" i="2" s="1"/>
  <c r="T1209" i="2"/>
  <c r="T1318" i="2"/>
  <c r="T193" i="3"/>
  <c r="BK352" i="3"/>
  <c r="J352" i="3" s="1"/>
  <c r="J105" i="3" s="1"/>
  <c r="T539" i="3"/>
  <c r="R714" i="3"/>
  <c r="R806" i="3"/>
  <c r="R826" i="3"/>
  <c r="P959" i="3"/>
  <c r="P1095" i="3"/>
  <c r="R1381" i="3"/>
  <c r="P150" i="4"/>
  <c r="R132" i="5"/>
  <c r="R159" i="5"/>
  <c r="R130" i="6"/>
  <c r="P154" i="6"/>
  <c r="P133" i="7"/>
  <c r="P132" i="7"/>
  <c r="R158" i="7"/>
  <c r="P170" i="7"/>
  <c r="BK232" i="7"/>
  <c r="J232" i="7"/>
  <c r="J109" i="7" s="1"/>
  <c r="P142" i="8"/>
  <c r="T131" i="9"/>
  <c r="P161" i="9"/>
  <c r="T172" i="9"/>
  <c r="T129" i="10"/>
  <c r="P153" i="10"/>
  <c r="P123" i="14"/>
  <c r="R122" i="16"/>
  <c r="R121" i="16" s="1"/>
  <c r="R123" i="17"/>
  <c r="R122" i="17"/>
  <c r="R137" i="18"/>
  <c r="R220" i="18"/>
  <c r="BK228" i="18"/>
  <c r="J228" i="18"/>
  <c r="J102" i="18"/>
  <c r="BK336" i="18"/>
  <c r="J336" i="18" s="1"/>
  <c r="J106" i="18" s="1"/>
  <c r="T381" i="18"/>
  <c r="T442" i="18"/>
  <c r="P122" i="20"/>
  <c r="P121" i="20"/>
  <c r="AU114" i="1"/>
  <c r="R146" i="21"/>
  <c r="T159" i="21"/>
  <c r="BK170" i="21"/>
  <c r="J170" i="21"/>
  <c r="J103" i="21" s="1"/>
  <c r="P170" i="21"/>
  <c r="R170" i="21"/>
  <c r="T170" i="21"/>
  <c r="BK256" i="21"/>
  <c r="J256" i="21" s="1"/>
  <c r="J106" i="21" s="1"/>
  <c r="BK270" i="21"/>
  <c r="J270" i="21" s="1"/>
  <c r="J107" i="21" s="1"/>
  <c r="P295" i="21"/>
  <c r="T307" i="21"/>
  <c r="T365" i="21"/>
  <c r="R451" i="21"/>
  <c r="R487" i="21"/>
  <c r="T513" i="21"/>
  <c r="R533" i="21"/>
  <c r="P546" i="21"/>
  <c r="R546" i="21"/>
  <c r="T546" i="21"/>
  <c r="P614" i="21"/>
  <c r="P630" i="21"/>
  <c r="P629" i="21"/>
  <c r="P137" i="22"/>
  <c r="R145" i="22"/>
  <c r="T153" i="22"/>
  <c r="P245" i="22"/>
  <c r="R323" i="22"/>
  <c r="BK394" i="22"/>
  <c r="J394" i="22" s="1"/>
  <c r="J110" i="22" s="1"/>
  <c r="R426" i="22"/>
  <c r="R425" i="22" s="1"/>
  <c r="P130" i="23"/>
  <c r="T130" i="23"/>
  <c r="BK185" i="23"/>
  <c r="J185" i="23" s="1"/>
  <c r="J103" i="23" s="1"/>
  <c r="P196" i="23"/>
  <c r="P195" i="23"/>
  <c r="R128" i="24"/>
  <c r="P150" i="24"/>
  <c r="BK188" i="24"/>
  <c r="J188" i="24" s="1"/>
  <c r="J102" i="24" s="1"/>
  <c r="R202" i="24"/>
  <c r="BK123" i="25"/>
  <c r="R123" i="25"/>
  <c r="BK139" i="2"/>
  <c r="J139" i="2" s="1"/>
  <c r="J100" i="2" s="1"/>
  <c r="P139" i="2"/>
  <c r="P227" i="2"/>
  <c r="BK1088" i="2"/>
  <c r="J1088" i="2"/>
  <c r="J105" i="2" s="1"/>
  <c r="R1121" i="2"/>
  <c r="BK1209" i="2"/>
  <c r="J1209" i="2"/>
  <c r="J111" i="2" s="1"/>
  <c r="T1359" i="2"/>
  <c r="BK193" i="3"/>
  <c r="J193" i="3" s="1"/>
  <c r="J101" i="3" s="1"/>
  <c r="T270" i="3"/>
  <c r="P539" i="3"/>
  <c r="BK714" i="3"/>
  <c r="J714" i="3"/>
  <c r="J108" i="3" s="1"/>
  <c r="T714" i="3"/>
  <c r="P806" i="3"/>
  <c r="R867" i="3"/>
  <c r="P936" i="3"/>
  <c r="T936" i="3"/>
  <c r="P950" i="3"/>
  <c r="T950" i="3"/>
  <c r="BK1161" i="3"/>
  <c r="J1161" i="3" s="1"/>
  <c r="J118" i="3" s="1"/>
  <c r="BK1381" i="3"/>
  <c r="J1381" i="3" s="1"/>
  <c r="J120" i="3" s="1"/>
  <c r="T1514" i="3"/>
  <c r="BK128" i="4"/>
  <c r="J128" i="4" s="1"/>
  <c r="J100" i="4" s="1"/>
  <c r="BK167" i="4"/>
  <c r="BK166" i="4" s="1"/>
  <c r="J166" i="4" s="1"/>
  <c r="J103" i="4" s="1"/>
  <c r="R173" i="5"/>
  <c r="BK130" i="6"/>
  <c r="J130" i="6" s="1"/>
  <c r="J100" i="6" s="1"/>
  <c r="T145" i="6"/>
  <c r="BK181" i="7"/>
  <c r="BK180" i="7" s="1"/>
  <c r="J180" i="7" s="1"/>
  <c r="J107" i="7" s="1"/>
  <c r="T232" i="7"/>
  <c r="T142" i="8"/>
  <c r="P150" i="9"/>
  <c r="BK172" i="9"/>
  <c r="J172" i="9"/>
  <c r="J103" i="9" s="1"/>
  <c r="R185" i="9"/>
  <c r="P129" i="10"/>
  <c r="T153" i="10"/>
  <c r="P350" i="11"/>
  <c r="P125" i="11" s="1"/>
  <c r="AU105" i="1" s="1"/>
  <c r="P122" i="12"/>
  <c r="P121" i="12" s="1"/>
  <c r="AU106" i="1" s="1"/>
  <c r="R122" i="13"/>
  <c r="R121" i="13" s="1"/>
  <c r="BK123" i="14"/>
  <c r="J123" i="14" s="1"/>
  <c r="J99" i="14" s="1"/>
  <c r="R123" i="14"/>
  <c r="T122" i="15"/>
  <c r="T121" i="15" s="1"/>
  <c r="P122" i="16"/>
  <c r="P121" i="16" s="1"/>
  <c r="AU110" i="1" s="1"/>
  <c r="P123" i="17"/>
  <c r="P122" i="17" s="1"/>
  <c r="AU111" i="1" s="1"/>
  <c r="BK246" i="18"/>
  <c r="J246" i="18"/>
  <c r="J105" i="18" s="1"/>
  <c r="R370" i="18"/>
  <c r="T377" i="18"/>
  <c r="R406" i="18"/>
  <c r="T470" i="18"/>
  <c r="BK168" i="25"/>
  <c r="J168" i="25" s="1"/>
  <c r="J100" i="25" s="1"/>
  <c r="P137" i="10"/>
  <c r="P228" i="11"/>
  <c r="R131" i="14"/>
  <c r="P246" i="18"/>
  <c r="P370" i="18"/>
  <c r="R377" i="18"/>
  <c r="BK406" i="18"/>
  <c r="J406" i="18" s="1"/>
  <c r="J111" i="18" s="1"/>
  <c r="BK470" i="18"/>
  <c r="J470" i="18" s="1"/>
  <c r="J113" i="18" s="1"/>
  <c r="T124" i="19"/>
  <c r="T123" i="19"/>
  <c r="T122" i="19" s="1"/>
  <c r="T146" i="21"/>
  <c r="BK184" i="21"/>
  <c r="J184" i="21"/>
  <c r="J104" i="21" s="1"/>
  <c r="P256" i="21"/>
  <c r="P255" i="21"/>
  <c r="R270" i="21"/>
  <c r="BK307" i="21"/>
  <c r="J307" i="21" s="1"/>
  <c r="J109" i="21" s="1"/>
  <c r="BK339" i="21"/>
  <c r="J339" i="21" s="1"/>
  <c r="J110" i="21" s="1"/>
  <c r="P365" i="21"/>
  <c r="BK451" i="21"/>
  <c r="J451" i="21" s="1"/>
  <c r="J113" i="21" s="1"/>
  <c r="T487" i="21"/>
  <c r="BK533" i="21"/>
  <c r="J533" i="21" s="1"/>
  <c r="J116" i="21" s="1"/>
  <c r="BK546" i="21"/>
  <c r="J546" i="21" s="1"/>
  <c r="J117" i="21" s="1"/>
  <c r="P557" i="21"/>
  <c r="R614" i="21"/>
  <c r="T614" i="21"/>
  <c r="R137" i="22"/>
  <c r="BK153" i="22"/>
  <c r="J153" i="22"/>
  <c r="J103" i="22"/>
  <c r="T197" i="22"/>
  <c r="P323" i="22"/>
  <c r="T359" i="22"/>
  <c r="P426" i="22"/>
  <c r="P425" i="22" s="1"/>
  <c r="P168" i="25"/>
  <c r="T243" i="2"/>
  <c r="T138" i="2" s="1"/>
  <c r="P1121" i="2"/>
  <c r="R1160" i="2"/>
  <c r="BK1318" i="2"/>
  <c r="J1318" i="2" s="1"/>
  <c r="J114" i="2" s="1"/>
  <c r="BK1359" i="2"/>
  <c r="J1359" i="2"/>
  <c r="J115" i="2" s="1"/>
  <c r="P193" i="3"/>
  <c r="R352" i="3"/>
  <c r="P453" i="3"/>
  <c r="R718" i="3"/>
  <c r="BK867" i="3"/>
  <c r="J867" i="3" s="1"/>
  <c r="J113" i="3" s="1"/>
  <c r="BK936" i="3"/>
  <c r="J936" i="3" s="1"/>
  <c r="J114" i="3" s="1"/>
  <c r="R1161" i="3"/>
  <c r="R1332" i="3"/>
  <c r="P1514" i="3"/>
  <c r="R150" i="4"/>
  <c r="T132" i="5"/>
  <c r="P159" i="5"/>
  <c r="P145" i="6"/>
  <c r="T133" i="7"/>
  <c r="BK158" i="7"/>
  <c r="J158" i="7" s="1"/>
  <c r="J104" i="7" s="1"/>
  <c r="T158" i="7"/>
  <c r="R170" i="7"/>
  <c r="P232" i="7"/>
  <c r="T132" i="8"/>
  <c r="T131" i="8" s="1"/>
  <c r="T125" i="8" s="1"/>
  <c r="R150" i="9"/>
  <c r="R172" i="9"/>
  <c r="BK228" i="11"/>
  <c r="J228" i="11" s="1"/>
  <c r="J101" i="11" s="1"/>
  <c r="T350" i="11"/>
  <c r="T122" i="12"/>
  <c r="T121" i="12" s="1"/>
  <c r="P131" i="14"/>
  <c r="BK122" i="15"/>
  <c r="J122" i="15" s="1"/>
  <c r="J99" i="15" s="1"/>
  <c r="BK122" i="16"/>
  <c r="J122" i="16" s="1"/>
  <c r="J99" i="16" s="1"/>
  <c r="BK137" i="18"/>
  <c r="T220" i="18"/>
  <c r="T228" i="18"/>
  <c r="T336" i="18"/>
  <c r="P381" i="18"/>
  <c r="P442" i="18"/>
  <c r="P124" i="19"/>
  <c r="P123" i="19" s="1"/>
  <c r="P122" i="19" s="1"/>
  <c r="AU113" i="1" s="1"/>
  <c r="BK159" i="21"/>
  <c r="J159" i="21" s="1"/>
  <c r="J102" i="21" s="1"/>
  <c r="T184" i="21"/>
  <c r="T270" i="21"/>
  <c r="T295" i="21"/>
  <c r="P339" i="21"/>
  <c r="R339" i="21"/>
  <c r="T339" i="21"/>
  <c r="BK440" i="21"/>
  <c r="J440" i="21" s="1"/>
  <c r="J112" i="21" s="1"/>
  <c r="T440" i="21"/>
  <c r="BK487" i="21"/>
  <c r="J487" i="21" s="1"/>
  <c r="J114" i="21" s="1"/>
  <c r="BK513" i="21"/>
  <c r="J513" i="21" s="1"/>
  <c r="J115" i="21" s="1"/>
  <c r="BK557" i="21"/>
  <c r="J557" i="21"/>
  <c r="J118" i="21" s="1"/>
  <c r="BK614" i="21"/>
  <c r="J614" i="21" s="1"/>
  <c r="J119" i="21" s="1"/>
  <c r="T630" i="21"/>
  <c r="T629" i="21" s="1"/>
  <c r="BK137" i="22"/>
  <c r="J137" i="22" s="1"/>
  <c r="J101" i="22" s="1"/>
  <c r="P145" i="22"/>
  <c r="R153" i="22"/>
  <c r="T245" i="22"/>
  <c r="R359" i="22"/>
  <c r="P394" i="22"/>
  <c r="BK130" i="23"/>
  <c r="R130" i="23"/>
  <c r="P185" i="23"/>
  <c r="R196" i="23"/>
  <c r="R195" i="23"/>
  <c r="P128" i="24"/>
  <c r="P127" i="24" s="1"/>
  <c r="P126" i="24" s="1"/>
  <c r="AU119" i="1" s="1"/>
  <c r="BK150" i="24"/>
  <c r="J150" i="24" s="1"/>
  <c r="J101" i="24" s="1"/>
  <c r="T188" i="24"/>
  <c r="T202" i="24"/>
  <c r="P123" i="25"/>
  <c r="P122" i="25" s="1"/>
  <c r="AU121" i="1" s="1"/>
  <c r="T123" i="25"/>
  <c r="BK243" i="2"/>
  <c r="T1088" i="2"/>
  <c r="P1160" i="2"/>
  <c r="P1359" i="2"/>
  <c r="R193" i="3"/>
  <c r="T352" i="3"/>
  <c r="R453" i="3"/>
  <c r="BK718" i="3"/>
  <c r="J718" i="3" s="1"/>
  <c r="J110" i="3" s="1"/>
  <c r="T806" i="3"/>
  <c r="T826" i="3"/>
  <c r="T959" i="3"/>
  <c r="R1095" i="3"/>
  <c r="P1381" i="3"/>
  <c r="T128" i="4"/>
  <c r="R167" i="4"/>
  <c r="R166" i="4" s="1"/>
  <c r="BK159" i="5"/>
  <c r="J159" i="5" s="1"/>
  <c r="J103" i="5" s="1"/>
  <c r="P173" i="5"/>
  <c r="T130" i="6"/>
  <c r="T129" i="6"/>
  <c r="T128" i="6" s="1"/>
  <c r="T154" i="6"/>
  <c r="R181" i="7"/>
  <c r="R180" i="7"/>
  <c r="P132" i="8"/>
  <c r="P131" i="8" s="1"/>
  <c r="P125" i="8" s="1"/>
  <c r="AU102" i="1" s="1"/>
  <c r="BK131" i="9"/>
  <c r="T150" i="9"/>
  <c r="P172" i="9"/>
  <c r="BK153" i="10"/>
  <c r="J153" i="10" s="1"/>
  <c r="J102" i="10" s="1"/>
  <c r="R228" i="11"/>
  <c r="T122" i="13"/>
  <c r="T121" i="13" s="1"/>
  <c r="T123" i="14"/>
  <c r="BK123" i="17"/>
  <c r="J123" i="17" s="1"/>
  <c r="J99" i="17" s="1"/>
  <c r="T246" i="18"/>
  <c r="T370" i="18"/>
  <c r="P377" i="18"/>
  <c r="P406" i="18"/>
  <c r="R470" i="18"/>
  <c r="P146" i="21"/>
  <c r="P159" i="21"/>
  <c r="R184" i="21"/>
  <c r="T256" i="21"/>
  <c r="T255" i="21"/>
  <c r="BK295" i="21"/>
  <c r="J295" i="21" s="1"/>
  <c r="J108" i="21" s="1"/>
  <c r="P307" i="21"/>
  <c r="R365" i="21"/>
  <c r="P451" i="21"/>
  <c r="P487" i="21"/>
  <c r="P513" i="21"/>
  <c r="P533" i="21"/>
  <c r="T557" i="21"/>
  <c r="BK630" i="21"/>
  <c r="J630" i="21" s="1"/>
  <c r="J121" i="21" s="1"/>
  <c r="R146" i="23"/>
  <c r="T185" i="23"/>
  <c r="BK128" i="24"/>
  <c r="R150" i="24"/>
  <c r="R188" i="24"/>
  <c r="BK202" i="24"/>
  <c r="J202" i="24"/>
  <c r="J103" i="24"/>
  <c r="R168" i="25"/>
  <c r="P243" i="2"/>
  <c r="P138" i="2" s="1"/>
  <c r="BK1121" i="2"/>
  <c r="T1160" i="2"/>
  <c r="R1318" i="2"/>
  <c r="P145" i="3"/>
  <c r="BK270" i="3"/>
  <c r="J270" i="3" s="1"/>
  <c r="J102" i="3" s="1"/>
  <c r="P352" i="3"/>
  <c r="R539" i="3"/>
  <c r="P714" i="3"/>
  <c r="BK806" i="3"/>
  <c r="J806" i="3" s="1"/>
  <c r="J111" i="3" s="1"/>
  <c r="P867" i="3"/>
  <c r="BK959" i="3"/>
  <c r="J959" i="3" s="1"/>
  <c r="J116" i="3" s="1"/>
  <c r="T1095" i="3"/>
  <c r="T1381" i="3"/>
  <c r="BK150" i="4"/>
  <c r="J150" i="4" s="1"/>
  <c r="J101" i="4" s="1"/>
  <c r="T150" i="4"/>
  <c r="T159" i="5"/>
  <c r="R145" i="6"/>
  <c r="BK133" i="7"/>
  <c r="T181" i="7"/>
  <c r="T180" i="7" s="1"/>
  <c r="BK132" i="8"/>
  <c r="BK131" i="8" s="1"/>
  <c r="J131" i="8" s="1"/>
  <c r="J101" i="8" s="1"/>
  <c r="R142" i="8"/>
  <c r="P131" i="9"/>
  <c r="P130" i="9"/>
  <c r="P129" i="9" s="1"/>
  <c r="AU103" i="1" s="1"/>
  <c r="R161" i="9"/>
  <c r="BK185" i="9"/>
  <c r="J185" i="9" s="1"/>
  <c r="J104" i="9" s="1"/>
  <c r="BK137" i="10"/>
  <c r="J137" i="10" s="1"/>
  <c r="J101" i="10" s="1"/>
  <c r="R137" i="10"/>
  <c r="T228" i="11"/>
  <c r="T125" i="11"/>
  <c r="BK122" i="12"/>
  <c r="J122" i="12" s="1"/>
  <c r="J99" i="12" s="1"/>
  <c r="P122" i="13"/>
  <c r="P121" i="13" s="1"/>
  <c r="AU107" i="1" s="1"/>
  <c r="BK131" i="14"/>
  <c r="J131" i="14" s="1"/>
  <c r="J100" i="14" s="1"/>
  <c r="R122" i="15"/>
  <c r="R121" i="15" s="1"/>
  <c r="R246" i="18"/>
  <c r="BK370" i="18"/>
  <c r="J370" i="18"/>
  <c r="J107" i="18" s="1"/>
  <c r="BK381" i="18"/>
  <c r="J381" i="18" s="1"/>
  <c r="J110" i="18" s="1"/>
  <c r="BK442" i="18"/>
  <c r="J442" i="18" s="1"/>
  <c r="J112" i="18" s="1"/>
  <c r="R122" i="20"/>
  <c r="R121" i="20" s="1"/>
  <c r="T145" i="22"/>
  <c r="P197" i="22"/>
  <c r="BK245" i="22"/>
  <c r="J245" i="22" s="1"/>
  <c r="J105" i="22" s="1"/>
  <c r="T323" i="22"/>
  <c r="BK426" i="22"/>
  <c r="J426" i="22" s="1"/>
  <c r="J112" i="22" s="1"/>
  <c r="BK146" i="23"/>
  <c r="J146" i="23"/>
  <c r="J102" i="23" s="1"/>
  <c r="R185" i="23"/>
  <c r="T168" i="25"/>
  <c r="BK1118" i="2"/>
  <c r="J1118" i="2" s="1"/>
  <c r="J106" i="2" s="1"/>
  <c r="BK340" i="3"/>
  <c r="J340" i="3" s="1"/>
  <c r="J103" i="3" s="1"/>
  <c r="BK160" i="6"/>
  <c r="J160" i="6" s="1"/>
  <c r="J105" i="6" s="1"/>
  <c r="BK154" i="7"/>
  <c r="J154" i="7" s="1"/>
  <c r="J103" i="7" s="1"/>
  <c r="BK234" i="18"/>
  <c r="J234" i="18" s="1"/>
  <c r="J103" i="18" s="1"/>
  <c r="BK241" i="18"/>
  <c r="J241" i="18"/>
  <c r="J104" i="18" s="1"/>
  <c r="BK186" i="5"/>
  <c r="J186" i="5" s="1"/>
  <c r="J107" i="5" s="1"/>
  <c r="BK162" i="6"/>
  <c r="J162" i="6" s="1"/>
  <c r="J106" i="6" s="1"/>
  <c r="BK152" i="7"/>
  <c r="J152" i="7" s="1"/>
  <c r="J102" i="7" s="1"/>
  <c r="BK126" i="11"/>
  <c r="BK224" i="24"/>
  <c r="J224" i="24" s="1"/>
  <c r="J104" i="24" s="1"/>
  <c r="BK164" i="4"/>
  <c r="J164" i="4" s="1"/>
  <c r="J102" i="4" s="1"/>
  <c r="BK220" i="2"/>
  <c r="J220" i="2" s="1"/>
  <c r="J101" i="2" s="1"/>
  <c r="BK1292" i="2"/>
  <c r="J1292" i="2" s="1"/>
  <c r="J113" i="2" s="1"/>
  <c r="BK157" i="5"/>
  <c r="J157" i="5" s="1"/>
  <c r="J102" i="5" s="1"/>
  <c r="BK148" i="7"/>
  <c r="J148" i="7" s="1"/>
  <c r="J101" i="7" s="1"/>
  <c r="BK127" i="8"/>
  <c r="J127" i="8" s="1"/>
  <c r="J100" i="8" s="1"/>
  <c r="BK201" i="9"/>
  <c r="J201" i="9" s="1"/>
  <c r="J105" i="9" s="1"/>
  <c r="BK167" i="10"/>
  <c r="J167" i="10" s="1"/>
  <c r="J103" i="10" s="1"/>
  <c r="BK343" i="11"/>
  <c r="J343" i="11" s="1"/>
  <c r="J102" i="11" s="1"/>
  <c r="BK178" i="7"/>
  <c r="J178" i="7" s="1"/>
  <c r="J106" i="7" s="1"/>
  <c r="BK1193" i="2"/>
  <c r="J1193" i="2" s="1"/>
  <c r="J110" i="2" s="1"/>
  <c r="BK204" i="9"/>
  <c r="J204" i="9" s="1"/>
  <c r="J107" i="9" s="1"/>
  <c r="BK170" i="10"/>
  <c r="J170" i="10"/>
  <c r="J105" i="10" s="1"/>
  <c r="BK1283" i="2"/>
  <c r="J1283" i="2" s="1"/>
  <c r="J112" i="2" s="1"/>
  <c r="BK150" i="5"/>
  <c r="J150" i="5" s="1"/>
  <c r="J101" i="5" s="1"/>
  <c r="BK183" i="5"/>
  <c r="J183" i="5" s="1"/>
  <c r="J105" i="5" s="1"/>
  <c r="BK188" i="5"/>
  <c r="J188" i="5" s="1"/>
  <c r="J108" i="5" s="1"/>
  <c r="BK157" i="6"/>
  <c r="J157" i="6" s="1"/>
  <c r="J103" i="6" s="1"/>
  <c r="BK185" i="11"/>
  <c r="J185" i="11" s="1"/>
  <c r="J100" i="11" s="1"/>
  <c r="BK156" i="17"/>
  <c r="J156" i="17" s="1"/>
  <c r="J100" i="17" s="1"/>
  <c r="BK357" i="22"/>
  <c r="J357" i="22" s="1"/>
  <c r="J107" i="22" s="1"/>
  <c r="BK392" i="22"/>
  <c r="J392" i="22" s="1"/>
  <c r="J109" i="22" s="1"/>
  <c r="BE192" i="25"/>
  <c r="J128" i="24"/>
  <c r="J100" i="24" s="1"/>
  <c r="J94" i="25"/>
  <c r="BE184" i="25"/>
  <c r="BE188" i="25"/>
  <c r="E85" i="25"/>
  <c r="J116" i="25"/>
  <c r="BE150" i="25"/>
  <c r="BE161" i="25"/>
  <c r="BE196" i="25"/>
  <c r="BE200" i="25"/>
  <c r="BE204" i="25"/>
  <c r="BE208" i="25"/>
  <c r="BE234" i="25"/>
  <c r="BE238" i="25"/>
  <c r="BE169" i="25"/>
  <c r="BE182" i="25"/>
  <c r="BE183" i="25"/>
  <c r="F94" i="25"/>
  <c r="BE142" i="25"/>
  <c r="BE175" i="25"/>
  <c r="BE179" i="25"/>
  <c r="BE180" i="25"/>
  <c r="BE181" i="25"/>
  <c r="BE212" i="25"/>
  <c r="BE230" i="25"/>
  <c r="BE124" i="25"/>
  <c r="BE132" i="25"/>
  <c r="BE217" i="25"/>
  <c r="BE221" i="25"/>
  <c r="BE226" i="25"/>
  <c r="BE239" i="25"/>
  <c r="BE129" i="24"/>
  <c r="BE133" i="24"/>
  <c r="BE137" i="24"/>
  <c r="BK195" i="23"/>
  <c r="J195" i="23" s="1"/>
  <c r="J104" i="23" s="1"/>
  <c r="E85" i="24"/>
  <c r="BE144" i="24"/>
  <c r="BE196" i="24"/>
  <c r="BE197" i="24"/>
  <c r="J120" i="24"/>
  <c r="F123" i="24"/>
  <c r="BE162" i="24"/>
  <c r="BE168" i="24"/>
  <c r="BE178" i="24"/>
  <c r="BE218" i="24"/>
  <c r="BE189" i="24"/>
  <c r="BE225" i="24"/>
  <c r="J94" i="24"/>
  <c r="BE151" i="24"/>
  <c r="BE157" i="24"/>
  <c r="BE184" i="24"/>
  <c r="BE193" i="24"/>
  <c r="BE198" i="24"/>
  <c r="J130" i="23"/>
  <c r="J101" i="23" s="1"/>
  <c r="BE143" i="24"/>
  <c r="BE158" i="24"/>
  <c r="BE199" i="24"/>
  <c r="BE200" i="24"/>
  <c r="BE201" i="24"/>
  <c r="BE203" i="24"/>
  <c r="BE211" i="24"/>
  <c r="BE214" i="24"/>
  <c r="BE147" i="23"/>
  <c r="BE173" i="23"/>
  <c r="BE198" i="23"/>
  <c r="J94" i="23"/>
  <c r="BE131" i="23"/>
  <c r="BE137" i="23"/>
  <c r="BE178" i="23"/>
  <c r="BE156" i="23"/>
  <c r="BE157" i="23"/>
  <c r="BE160" i="23"/>
  <c r="BE164" i="23"/>
  <c r="BE177" i="23"/>
  <c r="BE197" i="23"/>
  <c r="BE204" i="23"/>
  <c r="J91" i="23"/>
  <c r="F124" i="23"/>
  <c r="BE144" i="23"/>
  <c r="BE172" i="23"/>
  <c r="BE176" i="23"/>
  <c r="BE180" i="23"/>
  <c r="BE181" i="23"/>
  <c r="BE184" i="23"/>
  <c r="BE134" i="23"/>
  <c r="BE141" i="23"/>
  <c r="BE174" i="23"/>
  <c r="BE183" i="23"/>
  <c r="BE199" i="23"/>
  <c r="BK425" i="22"/>
  <c r="J425" i="22" s="1"/>
  <c r="J111" i="22" s="1"/>
  <c r="E115" i="23"/>
  <c r="BE148" i="23"/>
  <c r="BE167" i="23"/>
  <c r="BE168" i="23"/>
  <c r="BE175" i="23"/>
  <c r="BE182" i="23"/>
  <c r="BE191" i="23"/>
  <c r="BE186" i="23"/>
  <c r="BE187" i="23"/>
  <c r="BE188" i="23"/>
  <c r="BE189" i="23"/>
  <c r="BE190" i="23"/>
  <c r="BE202" i="23"/>
  <c r="BE203" i="23"/>
  <c r="BE145" i="23"/>
  <c r="BE179" i="23"/>
  <c r="BE192" i="23"/>
  <c r="BE205" i="23"/>
  <c r="J91" i="22"/>
  <c r="BE139" i="22"/>
  <c r="BE140" i="22"/>
  <c r="BE142" i="22"/>
  <c r="BE143" i="22"/>
  <c r="BE146" i="22"/>
  <c r="BE147" i="22"/>
  <c r="BE149" i="22"/>
  <c r="BE181" i="22"/>
  <c r="BE200" i="22"/>
  <c r="BE206" i="22"/>
  <c r="BE231" i="22"/>
  <c r="BE252" i="22"/>
  <c r="BE311" i="22"/>
  <c r="BE331" i="22"/>
  <c r="BE332" i="22"/>
  <c r="BE333" i="22"/>
  <c r="BE334" i="22"/>
  <c r="BE350" i="22"/>
  <c r="BE363" i="22"/>
  <c r="BE379" i="22"/>
  <c r="BE410" i="22"/>
  <c r="BE414" i="22"/>
  <c r="BE182" i="22"/>
  <c r="BE204" i="22"/>
  <c r="BE210" i="22"/>
  <c r="BE211" i="22"/>
  <c r="BE229" i="22"/>
  <c r="BE242" i="22"/>
  <c r="BE247" i="22"/>
  <c r="BE256" i="22"/>
  <c r="BE267" i="22"/>
  <c r="BE275" i="22"/>
  <c r="BE276" i="22"/>
  <c r="BE277" i="22"/>
  <c r="BE314" i="22"/>
  <c r="BE327" i="22"/>
  <c r="BE344" i="22"/>
  <c r="BE351" i="22"/>
  <c r="BE385" i="22"/>
  <c r="BE396" i="22"/>
  <c r="BE415" i="22"/>
  <c r="J94" i="22"/>
  <c r="BE138" i="22"/>
  <c r="BE148" i="22"/>
  <c r="BE168" i="22"/>
  <c r="BE172" i="22"/>
  <c r="BE180" i="22"/>
  <c r="BE186" i="22"/>
  <c r="BE192" i="22"/>
  <c r="BE198" i="22"/>
  <c r="BE201" i="22"/>
  <c r="BE209" i="22"/>
  <c r="BE215" i="22"/>
  <c r="BE219" i="22"/>
  <c r="BE220" i="22"/>
  <c r="BE234" i="22"/>
  <c r="BE235" i="22"/>
  <c r="BE244" i="22"/>
  <c r="BE246" i="22"/>
  <c r="BE285" i="22"/>
  <c r="BE310" i="22"/>
  <c r="BE319" i="22"/>
  <c r="BE326" i="22"/>
  <c r="BE362" i="22"/>
  <c r="BE373" i="22"/>
  <c r="BE376" i="22"/>
  <c r="BE386" i="22"/>
  <c r="BE409" i="22"/>
  <c r="BE421" i="22"/>
  <c r="BE437" i="22"/>
  <c r="E85" i="22"/>
  <c r="BE176" i="22"/>
  <c r="BE203" i="22"/>
  <c r="BE212" i="22"/>
  <c r="BE216" i="22"/>
  <c r="BE221" i="22"/>
  <c r="BE226" i="22"/>
  <c r="BE236" i="22"/>
  <c r="BE237" i="22"/>
  <c r="BE241" i="22"/>
  <c r="BE243" i="22"/>
  <c r="BE251" i="22"/>
  <c r="BE255" i="22"/>
  <c r="BE315" i="22"/>
  <c r="BE329" i="22"/>
  <c r="BE330" i="22"/>
  <c r="BE336" i="22"/>
  <c r="BE343" i="22"/>
  <c r="BE403" i="22"/>
  <c r="BE416" i="22"/>
  <c r="BE427" i="22"/>
  <c r="BE439" i="22"/>
  <c r="BE154" i="22"/>
  <c r="BE183" i="22"/>
  <c r="BE191" i="22"/>
  <c r="BE207" i="22"/>
  <c r="BE217" i="22"/>
  <c r="BE222" i="22"/>
  <c r="BE223" i="22"/>
  <c r="BE224" i="22"/>
  <c r="BE228" i="22"/>
  <c r="BE232" i="22"/>
  <c r="BE272" i="22"/>
  <c r="BE295" i="22"/>
  <c r="BE296" i="22"/>
  <c r="BE324" i="22"/>
  <c r="BE325" i="22"/>
  <c r="BE335" i="22"/>
  <c r="BE340" i="22"/>
  <c r="BE347" i="22"/>
  <c r="BE348" i="22"/>
  <c r="BE349" i="22"/>
  <c r="BE353" i="22"/>
  <c r="BE358" i="22"/>
  <c r="BE412" i="22"/>
  <c r="BE423" i="22"/>
  <c r="BE429" i="22"/>
  <c r="BE433" i="22"/>
  <c r="BE441" i="22"/>
  <c r="BE443" i="22"/>
  <c r="BE447" i="22"/>
  <c r="BE184" i="22"/>
  <c r="BE185" i="22"/>
  <c r="BE187" i="22"/>
  <c r="BE190" i="22"/>
  <c r="BE196" i="22"/>
  <c r="BE202" i="22"/>
  <c r="BE214" i="22"/>
  <c r="BE260" i="22"/>
  <c r="BE268" i="22"/>
  <c r="BE271" i="22"/>
  <c r="BE286" i="22"/>
  <c r="BE287" i="22"/>
  <c r="BE294" i="22"/>
  <c r="BE313" i="22"/>
  <c r="BE328" i="22"/>
  <c r="BE341" i="22"/>
  <c r="BE356" i="22"/>
  <c r="BE361" i="22"/>
  <c r="BE370" i="22"/>
  <c r="BE393" i="22"/>
  <c r="BE404" i="22"/>
  <c r="BE408" i="22"/>
  <c r="BE420" i="22"/>
  <c r="BE424" i="22"/>
  <c r="BE428" i="22"/>
  <c r="BE435" i="22"/>
  <c r="BE440" i="22"/>
  <c r="BE442" i="22"/>
  <c r="BE444" i="22"/>
  <c r="F131" i="22"/>
  <c r="BE144" i="22"/>
  <c r="BE152" i="22"/>
  <c r="BE205" i="22"/>
  <c r="BE213" i="22"/>
  <c r="BE227" i="22"/>
  <c r="BE230" i="22"/>
  <c r="BE248" i="22"/>
  <c r="BE263" i="22"/>
  <c r="BE264" i="22"/>
  <c r="BE281" i="22"/>
  <c r="BE288" i="22"/>
  <c r="BE316" i="22"/>
  <c r="BE320" i="22"/>
  <c r="BE342" i="22"/>
  <c r="BE345" i="22"/>
  <c r="BE360" i="22"/>
  <c r="BE395" i="22"/>
  <c r="BE399" i="22"/>
  <c r="BE401" i="22"/>
  <c r="BE407" i="22"/>
  <c r="BE411" i="22"/>
  <c r="BE413" i="22"/>
  <c r="BE434" i="22"/>
  <c r="BE448" i="22"/>
  <c r="BE141" i="22"/>
  <c r="BE199" i="22"/>
  <c r="BE208" i="22"/>
  <c r="BE218" i="22"/>
  <c r="BE225" i="22"/>
  <c r="BE233" i="22"/>
  <c r="BE238" i="22"/>
  <c r="BE239" i="22"/>
  <c r="BE240" i="22"/>
  <c r="BE312" i="22"/>
  <c r="BE346" i="22"/>
  <c r="BE352" i="22"/>
  <c r="BE354" i="22"/>
  <c r="BE355" i="22"/>
  <c r="BE366" i="22"/>
  <c r="BE382" i="22"/>
  <c r="BE389" i="22"/>
  <c r="BE400" i="22"/>
  <c r="BE402" i="22"/>
  <c r="BE422" i="22"/>
  <c r="BE432" i="22"/>
  <c r="BE436" i="22"/>
  <c r="BE438" i="22"/>
  <c r="J122" i="20"/>
  <c r="J99" i="20" s="1"/>
  <c r="J91" i="21"/>
  <c r="BE151" i="21"/>
  <c r="BE154" i="21"/>
  <c r="BE162" i="21"/>
  <c r="BE183" i="21"/>
  <c r="BE247" i="21"/>
  <c r="BE310" i="21"/>
  <c r="BE311" i="21"/>
  <c r="BE364" i="21"/>
  <c r="BE367" i="21"/>
  <c r="BE374" i="21"/>
  <c r="BE390" i="21"/>
  <c r="BE397" i="21"/>
  <c r="BE459" i="21"/>
  <c r="BE467" i="21"/>
  <c r="BE468" i="21"/>
  <c r="BE469" i="21"/>
  <c r="BE474" i="21"/>
  <c r="BE525" i="21"/>
  <c r="BE536" i="21"/>
  <c r="BE540" i="21"/>
  <c r="BE541" i="21"/>
  <c r="BE554" i="21"/>
  <c r="BE565" i="21"/>
  <c r="BE590" i="21"/>
  <c r="BE606" i="21"/>
  <c r="BE618" i="21"/>
  <c r="BE627" i="21"/>
  <c r="BE628" i="21"/>
  <c r="BE155" i="21"/>
  <c r="BE174" i="21"/>
  <c r="BE177" i="21"/>
  <c r="BE179" i="21"/>
  <c r="BE222" i="21"/>
  <c r="BE251" i="21"/>
  <c r="BE321" i="21"/>
  <c r="BE324" i="21"/>
  <c r="BE340" i="21"/>
  <c r="BE366" i="21"/>
  <c r="BE403" i="21"/>
  <c r="BE423" i="21"/>
  <c r="BE430" i="21"/>
  <c r="BE441" i="21"/>
  <c r="BE444" i="21"/>
  <c r="BE447" i="21"/>
  <c r="BE448" i="21"/>
  <c r="BE452" i="21"/>
  <c r="BE453" i="21"/>
  <c r="BE456" i="21"/>
  <c r="BE460" i="21"/>
  <c r="BE461" i="21"/>
  <c r="BE483" i="21"/>
  <c r="BE485" i="21"/>
  <c r="BE486" i="21"/>
  <c r="BE488" i="21"/>
  <c r="BE491" i="21"/>
  <c r="BE503" i="21"/>
  <c r="BE507" i="21"/>
  <c r="BE516" i="21"/>
  <c r="BE528" i="21"/>
  <c r="BE530" i="21"/>
  <c r="BE532" i="21"/>
  <c r="BE539" i="21"/>
  <c r="BE553" i="21"/>
  <c r="BE574" i="21"/>
  <c r="BE577" i="21"/>
  <c r="BE594" i="21"/>
  <c r="BE600" i="21"/>
  <c r="BE601" i="21"/>
  <c r="BE602" i="21"/>
  <c r="BE603" i="21"/>
  <c r="BE615" i="21"/>
  <c r="BE622" i="21"/>
  <c r="BE623" i="21"/>
  <c r="J94" i="21"/>
  <c r="BE163" i="21"/>
  <c r="BE180" i="21"/>
  <c r="BE189" i="21"/>
  <c r="BE197" i="21"/>
  <c r="BE235" i="21"/>
  <c r="BE236" i="21"/>
  <c r="BE267" i="21"/>
  <c r="BE315" i="21"/>
  <c r="BE404" i="21"/>
  <c r="BE436" i="21"/>
  <c r="BE454" i="21"/>
  <c r="BE455" i="21"/>
  <c r="BE476" i="21"/>
  <c r="BE477" i="21"/>
  <c r="BE515" i="21"/>
  <c r="BE520" i="21"/>
  <c r="BE522" i="21"/>
  <c r="BE534" i="21"/>
  <c r="BE543" i="21"/>
  <c r="BE548" i="21"/>
  <c r="BE550" i="21"/>
  <c r="BE552" i="21"/>
  <c r="BE558" i="21"/>
  <c r="BE562" i="21"/>
  <c r="BE593" i="21"/>
  <c r="BE607" i="21"/>
  <c r="BE612" i="21"/>
  <c r="BE636" i="21"/>
  <c r="BE655" i="21"/>
  <c r="BE156" i="21"/>
  <c r="BE181" i="21"/>
  <c r="BE203" i="21"/>
  <c r="BE206" i="21"/>
  <c r="BE207" i="21"/>
  <c r="BE223" i="21"/>
  <c r="BE232" i="21"/>
  <c r="BE242" i="21"/>
  <c r="BE304" i="21"/>
  <c r="BE308" i="21"/>
  <c r="BE343" i="21"/>
  <c r="BE351" i="21"/>
  <c r="BE400" i="21"/>
  <c r="BE419" i="21"/>
  <c r="BE484" i="21"/>
  <c r="BE494" i="21"/>
  <c r="BE506" i="21"/>
  <c r="BE526" i="21"/>
  <c r="BE531" i="21"/>
  <c r="BE535" i="21"/>
  <c r="BE538" i="21"/>
  <c r="BE542" i="21"/>
  <c r="BE544" i="21"/>
  <c r="BE547" i="21"/>
  <c r="BE584" i="21"/>
  <c r="BE585" i="21"/>
  <c r="BE586" i="21"/>
  <c r="BE592" i="21"/>
  <c r="BE604" i="21"/>
  <c r="BE616" i="21"/>
  <c r="BE621" i="21"/>
  <c r="BE626" i="21"/>
  <c r="BE644" i="21"/>
  <c r="BE647" i="21"/>
  <c r="BE648" i="21"/>
  <c r="BE650" i="21"/>
  <c r="BE150" i="21"/>
  <c r="BE161" i="21"/>
  <c r="BE182" i="21"/>
  <c r="BE208" i="21"/>
  <c r="BE209" i="21"/>
  <c r="BE212" i="21"/>
  <c r="BE229" i="21"/>
  <c r="BE246" i="21"/>
  <c r="BE275" i="21"/>
  <c r="BE290" i="21"/>
  <c r="BE338" i="21"/>
  <c r="BE408" i="21"/>
  <c r="BE481" i="21"/>
  <c r="BE497" i="21"/>
  <c r="BE500" i="21"/>
  <c r="BE512" i="21"/>
  <c r="BE518" i="21"/>
  <c r="BE545" i="21"/>
  <c r="BE549" i="21"/>
  <c r="BE551" i="21"/>
  <c r="BE645" i="21"/>
  <c r="BE651" i="21"/>
  <c r="F94" i="21"/>
  <c r="BE158" i="21"/>
  <c r="BE160" i="21"/>
  <c r="BE164" i="21"/>
  <c r="BE178" i="21"/>
  <c r="BE186" i="21"/>
  <c r="BE194" i="21"/>
  <c r="BE204" i="21"/>
  <c r="BE224" i="21"/>
  <c r="BE237" i="21"/>
  <c r="BE239" i="21"/>
  <c r="BE243" i="21"/>
  <c r="BE264" i="21"/>
  <c r="BE269" i="21"/>
  <c r="BE271" i="21"/>
  <c r="BE333" i="21"/>
  <c r="BE334" i="21"/>
  <c r="BE357" i="21"/>
  <c r="BE368" i="21"/>
  <c r="BE387" i="21"/>
  <c r="BE393" i="21"/>
  <c r="BE412" i="21"/>
  <c r="BE523" i="21"/>
  <c r="BE529" i="21"/>
  <c r="BE537" i="21"/>
  <c r="BE555" i="21"/>
  <c r="BE561" i="21"/>
  <c r="BE583" i="21"/>
  <c r="BE587" i="21"/>
  <c r="BE591" i="21"/>
  <c r="BE596" i="21"/>
  <c r="BE610" i="21"/>
  <c r="BE633" i="21"/>
  <c r="BE649" i="21"/>
  <c r="BE165" i="21"/>
  <c r="BE185" i="21"/>
  <c r="BE190" i="21"/>
  <c r="BE193" i="21"/>
  <c r="BE205" i="21"/>
  <c r="BE216" i="21"/>
  <c r="BE219" i="21"/>
  <c r="BE238" i="21"/>
  <c r="BE252" i="21"/>
  <c r="BE268" i="21"/>
  <c r="BE291" i="21"/>
  <c r="BE301" i="21"/>
  <c r="BE316" i="21"/>
  <c r="BE317" i="21"/>
  <c r="BE335" i="21"/>
  <c r="BE346" i="21"/>
  <c r="BE411" i="21"/>
  <c r="BE427" i="21"/>
  <c r="BE433" i="21"/>
  <c r="BE463" i="21"/>
  <c r="BE464" i="21"/>
  <c r="BE465" i="21"/>
  <c r="BE466" i="21"/>
  <c r="BE470" i="21"/>
  <c r="BE471" i="21"/>
  <c r="BE472" i="21"/>
  <c r="BE473" i="21"/>
  <c r="BE475" i="21"/>
  <c r="BE478" i="21"/>
  <c r="BE479" i="21"/>
  <c r="BE480" i="21"/>
  <c r="BE508" i="21"/>
  <c r="BE517" i="21"/>
  <c r="BE519" i="21"/>
  <c r="BE521" i="21"/>
  <c r="BE524" i="21"/>
  <c r="BE527" i="21"/>
  <c r="BE556" i="21"/>
  <c r="BE568" i="21"/>
  <c r="BE595" i="21"/>
  <c r="BE605" i="21"/>
  <c r="BE611" i="21"/>
  <c r="BE613" i="21"/>
  <c r="BE619" i="21"/>
  <c r="BE632" i="21"/>
  <c r="BE641" i="21"/>
  <c r="BE646" i="21"/>
  <c r="E85" i="21"/>
  <c r="BE147" i="21"/>
  <c r="BE157" i="21"/>
  <c r="BE166" i="21"/>
  <c r="BE169" i="21"/>
  <c r="BE171" i="21"/>
  <c r="BE250" i="21"/>
  <c r="BE257" i="21"/>
  <c r="BE265" i="21"/>
  <c r="BE266" i="21"/>
  <c r="BE278" i="21"/>
  <c r="BE282" i="21"/>
  <c r="BE286" i="21"/>
  <c r="BE296" i="21"/>
  <c r="BE297" i="21"/>
  <c r="BE309" i="21"/>
  <c r="BE354" i="21"/>
  <c r="BE358" i="21"/>
  <c r="BE361" i="21"/>
  <c r="BE371" i="21"/>
  <c r="BE377" i="21"/>
  <c r="BE378" i="21"/>
  <c r="BE381" i="21"/>
  <c r="BE384" i="21"/>
  <c r="BE407" i="21"/>
  <c r="BE415" i="21"/>
  <c r="BE416" i="21"/>
  <c r="BE437" i="21"/>
  <c r="BE457" i="21"/>
  <c r="BE458" i="21"/>
  <c r="BE462" i="21"/>
  <c r="BE482" i="21"/>
  <c r="BE514" i="21"/>
  <c r="BE571" i="21"/>
  <c r="BE617" i="21"/>
  <c r="BE620" i="21"/>
  <c r="BE624" i="21"/>
  <c r="BE625" i="21"/>
  <c r="BE631" i="21"/>
  <c r="BE639" i="21"/>
  <c r="BE640" i="21"/>
  <c r="BE642" i="21"/>
  <c r="BE643" i="21"/>
  <c r="BE654" i="21"/>
  <c r="J94" i="20"/>
  <c r="BE129" i="20"/>
  <c r="J115" i="20"/>
  <c r="BE124" i="20"/>
  <c r="BE125" i="20"/>
  <c r="BE128" i="20"/>
  <c r="E85" i="20"/>
  <c r="F118" i="20"/>
  <c r="BE127" i="20"/>
  <c r="BE123" i="20"/>
  <c r="BE126" i="20"/>
  <c r="J91" i="19"/>
  <c r="J137" i="18"/>
  <c r="J100" i="18" s="1"/>
  <c r="F94" i="19"/>
  <c r="BE125" i="19"/>
  <c r="E110" i="19"/>
  <c r="BE145" i="19"/>
  <c r="J94" i="19"/>
  <c r="BE149" i="19"/>
  <c r="BE141" i="19"/>
  <c r="J94" i="18"/>
  <c r="BE280" i="18"/>
  <c r="BE297" i="18"/>
  <c r="BE305" i="18"/>
  <c r="BE317" i="18"/>
  <c r="BE318" i="18"/>
  <c r="BE322" i="18"/>
  <c r="BE323" i="18"/>
  <c r="BE324" i="18"/>
  <c r="BE332" i="18"/>
  <c r="BE334" i="18"/>
  <c r="BE335" i="18"/>
  <c r="BE340" i="18"/>
  <c r="BE343" i="18"/>
  <c r="BE367" i="18"/>
  <c r="BE386" i="18"/>
  <c r="BE394" i="18"/>
  <c r="BE395" i="18"/>
  <c r="BE432" i="18"/>
  <c r="BE460" i="18"/>
  <c r="BE461" i="18"/>
  <c r="BE465" i="18"/>
  <c r="BE190" i="18"/>
  <c r="BE193" i="18"/>
  <c r="BE221" i="18"/>
  <c r="BE272" i="18"/>
  <c r="BE285" i="18"/>
  <c r="BE290" i="18"/>
  <c r="BE333" i="18"/>
  <c r="BE387" i="18"/>
  <c r="BE391" i="18"/>
  <c r="BE427" i="18"/>
  <c r="BE428" i="18"/>
  <c r="BE430" i="18"/>
  <c r="BE438" i="18"/>
  <c r="BE459" i="18"/>
  <c r="BE468" i="18"/>
  <c r="BE199" i="18"/>
  <c r="BE250" i="18"/>
  <c r="BE270" i="18"/>
  <c r="BE271" i="18"/>
  <c r="BE274" i="18"/>
  <c r="BE275" i="18"/>
  <c r="BE286" i="18"/>
  <c r="BE299" i="18"/>
  <c r="BE307" i="18"/>
  <c r="BE311" i="18"/>
  <c r="BE314" i="18"/>
  <c r="BE363" i="18"/>
  <c r="BE376" i="18"/>
  <c r="BE378" i="18"/>
  <c r="BE388" i="18"/>
  <c r="BE393" i="18"/>
  <c r="BE405" i="18"/>
  <c r="BE407" i="18"/>
  <c r="BE418" i="18"/>
  <c r="BE439" i="18"/>
  <c r="BE440" i="18"/>
  <c r="BE451" i="18"/>
  <c r="BE469" i="18"/>
  <c r="BE471" i="18"/>
  <c r="BE472" i="18"/>
  <c r="BE473" i="18"/>
  <c r="BE474" i="18"/>
  <c r="BE475" i="18"/>
  <c r="BE476" i="18"/>
  <c r="E85" i="18"/>
  <c r="F94" i="18"/>
  <c r="BE273" i="18"/>
  <c r="BE328" i="18"/>
  <c r="BE347" i="18"/>
  <c r="BE385" i="18"/>
  <c r="BE390" i="18"/>
  <c r="BE429" i="18"/>
  <c r="BE443" i="18"/>
  <c r="BE448" i="18"/>
  <c r="BE450" i="18"/>
  <c r="BE463" i="18"/>
  <c r="BE466" i="18"/>
  <c r="J91" i="18"/>
  <c r="BE138" i="18"/>
  <c r="BE183" i="18"/>
  <c r="BE203" i="18"/>
  <c r="BE208" i="18"/>
  <c r="BE233" i="18"/>
  <c r="BE255" i="18"/>
  <c r="BE276" i="18"/>
  <c r="BE282" i="18"/>
  <c r="BE298" i="18"/>
  <c r="BE300" i="18"/>
  <c r="BE301" i="18"/>
  <c r="BE304" i="18"/>
  <c r="BE306" i="18"/>
  <c r="BE325" i="18"/>
  <c r="BE353" i="18"/>
  <c r="BE359" i="18"/>
  <c r="BE379" i="18"/>
  <c r="BE392" i="18"/>
  <c r="BE396" i="18"/>
  <c r="BE444" i="18"/>
  <c r="BE445" i="18"/>
  <c r="BE446" i="18"/>
  <c r="BE447" i="18"/>
  <c r="BE462" i="18"/>
  <c r="BE177" i="18"/>
  <c r="BE187" i="18"/>
  <c r="BE230" i="18"/>
  <c r="BE235" i="18"/>
  <c r="BE242" i="18"/>
  <c r="BE266" i="18"/>
  <c r="BE268" i="18"/>
  <c r="BE269" i="18"/>
  <c r="BE281" i="18"/>
  <c r="BE287" i="18"/>
  <c r="BE288" i="18"/>
  <c r="BE291" i="18"/>
  <c r="BE292" i="18"/>
  <c r="BE308" i="18"/>
  <c r="BE319" i="18"/>
  <c r="BE329" i="18"/>
  <c r="BE389" i="18"/>
  <c r="BE431" i="18"/>
  <c r="BE452" i="18"/>
  <c r="BE453" i="18"/>
  <c r="BE456" i="18"/>
  <c r="BE165" i="18"/>
  <c r="BE186" i="18"/>
  <c r="BE196" i="18"/>
  <c r="BE202" i="18"/>
  <c r="BE224" i="18"/>
  <c r="BE251" i="18"/>
  <c r="BE262" i="18"/>
  <c r="BE267" i="18"/>
  <c r="BE284" i="18"/>
  <c r="BE289" i="18"/>
  <c r="BE293" i="18"/>
  <c r="BE296" i="18"/>
  <c r="BE320" i="18"/>
  <c r="BE321" i="18"/>
  <c r="BE326" i="18"/>
  <c r="BE331" i="18"/>
  <c r="BE337" i="18"/>
  <c r="BE373" i="18"/>
  <c r="BE404" i="18"/>
  <c r="BE408" i="18"/>
  <c r="BE412" i="18"/>
  <c r="BE416" i="18"/>
  <c r="BE417" i="18"/>
  <c r="BE421" i="18"/>
  <c r="BE422" i="18"/>
  <c r="BE423" i="18"/>
  <c r="BE441" i="18"/>
  <c r="BE449" i="18"/>
  <c r="BE455" i="18"/>
  <c r="BE457" i="18"/>
  <c r="BE458" i="18"/>
  <c r="BE467" i="18"/>
  <c r="BE153" i="18"/>
  <c r="BE204" i="18"/>
  <c r="BE217" i="18"/>
  <c r="BE227" i="18"/>
  <c r="BE229" i="18"/>
  <c r="BE247" i="18"/>
  <c r="BE258" i="18"/>
  <c r="BE277" i="18"/>
  <c r="BE283" i="18"/>
  <c r="BE327" i="18"/>
  <c r="BE330" i="18"/>
  <c r="BE371" i="18"/>
  <c r="BE372" i="18"/>
  <c r="BE382" i="18"/>
  <c r="BE400" i="18"/>
  <c r="BE403" i="18"/>
  <c r="BE426" i="18"/>
  <c r="BE433" i="18"/>
  <c r="BE434" i="18"/>
  <c r="BE435" i="18"/>
  <c r="BE454" i="18"/>
  <c r="BE464" i="18"/>
  <c r="E85" i="17"/>
  <c r="J94" i="17"/>
  <c r="F119" i="17"/>
  <c r="BE124" i="17"/>
  <c r="J91" i="17"/>
  <c r="BE130" i="17"/>
  <c r="BE137" i="17"/>
  <c r="BE146" i="17"/>
  <c r="BE155" i="17"/>
  <c r="BE157" i="17"/>
  <c r="J94" i="16"/>
  <c r="F118" i="16"/>
  <c r="BE182" i="16"/>
  <c r="BE146" i="16"/>
  <c r="BE191" i="16"/>
  <c r="BE317" i="16"/>
  <c r="BE347" i="16"/>
  <c r="BE365" i="16"/>
  <c r="BE439" i="16"/>
  <c r="J115" i="16"/>
  <c r="BE124" i="16"/>
  <c r="BE272" i="16"/>
  <c r="BE290" i="16"/>
  <c r="BE335" i="16"/>
  <c r="BE419" i="16"/>
  <c r="E85" i="16"/>
  <c r="BE125" i="16"/>
  <c r="BE126" i="16"/>
  <c r="BE136" i="16"/>
  <c r="BE155" i="16"/>
  <c r="BE173" i="16"/>
  <c r="BE218" i="16"/>
  <c r="BE227" i="16"/>
  <c r="BE245" i="16"/>
  <c r="BE263" i="16"/>
  <c r="BE326" i="16"/>
  <c r="BE428" i="16"/>
  <c r="BE450" i="16"/>
  <c r="BE254" i="16"/>
  <c r="BE299" i="16"/>
  <c r="BE308" i="16"/>
  <c r="BE123" i="16"/>
  <c r="BE164" i="16"/>
  <c r="BE200" i="16"/>
  <c r="BE209" i="16"/>
  <c r="BE236" i="16"/>
  <c r="BE344" i="16"/>
  <c r="BE356" i="16"/>
  <c r="BE374" i="16"/>
  <c r="BE392" i="16"/>
  <c r="BE401" i="16"/>
  <c r="BE281" i="16"/>
  <c r="BE383" i="16"/>
  <c r="BE410" i="16"/>
  <c r="BE123" i="15"/>
  <c r="BE124" i="15"/>
  <c r="BE125" i="15"/>
  <c r="BE227" i="15"/>
  <c r="BE238" i="15"/>
  <c r="BE245" i="15"/>
  <c r="BE147" i="15"/>
  <c r="BE154" i="15"/>
  <c r="E109" i="15"/>
  <c r="F118" i="15"/>
  <c r="BE203" i="15"/>
  <c r="BE215" i="15"/>
  <c r="J94" i="15"/>
  <c r="BE133" i="15"/>
  <c r="BE140" i="15"/>
  <c r="BE126" i="15"/>
  <c r="BE161" i="15"/>
  <c r="BE168" i="15"/>
  <c r="BE175" i="15"/>
  <c r="J91" i="15"/>
  <c r="F119" i="14"/>
  <c r="BE125" i="14"/>
  <c r="BE126" i="14"/>
  <c r="BE180" i="14"/>
  <c r="BE184" i="14"/>
  <c r="BE124" i="14"/>
  <c r="J91" i="14"/>
  <c r="E85" i="14"/>
  <c r="BE130" i="14"/>
  <c r="BE127" i="14"/>
  <c r="BE134" i="14"/>
  <c r="BE135" i="14"/>
  <c r="BE143" i="14"/>
  <c r="BE148" i="14"/>
  <c r="J94" i="14"/>
  <c r="BE173" i="14"/>
  <c r="BE132" i="14"/>
  <c r="BE133" i="14"/>
  <c r="BE162" i="14"/>
  <c r="J91" i="13"/>
  <c r="BE171" i="13"/>
  <c r="BE198" i="13"/>
  <c r="BE374" i="13"/>
  <c r="BE399" i="13"/>
  <c r="BE408" i="13"/>
  <c r="E85" i="13"/>
  <c r="J94" i="13"/>
  <c r="F118" i="13"/>
  <c r="BE123" i="13"/>
  <c r="BE124" i="13"/>
  <c r="BE125" i="13"/>
  <c r="BE126" i="13"/>
  <c r="BE385" i="13"/>
  <c r="BE392" i="13"/>
  <c r="BE130" i="13"/>
  <c r="BE144" i="13"/>
  <c r="BE212" i="13"/>
  <c r="BE226" i="13"/>
  <c r="BE249" i="13"/>
  <c r="BE264" i="13"/>
  <c r="BE317" i="13"/>
  <c r="BE419" i="13"/>
  <c r="BE184" i="13"/>
  <c r="BE240" i="13"/>
  <c r="BE279" i="13"/>
  <c r="BE297" i="13"/>
  <c r="BE158" i="13"/>
  <c r="BE337" i="13"/>
  <c r="BE352" i="13"/>
  <c r="BE363" i="13"/>
  <c r="BE271" i="12"/>
  <c r="BE344" i="12"/>
  <c r="BE124" i="12"/>
  <c r="BE197" i="12"/>
  <c r="BE259" i="12"/>
  <c r="J126" i="11"/>
  <c r="J99" i="11" s="1"/>
  <c r="F94" i="12"/>
  <c r="BE295" i="12"/>
  <c r="J118" i="12"/>
  <c r="BE174" i="12"/>
  <c r="BE186" i="12"/>
  <c r="BE307" i="12"/>
  <c r="BE336" i="12"/>
  <c r="BE138" i="12"/>
  <c r="BE234" i="12"/>
  <c r="BE247" i="12"/>
  <c r="BE283" i="12"/>
  <c r="J91" i="12"/>
  <c r="E109" i="12"/>
  <c r="BE125" i="12"/>
  <c r="BE150" i="12"/>
  <c r="BE209" i="12"/>
  <c r="BE222" i="12"/>
  <c r="BE123" i="12"/>
  <c r="BE126" i="12"/>
  <c r="BE162" i="12"/>
  <c r="BE319" i="12"/>
  <c r="BE325" i="12"/>
  <c r="E85" i="11"/>
  <c r="BE239" i="11"/>
  <c r="BE269" i="11"/>
  <c r="BE324" i="11"/>
  <c r="BE414" i="11"/>
  <c r="BE419" i="11"/>
  <c r="J91" i="11"/>
  <c r="BE352" i="11"/>
  <c r="BE357" i="11"/>
  <c r="BE364" i="11"/>
  <c r="BE379" i="11"/>
  <c r="F94" i="11"/>
  <c r="BE127" i="11"/>
  <c r="BE315" i="11"/>
  <c r="BE358" i="11"/>
  <c r="J129" i="10"/>
  <c r="J100" i="10" s="1"/>
  <c r="BE351" i="11"/>
  <c r="BE356" i="11"/>
  <c r="BE359" i="11"/>
  <c r="BE369" i="11"/>
  <c r="BE265" i="11"/>
  <c r="BE374" i="11"/>
  <c r="BE394" i="11"/>
  <c r="BE399" i="11"/>
  <c r="BE250" i="11"/>
  <c r="BE261" i="11"/>
  <c r="BE355" i="11"/>
  <c r="BE389" i="11"/>
  <c r="BE404" i="11"/>
  <c r="BE409" i="11"/>
  <c r="J94" i="11"/>
  <c r="BE186" i="11"/>
  <c r="BE229" i="11"/>
  <c r="BE276" i="11"/>
  <c r="BE332" i="11"/>
  <c r="BE344" i="11"/>
  <c r="BE353" i="11"/>
  <c r="BE354" i="11"/>
  <c r="BE384" i="11"/>
  <c r="E115" i="10"/>
  <c r="F124" i="10"/>
  <c r="BE133" i="10"/>
  <c r="BE150" i="10"/>
  <c r="BE155" i="10"/>
  <c r="BK203" i="9"/>
  <c r="J203" i="9" s="1"/>
  <c r="J106" i="9" s="1"/>
  <c r="J121" i="10"/>
  <c r="BE130" i="10"/>
  <c r="BE147" i="10"/>
  <c r="J94" i="10"/>
  <c r="BE138" i="10"/>
  <c r="J131" i="9"/>
  <c r="J100" i="9"/>
  <c r="BE159" i="10"/>
  <c r="BE168" i="10"/>
  <c r="BE134" i="10"/>
  <c r="BE154" i="10"/>
  <c r="BE158" i="10"/>
  <c r="BE163" i="10"/>
  <c r="BE162" i="10"/>
  <c r="BE171" i="10"/>
  <c r="J132" i="8"/>
  <c r="J102" i="8" s="1"/>
  <c r="E117" i="9"/>
  <c r="BE153" i="9"/>
  <c r="BE162" i="9"/>
  <c r="BE165" i="9"/>
  <c r="BE182" i="9"/>
  <c r="BE186" i="9"/>
  <c r="BE187" i="9"/>
  <c r="BE137" i="9"/>
  <c r="BE140" i="9"/>
  <c r="BE176" i="9"/>
  <c r="F94" i="9"/>
  <c r="J126" i="9"/>
  <c r="BE151" i="9"/>
  <c r="BE168" i="9"/>
  <c r="BE169" i="9"/>
  <c r="BE173" i="9"/>
  <c r="BE202" i="9"/>
  <c r="J91" i="9"/>
  <c r="BE144" i="9"/>
  <c r="BE147" i="9"/>
  <c r="BE190" i="9"/>
  <c r="BE191" i="9"/>
  <c r="BE200" i="9"/>
  <c r="BE205" i="9"/>
  <c r="BE152" i="9"/>
  <c r="BE156" i="9"/>
  <c r="BE157" i="9"/>
  <c r="BE177" i="9"/>
  <c r="BE194" i="9"/>
  <c r="BE199" i="9"/>
  <c r="BE141" i="9"/>
  <c r="BE160" i="9"/>
  <c r="BE178" i="9"/>
  <c r="BE132" i="9"/>
  <c r="BE136" i="9"/>
  <c r="J181" i="7"/>
  <c r="J108" i="7" s="1"/>
  <c r="E85" i="8"/>
  <c r="F94" i="8"/>
  <c r="J119" i="8"/>
  <c r="BE141" i="8"/>
  <c r="J133" i="7"/>
  <c r="J100" i="7" s="1"/>
  <c r="BE128" i="8"/>
  <c r="BE133" i="8"/>
  <c r="BE146" i="8"/>
  <c r="J122" i="8"/>
  <c r="BE140" i="8"/>
  <c r="BE136" i="8"/>
  <c r="BE139" i="8"/>
  <c r="BE143" i="8"/>
  <c r="J125" i="7"/>
  <c r="BE142" i="7"/>
  <c r="BE167" i="7"/>
  <c r="BE173" i="7"/>
  <c r="BE207" i="7"/>
  <c r="BE145" i="7"/>
  <c r="BE153" i="7"/>
  <c r="BE155" i="7"/>
  <c r="BE191" i="7"/>
  <c r="BE197" i="7"/>
  <c r="BE230" i="7"/>
  <c r="E85" i="7"/>
  <c r="J94" i="7"/>
  <c r="BE134" i="7"/>
  <c r="BE149" i="7"/>
  <c r="BE217" i="7"/>
  <c r="BE234" i="7"/>
  <c r="BE163" i="7"/>
  <c r="BE187" i="7"/>
  <c r="BE208" i="7"/>
  <c r="BE138" i="7"/>
  <c r="BE141" i="7"/>
  <c r="BE171" i="7"/>
  <c r="BE221" i="7"/>
  <c r="F94" i="7"/>
  <c r="BE164" i="7"/>
  <c r="BE177" i="7"/>
  <c r="BE179" i="7"/>
  <c r="BE182" i="7"/>
  <c r="BE202" i="7"/>
  <c r="BE212" i="7"/>
  <c r="BE229" i="7"/>
  <c r="BE231" i="7"/>
  <c r="BE172" i="7"/>
  <c r="BE176" i="7"/>
  <c r="BE233" i="7"/>
  <c r="BE137" i="7"/>
  <c r="BE159" i="7"/>
  <c r="BE162" i="7"/>
  <c r="BE198" i="7"/>
  <c r="BE225" i="7"/>
  <c r="BE163" i="6"/>
  <c r="J91" i="6"/>
  <c r="J125" i="6"/>
  <c r="E85" i="6"/>
  <c r="BE139" i="6"/>
  <c r="BE146" i="6"/>
  <c r="BE150" i="6"/>
  <c r="BE153" i="6"/>
  <c r="BE134" i="6"/>
  <c r="BE161" i="6"/>
  <c r="BE131" i="6"/>
  <c r="BE142" i="6"/>
  <c r="BE155" i="6"/>
  <c r="F94" i="6"/>
  <c r="BE135" i="6"/>
  <c r="BE158" i="6"/>
  <c r="BE138" i="6"/>
  <c r="BE156" i="6"/>
  <c r="BK127" i="4"/>
  <c r="J127" i="4" s="1"/>
  <c r="J99" i="4" s="1"/>
  <c r="E118" i="5"/>
  <c r="BE151" i="5"/>
  <c r="BE163" i="5"/>
  <c r="BE182" i="5"/>
  <c r="J94" i="5"/>
  <c r="F127" i="5"/>
  <c r="BE140" i="5"/>
  <c r="BE160" i="5"/>
  <c r="BE168" i="5"/>
  <c r="BE178" i="5"/>
  <c r="BE179" i="5"/>
  <c r="J167" i="4"/>
  <c r="J104" i="4" s="1"/>
  <c r="J91" i="5"/>
  <c r="BE143" i="5"/>
  <c r="BE165" i="5"/>
  <c r="BE169" i="5"/>
  <c r="BE187" i="5"/>
  <c r="BE133" i="5"/>
  <c r="BE144" i="5"/>
  <c r="BE158" i="5"/>
  <c r="BE164" i="5"/>
  <c r="BE175" i="5"/>
  <c r="BE184" i="5"/>
  <c r="BE189" i="5"/>
  <c r="BE137" i="5"/>
  <c r="BE147" i="5"/>
  <c r="BE170" i="5"/>
  <c r="BE174" i="5"/>
  <c r="J123" i="4"/>
  <c r="BE144" i="4"/>
  <c r="BE174" i="4"/>
  <c r="BE179" i="4"/>
  <c r="BE184" i="4"/>
  <c r="J145" i="3"/>
  <c r="J100" i="3" s="1"/>
  <c r="BE168" i="4"/>
  <c r="E114" i="4"/>
  <c r="BE139" i="4"/>
  <c r="BE143" i="4"/>
  <c r="BE183" i="4"/>
  <c r="F94" i="4"/>
  <c r="BE129" i="4"/>
  <c r="BE163" i="4"/>
  <c r="BE165" i="4"/>
  <c r="J91" i="4"/>
  <c r="BE140" i="4"/>
  <c r="BE147" i="4"/>
  <c r="BE182" i="4"/>
  <c r="BE151" i="4"/>
  <c r="BE173" i="4"/>
  <c r="J243" i="2"/>
  <c r="J104" i="2"/>
  <c r="F94" i="3"/>
  <c r="BE166" i="3"/>
  <c r="BE251" i="3"/>
  <c r="BE271" i="3"/>
  <c r="BE283" i="3"/>
  <c r="BE291" i="3"/>
  <c r="BE444" i="3"/>
  <c r="BE506" i="3"/>
  <c r="BE564" i="3"/>
  <c r="BE567" i="3"/>
  <c r="BE572" i="3"/>
  <c r="BE707" i="3"/>
  <c r="BE711" i="3"/>
  <c r="BE712" i="3"/>
  <c r="BE713" i="3"/>
  <c r="BE767" i="3"/>
  <c r="BE789" i="3"/>
  <c r="BE823" i="3"/>
  <c r="BE849" i="3"/>
  <c r="BE918" i="3"/>
  <c r="BE937" i="3"/>
  <c r="BE955" i="3"/>
  <c r="BE158" i="3"/>
  <c r="BE163" i="3"/>
  <c r="BE185" i="3"/>
  <c r="BE218" i="3"/>
  <c r="BE341" i="3"/>
  <c r="BE357" i="3"/>
  <c r="BE379" i="3"/>
  <c r="BE388" i="3"/>
  <c r="BE429" i="3"/>
  <c r="BE498" i="3"/>
  <c r="BE560" i="3"/>
  <c r="BE1181" i="3"/>
  <c r="BE1258" i="3"/>
  <c r="BE1316" i="3"/>
  <c r="BE1329" i="3"/>
  <c r="BE1374" i="3"/>
  <c r="BE1481" i="3"/>
  <c r="E85" i="3"/>
  <c r="J137" i="3"/>
  <c r="BE154" i="3"/>
  <c r="BE181" i="3"/>
  <c r="BE194" i="3"/>
  <c r="BE226" i="3"/>
  <c r="BE276" i="3"/>
  <c r="BE338" i="3"/>
  <c r="BE383" i="3"/>
  <c r="BE394" i="3"/>
  <c r="BE397" i="3"/>
  <c r="BE425" i="3"/>
  <c r="BE470" i="3"/>
  <c r="BE489" i="3"/>
  <c r="BE523" i="3"/>
  <c r="BE568" i="3"/>
  <c r="BE763" i="3"/>
  <c r="BE779" i="3"/>
  <c r="BE782" i="3"/>
  <c r="BE846" i="3"/>
  <c r="BE864" i="3"/>
  <c r="BE868" i="3"/>
  <c r="BE883" i="3"/>
  <c r="BE891" i="3"/>
  <c r="BE933" i="3"/>
  <c r="BE934" i="3"/>
  <c r="BE948" i="3"/>
  <c r="BE958" i="3"/>
  <c r="BE1022" i="3"/>
  <c r="BE1065" i="3"/>
  <c r="BE1091" i="3"/>
  <c r="BE1264" i="3"/>
  <c r="BE1375" i="3"/>
  <c r="BE159" i="3"/>
  <c r="BE225" i="3"/>
  <c r="BE231" i="3"/>
  <c r="BE339" i="3"/>
  <c r="BE450" i="3"/>
  <c r="BE469" i="3"/>
  <c r="BE575" i="3"/>
  <c r="BE594" i="3"/>
  <c r="BE597" i="3"/>
  <c r="BE708" i="3"/>
  <c r="BE742" i="3"/>
  <c r="BE822" i="3"/>
  <c r="BE866" i="3"/>
  <c r="BE888" i="3"/>
  <c r="BE906" i="3"/>
  <c r="BE915" i="3"/>
  <c r="BE942" i="3"/>
  <c r="BE949" i="3"/>
  <c r="BE951" i="3"/>
  <c r="BE993" i="3"/>
  <c r="BE1016" i="3"/>
  <c r="BE1094" i="3"/>
  <c r="BE1102" i="3"/>
  <c r="BE1237" i="3"/>
  <c r="BE1240" i="3"/>
  <c r="BE1382" i="3"/>
  <c r="BE1390" i="3"/>
  <c r="BE1391" i="3"/>
  <c r="BE1398" i="3"/>
  <c r="BE1482" i="3"/>
  <c r="BE1495" i="3"/>
  <c r="J94" i="3"/>
  <c r="BE170" i="3"/>
  <c r="BE174" i="3"/>
  <c r="BE232" i="3"/>
  <c r="BE244" i="3"/>
  <c r="BE258" i="3"/>
  <c r="BE265" i="3"/>
  <c r="BE318" i="3"/>
  <c r="BE421" i="3"/>
  <c r="BE443" i="3"/>
  <c r="BE715" i="3"/>
  <c r="BE716" i="3"/>
  <c r="BE719" i="3"/>
  <c r="BE795" i="3"/>
  <c r="BE824" i="3"/>
  <c r="BE861" i="3"/>
  <c r="BE865" i="3"/>
  <c r="BE935" i="3"/>
  <c r="BE960" i="3"/>
  <c r="BE1038" i="3"/>
  <c r="BE1082" i="3"/>
  <c r="BE1093" i="3"/>
  <c r="BE1111" i="3"/>
  <c r="BE1162" i="3"/>
  <c r="BE1308" i="3"/>
  <c r="BE1315" i="3"/>
  <c r="BE1356" i="3"/>
  <c r="BE1392" i="3"/>
  <c r="BE1393" i="3"/>
  <c r="BE1399" i="3"/>
  <c r="J1121" i="2"/>
  <c r="J108" i="2" s="1"/>
  <c r="BE162" i="3"/>
  <c r="BE213" i="3"/>
  <c r="BE290" i="3"/>
  <c r="BE298" i="3"/>
  <c r="BE375" i="3"/>
  <c r="BE411" i="3"/>
  <c r="BE437" i="3"/>
  <c r="BE475" i="3"/>
  <c r="BE481" i="3"/>
  <c r="BE547" i="3"/>
  <c r="BE576" i="3"/>
  <c r="BE652" i="3"/>
  <c r="BE739" i="3"/>
  <c r="BE786" i="3"/>
  <c r="BE796" i="3"/>
  <c r="BE799" i="3"/>
  <c r="BE814" i="3"/>
  <c r="BE818" i="3"/>
  <c r="BE821" i="3"/>
  <c r="BE827" i="3"/>
  <c r="BE835" i="3"/>
  <c r="BE957" i="3"/>
  <c r="BE1137" i="3"/>
  <c r="BE1152" i="3"/>
  <c r="BE1355" i="3"/>
  <c r="BE1380" i="3"/>
  <c r="BE1522" i="3"/>
  <c r="BE146" i="3"/>
  <c r="BE150" i="3"/>
  <c r="BE177" i="3"/>
  <c r="BE353" i="3"/>
  <c r="BE417" i="3"/>
  <c r="BE464" i="3"/>
  <c r="BE492" i="3"/>
  <c r="BE529" i="3"/>
  <c r="BE540" i="3"/>
  <c r="BE590" i="3"/>
  <c r="BE729" i="3"/>
  <c r="BE800" i="3"/>
  <c r="BE805" i="3"/>
  <c r="BE807" i="3"/>
  <c r="BE811" i="3"/>
  <c r="BE825" i="3"/>
  <c r="BE838" i="3"/>
  <c r="BE909" i="3"/>
  <c r="BE1041" i="3"/>
  <c r="BE1088" i="3"/>
  <c r="BE1092" i="3"/>
  <c r="BE1096" i="3"/>
  <c r="BE1114" i="3"/>
  <c r="BE1122" i="3"/>
  <c r="BE1160" i="3"/>
  <c r="BE1199" i="3"/>
  <c r="BE1205" i="3"/>
  <c r="BE1274" i="3"/>
  <c r="BE1288" i="3"/>
  <c r="BE1330" i="3"/>
  <c r="BE1331" i="3"/>
  <c r="BE1333" i="3"/>
  <c r="BE1341" i="3"/>
  <c r="BE1378" i="3"/>
  <c r="BE1379" i="3"/>
  <c r="BE1394" i="3"/>
  <c r="BE1515" i="3"/>
  <c r="BE1520" i="3"/>
  <c r="BE1521" i="3"/>
  <c r="BE167" i="3"/>
  <c r="BE189" i="3"/>
  <c r="BE454" i="3"/>
  <c r="BE476" i="3"/>
  <c r="BE753" i="3"/>
  <c r="BE803" i="3"/>
  <c r="BE804" i="3"/>
  <c r="BE894" i="3"/>
  <c r="BE947" i="3"/>
  <c r="BE956" i="3"/>
  <c r="BE965" i="3"/>
  <c r="BE1068" i="3"/>
  <c r="BE1105" i="3"/>
  <c r="BE1119" i="3"/>
  <c r="BE1158" i="3"/>
  <c r="BE1159" i="3"/>
  <c r="BE1163" i="3"/>
  <c r="BE1457" i="3"/>
  <c r="AW96" i="1"/>
  <c r="BA96" i="1"/>
  <c r="BC96" i="1"/>
  <c r="E85" i="2"/>
  <c r="J91" i="2"/>
  <c r="F94" i="2"/>
  <c r="J94" i="2"/>
  <c r="BE140" i="2"/>
  <c r="BE156" i="2"/>
  <c r="BE157" i="2"/>
  <c r="BE221" i="2"/>
  <c r="BE228" i="2"/>
  <c r="BE232" i="2"/>
  <c r="BE242" i="2"/>
  <c r="BE244" i="2"/>
  <c r="BE245" i="2"/>
  <c r="BE246" i="2"/>
  <c r="BE247" i="2"/>
  <c r="BE261" i="2"/>
  <c r="BE278" i="2"/>
  <c r="BE283" i="2"/>
  <c r="BE290" i="2"/>
  <c r="BE295" i="2"/>
  <c r="BE307" i="2"/>
  <c r="BE312" i="2"/>
  <c r="BE317" i="2"/>
  <c r="BE334" i="2"/>
  <c r="BE339" i="2"/>
  <c r="BE349" i="2"/>
  <c r="BE371" i="2"/>
  <c r="BE378" i="2"/>
  <c r="BE396" i="2"/>
  <c r="BE401" i="2"/>
  <c r="BE406" i="2"/>
  <c r="BE417" i="2"/>
  <c r="BE433" i="2"/>
  <c r="BE500" i="2"/>
  <c r="BE503" i="2"/>
  <c r="BE508" i="2"/>
  <c r="BE513" i="2"/>
  <c r="BE522" i="2"/>
  <c r="BE570" i="2"/>
  <c r="BE575" i="2"/>
  <c r="BE580" i="2"/>
  <c r="BE585" i="2"/>
  <c r="BE590" i="2"/>
  <c r="BE611" i="2"/>
  <c r="BE616" i="2"/>
  <c r="BE636" i="2"/>
  <c r="BE645" i="2"/>
  <c r="BE650" i="2"/>
  <c r="BE655" i="2"/>
  <c r="BE663" i="2"/>
  <c r="BE668" i="2"/>
  <c r="BE675" i="2"/>
  <c r="BE740" i="2"/>
  <c r="BE745" i="2"/>
  <c r="BE750" i="2"/>
  <c r="BE798" i="2"/>
  <c r="BE887" i="2"/>
  <c r="BE920" i="2"/>
  <c r="BE931" i="2"/>
  <c r="BE938" i="2"/>
  <c r="BE943" i="2"/>
  <c r="BE962" i="2"/>
  <c r="BE973" i="2"/>
  <c r="BE974" i="2"/>
  <c r="BE1028" i="2"/>
  <c r="BE1082" i="2"/>
  <c r="BE1083" i="2"/>
  <c r="BE1084" i="2"/>
  <c r="BE1089" i="2"/>
  <c r="BE1090" i="2"/>
  <c r="BE1093" i="2"/>
  <c r="BE1094" i="2"/>
  <c r="BE1097" i="2"/>
  <c r="BE1103" i="2"/>
  <c r="BE1113" i="2"/>
  <c r="BE1114" i="2"/>
  <c r="BE1119" i="2"/>
  <c r="BE1122" i="2"/>
  <c r="BE1132" i="2"/>
  <c r="BE1140" i="2"/>
  <c r="BE1145" i="2"/>
  <c r="BE1155" i="2"/>
  <c r="BE1161" i="2"/>
  <c r="BE1166" i="2"/>
  <c r="BE1173" i="2"/>
  <c r="BE1178" i="2"/>
  <c r="BE1183" i="2"/>
  <c r="BE1188" i="2"/>
  <c r="BE1194" i="2"/>
  <c r="BE1199" i="2"/>
  <c r="BE1204" i="2"/>
  <c r="BE1210" i="2"/>
  <c r="BE1216" i="2"/>
  <c r="BE1221" i="2"/>
  <c r="BE1226" i="2"/>
  <c r="BE1243" i="2"/>
  <c r="BE1248" i="2"/>
  <c r="BE1255" i="2"/>
  <c r="BE1263" i="2"/>
  <c r="BE1284" i="2"/>
  <c r="BE1293" i="2"/>
  <c r="BE1319" i="2"/>
  <c r="BE1339" i="2"/>
  <c r="BE1354" i="2"/>
  <c r="BE1360" i="2"/>
  <c r="BE1364" i="2"/>
  <c r="BE1413" i="2"/>
  <c r="BB96" i="1"/>
  <c r="BD96" i="1"/>
  <c r="F39" i="3"/>
  <c r="BD97" i="1" s="1"/>
  <c r="F37" i="12"/>
  <c r="BB106" i="1" s="1"/>
  <c r="F38" i="14"/>
  <c r="BC108" i="1" s="1"/>
  <c r="J36" i="14"/>
  <c r="AW108" i="1" s="1"/>
  <c r="F38" i="15"/>
  <c r="BC109" i="1" s="1"/>
  <c r="F36" i="16"/>
  <c r="BA110" i="1" s="1"/>
  <c r="F39" i="19"/>
  <c r="BD113" i="1" s="1"/>
  <c r="J36" i="20"/>
  <c r="AW114" i="1"/>
  <c r="F36" i="21"/>
  <c r="BA115" i="1" s="1"/>
  <c r="J36" i="23"/>
  <c r="AW118" i="1"/>
  <c r="J36" i="24"/>
  <c r="AW119" i="1" s="1"/>
  <c r="J36" i="25"/>
  <c r="AW121" i="1"/>
  <c r="AU120" i="1"/>
  <c r="J36" i="3"/>
  <c r="AW97" i="1" s="1"/>
  <c r="F37" i="13"/>
  <c r="BB107" i="1" s="1"/>
  <c r="F37" i="17"/>
  <c r="BB111" i="1" s="1"/>
  <c r="F39" i="17"/>
  <c r="BD111" i="1"/>
  <c r="F38" i="18"/>
  <c r="BC112" i="1" s="1"/>
  <c r="J36" i="22"/>
  <c r="AW116" i="1" s="1"/>
  <c r="F38" i="22"/>
  <c r="BC116" i="1" s="1"/>
  <c r="F38" i="4"/>
  <c r="BC98" i="1"/>
  <c r="F37" i="4"/>
  <c r="BB98" i="1" s="1"/>
  <c r="F36" i="5"/>
  <c r="BA99" i="1" s="1"/>
  <c r="F38" i="5"/>
  <c r="BC99" i="1" s="1"/>
  <c r="F36" i="6"/>
  <c r="BA100" i="1"/>
  <c r="F39" i="6"/>
  <c r="BD100" i="1" s="1"/>
  <c r="F36" i="7"/>
  <c r="BA101" i="1" s="1"/>
  <c r="J36" i="7"/>
  <c r="AW101" i="1" s="1"/>
  <c r="F38" i="7"/>
  <c r="BC101" i="1" s="1"/>
  <c r="F38" i="8"/>
  <c r="BC102" i="1" s="1"/>
  <c r="F37" i="8"/>
  <c r="BB102" i="1" s="1"/>
  <c r="F37" i="9"/>
  <c r="BB103" i="1" s="1"/>
  <c r="J36" i="9"/>
  <c r="AW103" i="1"/>
  <c r="F38" i="9"/>
  <c r="BC103" i="1" s="1"/>
  <c r="F39" i="10"/>
  <c r="BD104" i="1"/>
  <c r="J36" i="10"/>
  <c r="AW104" i="1" s="1"/>
  <c r="F37" i="10"/>
  <c r="BB104" i="1"/>
  <c r="F39" i="11"/>
  <c r="BD105" i="1" s="1"/>
  <c r="F37" i="11"/>
  <c r="BB105" i="1" s="1"/>
  <c r="J36" i="12"/>
  <c r="AW106" i="1" s="1"/>
  <c r="F39" i="13"/>
  <c r="BD107" i="1" s="1"/>
  <c r="F38" i="17"/>
  <c r="BC111" i="1" s="1"/>
  <c r="F36" i="18"/>
  <c r="BA112" i="1"/>
  <c r="F37" i="22"/>
  <c r="BB116" i="1" s="1"/>
  <c r="F36" i="23"/>
  <c r="BA118" i="1"/>
  <c r="F37" i="25"/>
  <c r="BB121" i="1"/>
  <c r="BB120" i="1"/>
  <c r="AX120" i="1" s="1"/>
  <c r="F37" i="3"/>
  <c r="BB97" i="1" s="1"/>
  <c r="F36" i="13"/>
  <c r="BA107" i="1" s="1"/>
  <c r="F39" i="16"/>
  <c r="BD110" i="1" s="1"/>
  <c r="J36" i="18"/>
  <c r="AW112" i="1" s="1"/>
  <c r="J36" i="21"/>
  <c r="AW115" i="1" s="1"/>
  <c r="F37" i="23"/>
  <c r="BB118" i="1" s="1"/>
  <c r="F39" i="25"/>
  <c r="BD121" i="1" s="1"/>
  <c r="BD120" i="1" s="1"/>
  <c r="F36" i="3"/>
  <c r="BA97" i="1" s="1"/>
  <c r="F38" i="12"/>
  <c r="BC106" i="1" s="1"/>
  <c r="F37" i="14"/>
  <c r="BB108" i="1" s="1"/>
  <c r="F39" i="14"/>
  <c r="BD108" i="1" s="1"/>
  <c r="J36" i="15"/>
  <c r="AW109" i="1" s="1"/>
  <c r="F36" i="15"/>
  <c r="BA109" i="1" s="1"/>
  <c r="F38" i="16"/>
  <c r="BC110" i="1" s="1"/>
  <c r="F39" i="18"/>
  <c r="BD112" i="1" s="1"/>
  <c r="F38" i="21"/>
  <c r="BC115" i="1" s="1"/>
  <c r="F36" i="24"/>
  <c r="BA119" i="1"/>
  <c r="F38" i="25"/>
  <c r="BC121" i="1"/>
  <c r="BC120" i="1"/>
  <c r="AY120" i="1" s="1"/>
  <c r="AS94" i="1"/>
  <c r="F36" i="4"/>
  <c r="BA98" i="1"/>
  <c r="J36" i="4"/>
  <c r="AW98" i="1"/>
  <c r="F39" i="4"/>
  <c r="BD98" i="1"/>
  <c r="J36" i="5"/>
  <c r="AW99" i="1" s="1"/>
  <c r="F37" i="5"/>
  <c r="BB99" i="1" s="1"/>
  <c r="F39" i="5"/>
  <c r="BD99" i="1" s="1"/>
  <c r="F37" i="6"/>
  <c r="BB100" i="1" s="1"/>
  <c r="F38" i="6"/>
  <c r="BC100" i="1"/>
  <c r="J36" i="6"/>
  <c r="AW100" i="1" s="1"/>
  <c r="F37" i="7"/>
  <c r="BB101" i="1"/>
  <c r="F39" i="7"/>
  <c r="BD101" i="1" s="1"/>
  <c r="J36" i="8"/>
  <c r="AW102" i="1"/>
  <c r="F39" i="8"/>
  <c r="BD102" i="1" s="1"/>
  <c r="F36" i="8"/>
  <c r="BA102" i="1"/>
  <c r="F36" i="9"/>
  <c r="BA103" i="1" s="1"/>
  <c r="F39" i="9"/>
  <c r="BD103" i="1"/>
  <c r="F36" i="10"/>
  <c r="BA104" i="1" s="1"/>
  <c r="F38" i="10"/>
  <c r="BC104" i="1" s="1"/>
  <c r="F36" i="11"/>
  <c r="BA105" i="1" s="1"/>
  <c r="J36" i="11"/>
  <c r="AW105" i="1" s="1"/>
  <c r="F38" i="11"/>
  <c r="BC105" i="1" s="1"/>
  <c r="F39" i="12"/>
  <c r="BD106" i="1" s="1"/>
  <c r="F38" i="13"/>
  <c r="BC107" i="1" s="1"/>
  <c r="F37" i="16"/>
  <c r="BB110" i="1" s="1"/>
  <c r="F36" i="19"/>
  <c r="BA113" i="1" s="1"/>
  <c r="F37" i="19"/>
  <c r="BB113" i="1"/>
  <c r="F38" i="20"/>
  <c r="BC114" i="1" s="1"/>
  <c r="F36" i="20"/>
  <c r="BA114" i="1" s="1"/>
  <c r="F37" i="21"/>
  <c r="BB115" i="1" s="1"/>
  <c r="F37" i="24"/>
  <c r="BB119" i="1"/>
  <c r="F36" i="25"/>
  <c r="BA121" i="1" s="1"/>
  <c r="BA120" i="1" s="1"/>
  <c r="AW120" i="1" s="1"/>
  <c r="F38" i="3"/>
  <c r="BC97" i="1" s="1"/>
  <c r="J36" i="13"/>
  <c r="AW107" i="1" s="1"/>
  <c r="J36" i="17"/>
  <c r="AW111" i="1" s="1"/>
  <c r="F36" i="17"/>
  <c r="BA111" i="1" s="1"/>
  <c r="F37" i="18"/>
  <c r="BB112" i="1" s="1"/>
  <c r="F39" i="22"/>
  <c r="BD116" i="1" s="1"/>
  <c r="F36" i="22"/>
  <c r="BA116" i="1" s="1"/>
  <c r="F38" i="23"/>
  <c r="BC118" i="1" s="1"/>
  <c r="F39" i="24"/>
  <c r="BD119" i="1" s="1"/>
  <c r="F36" i="12"/>
  <c r="BA106" i="1" s="1"/>
  <c r="F36" i="14"/>
  <c r="BA108" i="1" s="1"/>
  <c r="F37" i="15"/>
  <c r="BB109" i="1" s="1"/>
  <c r="F39" i="15"/>
  <c r="BD109" i="1" s="1"/>
  <c r="J36" i="16"/>
  <c r="AW110" i="1" s="1"/>
  <c r="F38" i="19"/>
  <c r="BC113" i="1"/>
  <c r="J36" i="19"/>
  <c r="AW113" i="1" s="1"/>
  <c r="F37" i="20"/>
  <c r="BB114" i="1" s="1"/>
  <c r="F39" i="20"/>
  <c r="BD114" i="1"/>
  <c r="F39" i="21"/>
  <c r="BD115" i="1" s="1"/>
  <c r="F39" i="23"/>
  <c r="BD118" i="1"/>
  <c r="F38" i="24"/>
  <c r="BC119" i="1" s="1"/>
  <c r="BK629" i="21" l="1"/>
  <c r="J629" i="21" s="1"/>
  <c r="J120" i="21" s="1"/>
  <c r="J32" i="20"/>
  <c r="J123" i="19"/>
  <c r="J99" i="19" s="1"/>
  <c r="J98" i="19"/>
  <c r="J124" i="19"/>
  <c r="J100" i="19" s="1"/>
  <c r="BK122" i="17"/>
  <c r="J122" i="17" s="1"/>
  <c r="J98" i="17" s="1"/>
  <c r="BK121" i="16"/>
  <c r="J121" i="16" s="1"/>
  <c r="J32" i="16" s="1"/>
  <c r="BK121" i="15"/>
  <c r="J121" i="15" s="1"/>
  <c r="J32" i="15" s="1"/>
  <c r="AG109" i="1" s="1"/>
  <c r="BK122" i="14"/>
  <c r="J122" i="14" s="1"/>
  <c r="J98" i="14" s="1"/>
  <c r="BK129" i="6"/>
  <c r="BK131" i="5"/>
  <c r="J131" i="5" s="1"/>
  <c r="J99" i="5" s="1"/>
  <c r="BK717" i="3"/>
  <c r="J717" i="3" s="1"/>
  <c r="J109" i="3" s="1"/>
  <c r="P122" i="14"/>
  <c r="AU108" i="1" s="1"/>
  <c r="BK121" i="13"/>
  <c r="J121" i="13" s="1"/>
  <c r="J32" i="13" s="1"/>
  <c r="BK121" i="12"/>
  <c r="J121" i="12" s="1"/>
  <c r="J98" i="12" s="1"/>
  <c r="BK380" i="18"/>
  <c r="J380" i="18" s="1"/>
  <c r="J109" i="18" s="1"/>
  <c r="P144" i="21"/>
  <c r="P143" i="21"/>
  <c r="AU115" i="1"/>
  <c r="T132" i="7"/>
  <c r="T131" i="7" s="1"/>
  <c r="T127" i="24"/>
  <c r="T126" i="24"/>
  <c r="R122" i="14"/>
  <c r="R127" i="24"/>
  <c r="R126" i="24"/>
  <c r="R131" i="5"/>
  <c r="R130" i="5" s="1"/>
  <c r="R132" i="7"/>
  <c r="R131" i="7"/>
  <c r="P717" i="3"/>
  <c r="BK128" i="10"/>
  <c r="J128" i="10" s="1"/>
  <c r="J99" i="10" s="1"/>
  <c r="T717" i="3"/>
  <c r="P144" i="3"/>
  <c r="P143" i="3" s="1"/>
  <c r="AU97" i="1" s="1"/>
  <c r="R1120" i="2"/>
  <c r="R137" i="2" s="1"/>
  <c r="T135" i="22"/>
  <c r="T134" i="22"/>
  <c r="R255" i="21"/>
  <c r="R144" i="21" s="1"/>
  <c r="R143" i="21" s="1"/>
  <c r="BK125" i="11"/>
  <c r="J125" i="11" s="1"/>
  <c r="J32" i="11" s="1"/>
  <c r="AG105" i="1" s="1"/>
  <c r="BK132" i="7"/>
  <c r="J132" i="7" s="1"/>
  <c r="J99" i="7" s="1"/>
  <c r="BK138" i="2"/>
  <c r="BK128" i="23"/>
  <c r="J128" i="23" s="1"/>
  <c r="J99" i="23" s="1"/>
  <c r="T144" i="21"/>
  <c r="T143" i="21" s="1"/>
  <c r="R717" i="3"/>
  <c r="T380" i="18"/>
  <c r="T130" i="9"/>
  <c r="T129" i="9" s="1"/>
  <c r="R129" i="6"/>
  <c r="R128" i="6"/>
  <c r="T128" i="23"/>
  <c r="T127" i="23" s="1"/>
  <c r="P136" i="18"/>
  <c r="R130" i="9"/>
  <c r="R129" i="9"/>
  <c r="R144" i="3"/>
  <c r="R143" i="3" s="1"/>
  <c r="R128" i="23"/>
  <c r="R127" i="23"/>
  <c r="R122" i="25"/>
  <c r="P135" i="22"/>
  <c r="P134" i="22"/>
  <c r="AU116" i="1"/>
  <c r="T144" i="3"/>
  <c r="T143" i="3" s="1"/>
  <c r="BK136" i="18"/>
  <c r="J136" i="18" s="1"/>
  <c r="J99" i="18" s="1"/>
  <c r="T131" i="5"/>
  <c r="T130" i="5"/>
  <c r="P1120" i="2"/>
  <c r="P137" i="2" s="1"/>
  <c r="AU96" i="1" s="1"/>
  <c r="T128" i="10"/>
  <c r="T127" i="10"/>
  <c r="R131" i="8"/>
  <c r="R125" i="8" s="1"/>
  <c r="R380" i="18"/>
  <c r="P180" i="7"/>
  <c r="P131" i="7" s="1"/>
  <c r="AU101" i="1" s="1"/>
  <c r="R127" i="4"/>
  <c r="R126" i="4"/>
  <c r="BK1120" i="2"/>
  <c r="J1120" i="2" s="1"/>
  <c r="J107" i="2" s="1"/>
  <c r="BK130" i="9"/>
  <c r="J130" i="9" s="1"/>
  <c r="J99" i="9" s="1"/>
  <c r="R135" i="22"/>
  <c r="R134" i="22"/>
  <c r="R136" i="18"/>
  <c r="R135" i="18" s="1"/>
  <c r="P129" i="6"/>
  <c r="P128" i="6"/>
  <c r="AU100" i="1" s="1"/>
  <c r="P127" i="4"/>
  <c r="P126" i="4"/>
  <c r="AU98" i="1"/>
  <c r="P128" i="23"/>
  <c r="P127" i="23" s="1"/>
  <c r="AU118" i="1" s="1"/>
  <c r="AU117" i="1" s="1"/>
  <c r="T136" i="18"/>
  <c r="T135" i="18" s="1"/>
  <c r="BK127" i="24"/>
  <c r="BK126" i="24"/>
  <c r="J126" i="24"/>
  <c r="J32" i="24" s="1"/>
  <c r="AG119" i="1" s="1"/>
  <c r="T127" i="4"/>
  <c r="T126" i="4" s="1"/>
  <c r="T122" i="25"/>
  <c r="P380" i="18"/>
  <c r="P128" i="10"/>
  <c r="P127" i="10" s="1"/>
  <c r="AU104" i="1" s="1"/>
  <c r="BK122" i="25"/>
  <c r="J122" i="25" s="1"/>
  <c r="J98" i="25" s="1"/>
  <c r="R128" i="10"/>
  <c r="R127" i="10"/>
  <c r="T1120" i="2"/>
  <c r="T137" i="2" s="1"/>
  <c r="T122" i="14"/>
  <c r="P131" i="5"/>
  <c r="P130" i="5" s="1"/>
  <c r="AU99" i="1" s="1"/>
  <c r="BK144" i="3"/>
  <c r="J144" i="3"/>
  <c r="J99" i="3" s="1"/>
  <c r="AG113" i="1"/>
  <c r="AG114" i="1"/>
  <c r="BK135" i="22"/>
  <c r="J135" i="22" s="1"/>
  <c r="J99" i="22" s="1"/>
  <c r="BK185" i="5"/>
  <c r="BK130" i="5" s="1"/>
  <c r="J130" i="5" s="1"/>
  <c r="J32" i="5" s="1"/>
  <c r="AG99" i="1" s="1"/>
  <c r="J185" i="5"/>
  <c r="J106" i="5" s="1"/>
  <c r="BK159" i="6"/>
  <c r="J159" i="6" s="1"/>
  <c r="J104" i="6" s="1"/>
  <c r="BK169" i="10"/>
  <c r="J169" i="10" s="1"/>
  <c r="J104" i="10" s="1"/>
  <c r="J123" i="25"/>
  <c r="J99" i="25" s="1"/>
  <c r="BK126" i="8"/>
  <c r="J126" i="8"/>
  <c r="J99" i="8" s="1"/>
  <c r="BK255" i="21"/>
  <c r="J255" i="21" s="1"/>
  <c r="J105" i="21" s="1"/>
  <c r="BK134" i="22"/>
  <c r="J134" i="22" s="1"/>
  <c r="J98" i="22" s="1"/>
  <c r="AG110" i="1"/>
  <c r="J98" i="16"/>
  <c r="J98" i="15"/>
  <c r="AG107" i="1"/>
  <c r="BK129" i="9"/>
  <c r="J129" i="9" s="1"/>
  <c r="J98" i="9" s="1"/>
  <c r="J129" i="6"/>
  <c r="J99" i="6" s="1"/>
  <c r="BK126" i="4"/>
  <c r="J126" i="4" s="1"/>
  <c r="J98" i="4" s="1"/>
  <c r="BK143" i="3"/>
  <c r="J143" i="3" s="1"/>
  <c r="J98" i="3" s="1"/>
  <c r="F35" i="4"/>
  <c r="AZ98" i="1" s="1"/>
  <c r="J35" i="7"/>
  <c r="AV101" i="1" s="1"/>
  <c r="AT101" i="1" s="1"/>
  <c r="J35" i="10"/>
  <c r="AV104" i="1" s="1"/>
  <c r="AT104" i="1" s="1"/>
  <c r="J35" i="12"/>
  <c r="AV106" i="1" s="1"/>
  <c r="AT106" i="1" s="1"/>
  <c r="J32" i="12"/>
  <c r="AG106" i="1" s="1"/>
  <c r="J35" i="13"/>
  <c r="AV107" i="1" s="1"/>
  <c r="AT107" i="1" s="1"/>
  <c r="J35" i="16"/>
  <c r="AV110" i="1" s="1"/>
  <c r="AT110" i="1" s="1"/>
  <c r="AN110" i="1" s="1"/>
  <c r="J35" i="19"/>
  <c r="AV113" i="1" s="1"/>
  <c r="AT113" i="1" s="1"/>
  <c r="F35" i="22"/>
  <c r="AZ116" i="1" s="1"/>
  <c r="J35" i="5"/>
  <c r="AV99" i="1" s="1"/>
  <c r="AT99" i="1" s="1"/>
  <c r="F35" i="7"/>
  <c r="AZ101" i="1"/>
  <c r="F35" i="10"/>
  <c r="AZ104" i="1"/>
  <c r="F35" i="12"/>
  <c r="AZ106" i="1" s="1"/>
  <c r="F35" i="13"/>
  <c r="AZ107" i="1" s="1"/>
  <c r="F35" i="16"/>
  <c r="AZ110" i="1" s="1"/>
  <c r="J35" i="20"/>
  <c r="AV114" i="1"/>
  <c r="AT114" i="1" s="1"/>
  <c r="AN114" i="1" s="1"/>
  <c r="J35" i="21"/>
  <c r="AV115" i="1" s="1"/>
  <c r="AT115" i="1" s="1"/>
  <c r="J35" i="4"/>
  <c r="AV98" i="1" s="1"/>
  <c r="AT98" i="1" s="1"/>
  <c r="F35" i="6"/>
  <c r="AZ100" i="1" s="1"/>
  <c r="F35" i="8"/>
  <c r="AZ102" i="1" s="1"/>
  <c r="F35" i="9"/>
  <c r="AZ103" i="1" s="1"/>
  <c r="J35" i="11"/>
  <c r="AV105" i="1" s="1"/>
  <c r="AT105" i="1" s="1"/>
  <c r="J35" i="14"/>
  <c r="AV108" i="1" s="1"/>
  <c r="AT108" i="1" s="1"/>
  <c r="F35" i="15"/>
  <c r="AZ109" i="1" s="1"/>
  <c r="F35" i="17"/>
  <c r="AZ111" i="1" s="1"/>
  <c r="J32" i="17"/>
  <c r="AG111" i="1"/>
  <c r="J35" i="18"/>
  <c r="AV112" i="1" s="1"/>
  <c r="AT112" i="1" s="1"/>
  <c r="F35" i="24"/>
  <c r="AZ119" i="1" s="1"/>
  <c r="F35" i="3"/>
  <c r="AZ97" i="1" s="1"/>
  <c r="J35" i="22"/>
  <c r="AV116" i="1" s="1"/>
  <c r="AT116" i="1" s="1"/>
  <c r="F35" i="5"/>
  <c r="AZ99" i="1" s="1"/>
  <c r="J35" i="6"/>
  <c r="AV100" i="1" s="1"/>
  <c r="AT100" i="1" s="1"/>
  <c r="J35" i="8"/>
  <c r="AV102" i="1" s="1"/>
  <c r="AT102" i="1" s="1"/>
  <c r="J35" i="9"/>
  <c r="AV103" i="1" s="1"/>
  <c r="AT103" i="1" s="1"/>
  <c r="F35" i="11"/>
  <c r="AZ105" i="1" s="1"/>
  <c r="F35" i="14"/>
  <c r="AZ108" i="1" s="1"/>
  <c r="J32" i="14"/>
  <c r="AG108" i="1" s="1"/>
  <c r="J35" i="15"/>
  <c r="AV109" i="1" s="1"/>
  <c r="AT109" i="1" s="1"/>
  <c r="J35" i="17"/>
  <c r="AV111" i="1" s="1"/>
  <c r="AT111" i="1" s="1"/>
  <c r="F35" i="18"/>
  <c r="AZ112" i="1" s="1"/>
  <c r="BC117" i="1"/>
  <c r="AY117" i="1" s="1"/>
  <c r="J35" i="25"/>
  <c r="AV121" i="1" s="1"/>
  <c r="AT121" i="1" s="1"/>
  <c r="F35" i="2"/>
  <c r="AZ96" i="1" s="1"/>
  <c r="F35" i="20"/>
  <c r="AZ114" i="1" s="1"/>
  <c r="F35" i="21"/>
  <c r="AZ115" i="1" s="1"/>
  <c r="J35" i="2"/>
  <c r="AV96" i="1" s="1"/>
  <c r="AT96" i="1" s="1"/>
  <c r="F35" i="19"/>
  <c r="AZ113" i="1" s="1"/>
  <c r="BD95" i="1"/>
  <c r="BB95" i="1"/>
  <c r="AX95" i="1" s="1"/>
  <c r="BA95" i="1"/>
  <c r="AW95" i="1" s="1"/>
  <c r="J35" i="23"/>
  <c r="AV118" i="1" s="1"/>
  <c r="AT118" i="1" s="1"/>
  <c r="BA117" i="1"/>
  <c r="AW117" i="1"/>
  <c r="J35" i="24"/>
  <c r="AV119" i="1" s="1"/>
  <c r="AT119" i="1" s="1"/>
  <c r="J35" i="3"/>
  <c r="AV97" i="1" s="1"/>
  <c r="AT97" i="1" s="1"/>
  <c r="BC95" i="1"/>
  <c r="AY95" i="1" s="1"/>
  <c r="F35" i="23"/>
  <c r="AZ118" i="1" s="1"/>
  <c r="BB117" i="1"/>
  <c r="AX117" i="1" s="1"/>
  <c r="BD117" i="1"/>
  <c r="F35" i="25"/>
  <c r="AZ121" i="1" s="1"/>
  <c r="AZ120" i="1" s="1"/>
  <c r="AV120" i="1" s="1"/>
  <c r="AT120" i="1" s="1"/>
  <c r="AN113" i="1" l="1"/>
  <c r="AN109" i="1"/>
  <c r="AN105" i="1"/>
  <c r="AN107" i="1"/>
  <c r="J98" i="13"/>
  <c r="AN119" i="1"/>
  <c r="BK137" i="2"/>
  <c r="J137" i="2" s="1"/>
  <c r="J98" i="2" s="1"/>
  <c r="P135" i="18"/>
  <c r="AU112" i="1"/>
  <c r="AU95" i="1" s="1"/>
  <c r="AU94" i="1" s="1"/>
  <c r="BK144" i="21"/>
  <c r="J144" i="21" s="1"/>
  <c r="J99" i="21" s="1"/>
  <c r="BK128" i="6"/>
  <c r="J128" i="6" s="1"/>
  <c r="J32" i="6" s="1"/>
  <c r="AG100" i="1" s="1"/>
  <c r="J98" i="11"/>
  <c r="BK131" i="7"/>
  <c r="J131" i="7" s="1"/>
  <c r="J98" i="7" s="1"/>
  <c r="BK125" i="8"/>
  <c r="J125" i="8"/>
  <c r="J98" i="8" s="1"/>
  <c r="BK135" i="18"/>
  <c r="J135" i="18" s="1"/>
  <c r="J98" i="18" s="1"/>
  <c r="BK127" i="23"/>
  <c r="J127" i="23"/>
  <c r="J98" i="23" s="1"/>
  <c r="J138" i="2"/>
  <c r="J99" i="2" s="1"/>
  <c r="BK127" i="10"/>
  <c r="J127" i="10" s="1"/>
  <c r="J32" i="10" s="1"/>
  <c r="AG104" i="1" s="1"/>
  <c r="J127" i="24"/>
  <c r="J99" i="24"/>
  <c r="J98" i="24"/>
  <c r="J41" i="24"/>
  <c r="J41" i="20"/>
  <c r="J41" i="19"/>
  <c r="AN111" i="1"/>
  <c r="J41" i="17"/>
  <c r="J41" i="16"/>
  <c r="AN108" i="1"/>
  <c r="J41" i="15"/>
  <c r="J41" i="14"/>
  <c r="AN106" i="1"/>
  <c r="J41" i="13"/>
  <c r="J41" i="12"/>
  <c r="J41" i="11"/>
  <c r="AN99" i="1"/>
  <c r="J98" i="5"/>
  <c r="J41" i="5"/>
  <c r="J32" i="4"/>
  <c r="AG98" i="1" s="1"/>
  <c r="BD94" i="1"/>
  <c r="W33" i="1" s="1"/>
  <c r="BC94" i="1"/>
  <c r="W32" i="1" s="1"/>
  <c r="J32" i="9"/>
  <c r="AG103" i="1" s="1"/>
  <c r="AN103" i="1" s="1"/>
  <c r="BA94" i="1"/>
  <c r="W30" i="1" s="1"/>
  <c r="AZ117" i="1"/>
  <c r="AV117" i="1" s="1"/>
  <c r="AT117" i="1" s="1"/>
  <c r="J32" i="3"/>
  <c r="AG97" i="1" s="1"/>
  <c r="AN97" i="1" s="1"/>
  <c r="AZ95" i="1"/>
  <c r="J32" i="25"/>
  <c r="AG121" i="1" s="1"/>
  <c r="AG120" i="1" s="1"/>
  <c r="J32" i="22"/>
  <c r="AG116" i="1" s="1"/>
  <c r="AN116" i="1" s="1"/>
  <c r="BB94" i="1"/>
  <c r="W31" i="1" s="1"/>
  <c r="J41" i="6" l="1"/>
  <c r="J41" i="10"/>
  <c r="J41" i="25"/>
  <c r="BK143" i="21"/>
  <c r="J143" i="21" s="1"/>
  <c r="J32" i="21" s="1"/>
  <c r="AG115" i="1" s="1"/>
  <c r="AN115" i="1" s="1"/>
  <c r="J98" i="10"/>
  <c r="J98" i="6"/>
  <c r="J41" i="22"/>
  <c r="J41" i="9"/>
  <c r="J41" i="4"/>
  <c r="AN98" i="1"/>
  <c r="J41" i="3"/>
  <c r="AN104" i="1"/>
  <c r="AN100" i="1"/>
  <c r="AN121" i="1"/>
  <c r="AN120" i="1"/>
  <c r="J32" i="7"/>
  <c r="AG101" i="1" s="1"/>
  <c r="AN101" i="1" s="1"/>
  <c r="J32" i="8"/>
  <c r="AG102" i="1"/>
  <c r="AN102" i="1" s="1"/>
  <c r="J32" i="2"/>
  <c r="AG96" i="1" s="1"/>
  <c r="AX94" i="1"/>
  <c r="AY94" i="1"/>
  <c r="J32" i="23"/>
  <c r="AG118" i="1" s="1"/>
  <c r="AG117" i="1" s="1"/>
  <c r="AZ94" i="1"/>
  <c r="W29" i="1" s="1"/>
  <c r="J32" i="18"/>
  <c r="AG112" i="1" s="1"/>
  <c r="AN112" i="1" s="1"/>
  <c r="AV95" i="1"/>
  <c r="AT95" i="1" s="1"/>
  <c r="AW94" i="1"/>
  <c r="AK30" i="1" s="1"/>
  <c r="J41" i="23" l="1"/>
  <c r="J41" i="18"/>
  <c r="J41" i="7"/>
  <c r="AN118" i="1"/>
  <c r="J41" i="2"/>
  <c r="J41" i="8"/>
  <c r="J41" i="21"/>
  <c r="J98" i="21"/>
  <c r="AN96" i="1"/>
  <c r="AN117" i="1"/>
  <c r="AG95" i="1"/>
  <c r="AG94" i="1" s="1"/>
  <c r="AK26" i="1" s="1"/>
  <c r="AV94" i="1"/>
  <c r="AK29" i="1" s="1"/>
  <c r="AK35" i="1" l="1"/>
  <c r="AN95" i="1"/>
  <c r="AT94" i="1"/>
  <c r="AN94" i="1" s="1"/>
</calcChain>
</file>

<file path=xl/sharedStrings.xml><?xml version="1.0" encoding="utf-8"?>
<sst xmlns="http://schemas.openxmlformats.org/spreadsheetml/2006/main" count="65044" uniqueCount="5050">
  <si>
    <t>Export Komplet</t>
  </si>
  <si>
    <t/>
  </si>
  <si>
    <t>2.0</t>
  </si>
  <si>
    <t>False</t>
  </si>
  <si>
    <t>{bb79d089-d113-4438-889f-2a08c76f4265}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</si>
  <si>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</si>
  <si>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</si>
  <si>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</si>
  <si>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</si>
  <si>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</si>
  <si>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</si>
  <si>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</si>
  <si>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</si>
  <si>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</si>
  <si>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</si>
  <si>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KSO:</t>
  </si>
  <si>
    <t>8014799</t>
  </si>
  <si>
    <t>CC-CZ:</t>
  </si>
  <si>
    <t>Místo:</t>
  </si>
  <si>
    <t>Hrad Kámen</t>
  </si>
  <si>
    <t>Datum:</t>
  </si>
  <si>
    <t>9. 6. 2023</t>
  </si>
  <si>
    <t>Zadavatel:</t>
  </si>
  <si>
    <t>IČ:</t>
  </si>
  <si>
    <t>70890749</t>
  </si>
  <si>
    <t>KRAJ VYSOČINA</t>
  </si>
  <si>
    <t>DIČ:</t>
  </si>
  <si>
    <t>CZ70890749</t>
  </si>
  <si>
    <t>Zhotovitel:</t>
  </si>
  <si>
    <t xml:space="preserve"> </t>
  </si>
  <si>
    <t>Projektant:</t>
  </si>
  <si>
    <t>Ing.Michal Zlatuška arch.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</si>
  <si>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</si>
  <si>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</si>
  <si>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</si>
  <si>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</si>
  <si>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</si>
  <si>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</si>
  <si>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</si>
  <si>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</si>
  <si>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</si>
  <si>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</si>
  <si>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</si>
  <si>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</si>
  <si>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</si>
  <si>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</si>
  <si>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</si>
  <si>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</si>
  <si>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</si>
  <si>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</si>
  <si>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</si>
  <si>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</si>
  <si>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</si>
  <si>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</si>
  <si>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</si>
  <si>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</si>
  <si>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</si>
  <si>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</si>
  <si>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</si>
  <si>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</si>
  <si>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</si>
  <si>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</si>
  <si>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</si>
  <si>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</si>
  <si>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</si>
  <si>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</si>
  <si>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</si>
  <si>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</si>
  <si>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</si>
  <si>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</si>
  <si>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</si>
  <si>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</si>
  <si>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</si>
  <si>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</si>
  <si>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</si>
  <si>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</si>
  <si>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</si>
  <si>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</si>
  <si>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</si>
  <si>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 Budova Hradu</t>
  </si>
  <si>
    <t>STA</t>
  </si>
  <si>
    <t>1</t>
  </si>
  <si>
    <t>{015ffb65-2525-47f9-9755-3df27ae79328}</t>
  </si>
  <si>
    <t>2</t>
  </si>
  <si>
    <t>/</t>
  </si>
  <si>
    <t>01-00</t>
  </si>
  <si>
    <t>Bourání</t>
  </si>
  <si>
    <t>Soupis</t>
  </si>
  <si>
    <t>{c6e356d1-13a1-49ed-80d0-f4140fdbe8af}</t>
  </si>
  <si>
    <t>01-01-1</t>
  </si>
  <si>
    <t>Návrh</t>
  </si>
  <si>
    <t>{695a2eaf-4cbb-4c6f-a215-310dabf63521}</t>
  </si>
  <si>
    <t>01-01-2</t>
  </si>
  <si>
    <t>Základy vestavovaných příček</t>
  </si>
  <si>
    <t>{ac0a4cf8-720c-4439-b0b3-9059e574ad20}</t>
  </si>
  <si>
    <t>01-01-3</t>
  </si>
  <si>
    <t>Vnější pavlač</t>
  </si>
  <si>
    <t>{797ddffe-9f60-4f4a-8572-21935db314d6}</t>
  </si>
  <si>
    <t>01-01-4</t>
  </si>
  <si>
    <t>Schodiště starého paláce</t>
  </si>
  <si>
    <t>{6ab8c97a-35b3-4cce-bef7-d3ad6e7b95db}</t>
  </si>
  <si>
    <t>01-01-5</t>
  </si>
  <si>
    <t>Strop starého paláce</t>
  </si>
  <si>
    <t>{47f31bf6-ed36-4987-b268-0bccafa57a29}</t>
  </si>
  <si>
    <t>01-01-6</t>
  </si>
  <si>
    <t>Výlez na půdu</t>
  </si>
  <si>
    <t>{35ae9fa0-778c-46f8-b0c5-361f1112d895}</t>
  </si>
  <si>
    <t>01-01-7</t>
  </si>
  <si>
    <t>Západní vyhlídka</t>
  </si>
  <si>
    <t>{92beb0b0-41e6-4538-80f7-beea08cd72a0}</t>
  </si>
  <si>
    <t>01-01-8</t>
  </si>
  <si>
    <t>Vnitřní nádvoří</t>
  </si>
  <si>
    <t>{05c0ad3e-813d-4c04-9903-1d3baf2e65e2}</t>
  </si>
  <si>
    <t>01-02</t>
  </si>
  <si>
    <t>Projekt ochrany a odstrojení stavby</t>
  </si>
  <si>
    <t>{c3f2c017-083b-4d7a-87a9-91581e8525fc}</t>
  </si>
  <si>
    <t>01-03</t>
  </si>
  <si>
    <t>Výpis prvků PSV 1) truhlářské výrobky - stávající prvky</t>
  </si>
  <si>
    <t>{ad831bae-425a-4396-b2a0-78b530162394}</t>
  </si>
  <si>
    <t>01-04</t>
  </si>
  <si>
    <t>Výpis prvků PSV 2) truhlářské výrobky - nové prvky</t>
  </si>
  <si>
    <t>{c3963275-490a-4268-b3c4-e56945b93617}</t>
  </si>
  <si>
    <t>01-05</t>
  </si>
  <si>
    <t>Výpis prvků PSV 3) klempířské prvky</t>
  </si>
  <si>
    <t>{6277b660-b86f-4d56-90a1-1d3b7d83babd}</t>
  </si>
  <si>
    <t>01-06</t>
  </si>
  <si>
    <t>Výpis prvků PSV 4) zámečnické a kovářské výrobky</t>
  </si>
  <si>
    <t>{2f140551-7112-415d-9654-ae8f1bf1a803}</t>
  </si>
  <si>
    <t>01-07</t>
  </si>
  <si>
    <t xml:space="preserve">Výpis prvků PSV 5) kamenické výrobky </t>
  </si>
  <si>
    <t>{f9f89d5d-0bea-458e-8e49-a6b62a508fd4}</t>
  </si>
  <si>
    <t>01-08</t>
  </si>
  <si>
    <t>{d1332107-1d31-44a8-94e3-84b9a1bd8db7}</t>
  </si>
  <si>
    <t>01-09</t>
  </si>
  <si>
    <t>Zařízení zdravotně technických instalací</t>
  </si>
  <si>
    <t>{1a971dcc-2908-4f02-bf48-49caadf31636}</t>
  </si>
  <si>
    <t>01-10</t>
  </si>
  <si>
    <t>Restaurování maleb</t>
  </si>
  <si>
    <t>{b80d4aa5-9ae5-416a-9424-f5ca16294df7}</t>
  </si>
  <si>
    <t>01-11</t>
  </si>
  <si>
    <t>Restaurování vstupního schodiště a kamen</t>
  </si>
  <si>
    <t>{a29e6a21-b3b6-4bc4-a456-dbed4bd46d3c}</t>
  </si>
  <si>
    <t>01-12</t>
  </si>
  <si>
    <t>SILNOPROUDÁ ELEKTROTECHNIKA</t>
  </si>
  <si>
    <t>{593e1fa4-0642-4ec9-918f-1c93064f44b5}</t>
  </si>
  <si>
    <t>01-13</t>
  </si>
  <si>
    <t>ELEKTRONICKÉ KOMUNIKACE A EPS</t>
  </si>
  <si>
    <t>{ca1eb3ea-6b31-4b1b-8807-ab102fa61468}</t>
  </si>
  <si>
    <t>02</t>
  </si>
  <si>
    <t>SO-02 Areálové rozvody elektronických komunikací</t>
  </si>
  <si>
    <t>{6188ecee-a2dc-4f22-aa85-b11fc6bd82f6}</t>
  </si>
  <si>
    <t>02-01</t>
  </si>
  <si>
    <t>AREÁLOVÉ ROZVODY ELEKTRONICKYCKYCH KOMUNIKACI</t>
  </si>
  <si>
    <t>{838675ab-2241-4abd-ae56-2db37f605795}</t>
  </si>
  <si>
    <t>02-02</t>
  </si>
  <si>
    <t>Zpevněné plochy</t>
  </si>
  <si>
    <t>{2e075d49-f7ef-4bbe-9326-f313590a9d36}</t>
  </si>
  <si>
    <t>822 29 3</t>
  </si>
  <si>
    <t>VRN</t>
  </si>
  <si>
    <t>{a724741b-cd22-40cd-b28a-1fd0f1047855}</t>
  </si>
  <si>
    <t>{6dfcac65-8655-4271-b96d-27f39072c236}</t>
  </si>
  <si>
    <t>KRYCÍ LIST SOUPISU PRACÍ</t>
  </si>
  <si>
    <t>Objekt:</t>
  </si>
  <si>
    <t>01 - SO-01 Budova Hradu</t>
  </si>
  <si>
    <t>Soupis:</t>
  </si>
  <si>
    <t>01-00 - Bourání</t>
  </si>
  <si>
    <t xml:space="preserve">"U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																					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</si>
  <si>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</si>
  <si>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</si>
  <si>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</si>
  <si>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</si>
  <si>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</si>
  <si>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</si>
  <si>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</si>
  <si>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</si>
  <si>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</si>
  <si>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</si>
  <si>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96 - Bourání konstrukcí - provádět pod restaurátorským dohledem !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</si>
  <si>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</si>
  <si>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</si>
  <si>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</si>
  <si>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</si>
  <si>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</si>
  <si>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</si>
  <si>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</si>
  <si>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772 - Podlahy z kamene</t>
  </si>
  <si>
    <t xml:space="preserve">    775 - Podlahy skládané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</si>
  <si>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</si>
  <si>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</si>
  <si>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</si>
  <si>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</si>
  <si>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</si>
  <si>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</si>
  <si>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</si>
  <si>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</si>
  <si>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</si>
  <si>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</si>
  <si>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</si>
  <si>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</si>
  <si>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</si>
  <si>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</si>
  <si>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</si>
  <si>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</si>
  <si>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</si>
  <si>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</si>
  <si>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</si>
  <si>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</si>
  <si>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</si>
  <si>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619996117</t>
  </si>
  <si>
    <t>Ochrana podlahy obedněním z OSB desek včetně pozdějšího odstranění</t>
  </si>
  <si>
    <t>m2</t>
  </si>
  <si>
    <t>4</t>
  </si>
  <si>
    <t>VV</t>
  </si>
  <si>
    <t>D.1.1.b.02 - půdorys 1.n.p. - demontáže</t>
  </si>
  <si>
    <t>č101 - vstupní schodiště</t>
  </si>
  <si>
    <t>(0,3+0,2)*2,28*14</t>
  </si>
  <si>
    <t>2,28*1,45</t>
  </si>
  <si>
    <t>č101a</t>
  </si>
  <si>
    <t>2,03*1,48</t>
  </si>
  <si>
    <t>(0,3+0,2)*(2,03+0,38+2,16)/2*26</t>
  </si>
  <si>
    <t>č106</t>
  </si>
  <si>
    <t>37</t>
  </si>
  <si>
    <t>č107</t>
  </si>
  <si>
    <t>36</t>
  </si>
  <si>
    <t>D.1.1.b.03 - půdorys 2.n.p. - demontáže</t>
  </si>
  <si>
    <t>č215</t>
  </si>
  <si>
    <t>30,92</t>
  </si>
  <si>
    <t>Součet</t>
  </si>
  <si>
    <t>619996145</t>
  </si>
  <si>
    <t>Ochrana konstrukcí nebo samostatných prvků obalením geotextilií včetně pozdějšího odstranění</t>
  </si>
  <si>
    <t>3</t>
  </si>
  <si>
    <t>619995213</t>
  </si>
  <si>
    <t>Očištění vnitřních ploch otryskáním kamenného tvrdého povrchu</t>
  </si>
  <si>
    <t>D.1.1.b.01 - půdorys 1.p.p. - demontáže</t>
  </si>
  <si>
    <t xml:space="preserve">č001 - strop </t>
  </si>
  <si>
    <t>6,6*1,7</t>
  </si>
  <si>
    <t xml:space="preserve">č002 </t>
  </si>
  <si>
    <t>strop</t>
  </si>
  <si>
    <t>(7,25+7,13)/2*3,14*5,08/2</t>
  </si>
  <si>
    <t>stěny</t>
  </si>
  <si>
    <t>(3,22+5,02+3,22)*3,34</t>
  </si>
  <si>
    <t>(3,91+5,02+3,99)*2,2</t>
  </si>
  <si>
    <t>3,14*2,51*2,51/2*2</t>
  </si>
  <si>
    <t>-1,12*2,4+(1,12+2,4*2)*0,67</t>
  </si>
  <si>
    <t>(1,2+0,9)*2*(0,58+1,38)</t>
  </si>
  <si>
    <t xml:space="preserve">č003 </t>
  </si>
  <si>
    <t>4,94*3,14*2,32/2</t>
  </si>
  <si>
    <t>(4,94+2,32)*2*3,6</t>
  </si>
  <si>
    <t>3,14*1,16*1,16/2*2</t>
  </si>
  <si>
    <t>-1,45*2,4+(1,45+2,4*2)*0,43</t>
  </si>
  <si>
    <t>-1,82*2,4+(1,82+2,4*2)*1,49</t>
  </si>
  <si>
    <t>-1,6*2+(1,6+2*2)*0,47</t>
  </si>
  <si>
    <t>(0,92+0,4)*2*1,8</t>
  </si>
  <si>
    <t xml:space="preserve">č004 </t>
  </si>
  <si>
    <t>(8,4+8,09)/2*3,14*4,8/2</t>
  </si>
  <si>
    <t>(8,25+4,8)*2*3,6</t>
  </si>
  <si>
    <t>3,14*2,4*2,4/2*2</t>
  </si>
  <si>
    <t>-2*2,2+(2+2,2*2)*1,23</t>
  </si>
  <si>
    <t>(1+0,5)*2*2,1*3</t>
  </si>
  <si>
    <t xml:space="preserve">č005 </t>
  </si>
  <si>
    <t>(5,71+1,74)*3,14*2,3/2</t>
  </si>
  <si>
    <t>(5,71+2,3)*2*4,01</t>
  </si>
  <si>
    <t>(1,74+1,57)*2*4,01</t>
  </si>
  <si>
    <t>-1,78*2,4</t>
  </si>
  <si>
    <t>-1*2,2*2+(1+2,2*2)*0,83</t>
  </si>
  <si>
    <t>č110</t>
  </si>
  <si>
    <t>(0,3+0,2)*1,72*9</t>
  </si>
  <si>
    <t>č108 - pozn.f</t>
  </si>
  <si>
    <t>0,98</t>
  </si>
  <si>
    <t>pozn.b</t>
  </si>
  <si>
    <t>(0,58+1,38)*(1,7+0,7)/2</t>
  </si>
  <si>
    <t>1,8*0,92</t>
  </si>
  <si>
    <t>2,07*1,15*2</t>
  </si>
  <si>
    <t>(2,38-0,5)*(1,15+0,6)/2</t>
  </si>
  <si>
    <t>0,98*0,5</t>
  </si>
  <si>
    <t>D1.1.b.05 - půdorys 1pp - návrh</t>
  </si>
  <si>
    <t>pozn.1</t>
  </si>
  <si>
    <t>(3,84+0,5+3,84)*3,34*2</t>
  </si>
  <si>
    <t>8</t>
  </si>
  <si>
    <t>Trubní vedení</t>
  </si>
  <si>
    <t>899101211</t>
  </si>
  <si>
    <t>Demontáž poklopů litinových nebo ocelových včetně rámů hmotnosti do 50 kg</t>
  </si>
  <si>
    <t>kus</t>
  </si>
  <si>
    <t>č216 - bez porušení nosné konstrukce</t>
  </si>
  <si>
    <t>9</t>
  </si>
  <si>
    <t>Ostatní konstrukce a práce, bourání</t>
  </si>
  <si>
    <t>94</t>
  </si>
  <si>
    <t>Lešení a stavební výtahy</t>
  </si>
  <si>
    <t>5</t>
  </si>
  <si>
    <t>949101111</t>
  </si>
  <si>
    <t>Lešení pomocné pro objekty pozemních staveb s lešeňovou podlahou v do 1,9 m zatížení do 150 kg/m2</t>
  </si>
  <si>
    <t>10</t>
  </si>
  <si>
    <t>6,5+29,5+10,2+1,7+41,8+19,2</t>
  </si>
  <si>
    <t>949101112</t>
  </si>
  <si>
    <t>Lešení pomocné pro objekty pozemních staveb s lešeňovou podlahou v přes 1,9 do 3,5 m zatížení do 150 kg/m2</t>
  </si>
  <si>
    <t>12</t>
  </si>
  <si>
    <t>2,6+17,5+38,7+3,6+2,6+2,5+2,4+3+2,6+4,3+1,3</t>
  </si>
  <si>
    <t>3,8+1+37+36+6,7+1,3+4,5+3,8</t>
  </si>
  <si>
    <t>7+13,7+25,2+9,7+86,1+6,7+25+24,6+27,1+30,2</t>
  </si>
  <si>
    <t>16,15+74,58+6,5+5,1+18+1,2+0,7+5,5+0,7</t>
  </si>
  <si>
    <t>31,17+44,22+38,39+18,24+43,1+51,79+154,77</t>
  </si>
  <si>
    <t>18,04+3,37+9,91+83,9+30,92+66,17+4,1</t>
  </si>
  <si>
    <t>7</t>
  </si>
  <si>
    <t>94990001</t>
  </si>
  <si>
    <t>M+D lešení pro demontáž svodu na nádvoří</t>
  </si>
  <si>
    <t>14</t>
  </si>
  <si>
    <t>96</t>
  </si>
  <si>
    <t>Bourání konstrukcí - provádět pod restaurátorským dohledem !</t>
  </si>
  <si>
    <t>96200021</t>
  </si>
  <si>
    <t>Provedení sond - viz půdorys 2.np demontáže - pozn.l</t>
  </si>
  <si>
    <t>16</t>
  </si>
  <si>
    <t>96200022</t>
  </si>
  <si>
    <t>Rozšíření stropního prostupu - viz půdorys podkroví demontáže - pozn.r</t>
  </si>
  <si>
    <t>18</t>
  </si>
  <si>
    <t>96200023</t>
  </si>
  <si>
    <t>Rozšíření stropního prostupu - viz půdorys podkroví demontáže - pozn.s</t>
  </si>
  <si>
    <t>20</t>
  </si>
  <si>
    <t>11</t>
  </si>
  <si>
    <t>962031132</t>
  </si>
  <si>
    <t>Bourání příček z cihel pálených na MVC tl do 100 mm</t>
  </si>
  <si>
    <t>22</t>
  </si>
  <si>
    <t>č103</t>
  </si>
  <si>
    <t>(0,96+1,43)*2,91</t>
  </si>
  <si>
    <t>č103a</t>
  </si>
  <si>
    <t>(0,48+0,48+0,1+0,74)*2,91</t>
  </si>
  <si>
    <t>č104</t>
  </si>
  <si>
    <t>1,43*2,91</t>
  </si>
  <si>
    <t>č108+109</t>
  </si>
  <si>
    <t>1,68*3,2</t>
  </si>
  <si>
    <t>č203</t>
  </si>
  <si>
    <t>(1,69+0,15+1,04+0,5)*4,03</t>
  </si>
  <si>
    <t>962031133</t>
  </si>
  <si>
    <t>Bourání příček z cihel pálených na MVC tl do 150 mm</t>
  </si>
  <si>
    <t>24</t>
  </si>
  <si>
    <t>(1,68+2,09)*3,2</t>
  </si>
  <si>
    <t>č108+109 - pozn.e</t>
  </si>
  <si>
    <t>(2,64++2,09+0,32+1+1+1,18+0,1+1,5)*1,6</t>
  </si>
  <si>
    <t>č110a - pozn.j</t>
  </si>
  <si>
    <t>1,76*0,4</t>
  </si>
  <si>
    <t>č111 - pozn.j</t>
  </si>
  <si>
    <t>5,23*0,4</t>
  </si>
  <si>
    <t>č202a</t>
  </si>
  <si>
    <t>1,2*4,03</t>
  </si>
  <si>
    <t>č203-203e</t>
  </si>
  <si>
    <t>(5,69+1,33)*4,03</t>
  </si>
  <si>
    <t>(1,68+0,15+1,04)*4,03</t>
  </si>
  <si>
    <t>13</t>
  </si>
  <si>
    <t>962032230</t>
  </si>
  <si>
    <t>Bourání zdiva z cihel pálených nebo vápenopískových na MV nebo MVC do 1 m3</t>
  </si>
  <si>
    <t>m3</t>
  </si>
  <si>
    <t>26</t>
  </si>
  <si>
    <t>č003a - pozn.a</t>
  </si>
  <si>
    <t>0,64*0,3*1,5*2</t>
  </si>
  <si>
    <t>962032231</t>
  </si>
  <si>
    <t>Bourání zdiva z cihel pálených nebo vápenopískových na MV nebo MVC přes 1 m3</t>
  </si>
  <si>
    <t>28</t>
  </si>
  <si>
    <t>č102 - pozn.C</t>
  </si>
  <si>
    <t>2,42*0,3*2,1*2</t>
  </si>
  <si>
    <t>č102c - pozn.C</t>
  </si>
  <si>
    <t>2,7*0,3*2,1</t>
  </si>
  <si>
    <t>962081131</t>
  </si>
  <si>
    <t>Bourání příček ze skleněných tvárnic tl do 100 mm</t>
  </si>
  <si>
    <t>30</t>
  </si>
  <si>
    <t>č104 - pozn.d</t>
  </si>
  <si>
    <t>1,2*0,6</t>
  </si>
  <si>
    <t>963022819A</t>
  </si>
  <si>
    <t>Bourání kamenných schodišťových stupňů zhotovených na místě, uložení pro další použití</t>
  </si>
  <si>
    <t>m</t>
  </si>
  <si>
    <t>32</t>
  </si>
  <si>
    <t>č003a</t>
  </si>
  <si>
    <t>1,45*4</t>
  </si>
  <si>
    <t>1,07*4</t>
  </si>
  <si>
    <t>venkovní schodiště do č115</t>
  </si>
  <si>
    <t>1,7*5</t>
  </si>
  <si>
    <t>č117 - pozn.h</t>
  </si>
  <si>
    <t>1,2</t>
  </si>
  <si>
    <t>17</t>
  </si>
  <si>
    <t>963032819</t>
  </si>
  <si>
    <t>Bourání schodišťových stupňů cihelných</t>
  </si>
  <si>
    <t>34</t>
  </si>
  <si>
    <t>č115 - pozn.g</t>
  </si>
  <si>
    <t>1,6</t>
  </si>
  <si>
    <t>964061121</t>
  </si>
  <si>
    <t>Uvolnění zhlaví trámů ze zdiva kamenného průřezu zhlaví do 0,03 m2</t>
  </si>
  <si>
    <t>č203d</t>
  </si>
  <si>
    <t>4*2</t>
  </si>
  <si>
    <t>19</t>
  </si>
  <si>
    <t>965031131</t>
  </si>
  <si>
    <t>Bourání podlah z cihel kladených na plocho pl přes 1 m2 bez podkladního lože</t>
  </si>
  <si>
    <t>38</t>
  </si>
  <si>
    <t>č002</t>
  </si>
  <si>
    <t>29,5</t>
  </si>
  <si>
    <t>č003</t>
  </si>
  <si>
    <t>10,2</t>
  </si>
  <si>
    <t>č004</t>
  </si>
  <si>
    <t>41,8</t>
  </si>
  <si>
    <t>č117</t>
  </si>
  <si>
    <t>25</t>
  </si>
  <si>
    <t>č118</t>
  </si>
  <si>
    <t>24,6</t>
  </si>
  <si>
    <t>č119</t>
  </si>
  <si>
    <t>27,1</t>
  </si>
  <si>
    <t>č120</t>
  </si>
  <si>
    <t>30,2</t>
  </si>
  <si>
    <t>965042121</t>
  </si>
  <si>
    <t>Bourání podkladů pod dlažby nebo mazanin betonových nebo z litého asfaltu tl do 100 mm pl do 1 m2</t>
  </si>
  <si>
    <t>40</t>
  </si>
  <si>
    <t>1,2*0,6*0,08</t>
  </si>
  <si>
    <t>965042131</t>
  </si>
  <si>
    <t>Bourání podkladů pod dlažby nebo mazanin betonových nebo z litého asfaltu tl do 100 mm pl do 4 m2</t>
  </si>
  <si>
    <t>42</t>
  </si>
  <si>
    <t>1,6*1,11*0,06</t>
  </si>
  <si>
    <t>č203b</t>
  </si>
  <si>
    <t>1,2*0,06</t>
  </si>
  <si>
    <t>č212</t>
  </si>
  <si>
    <t>3,37*0,06</t>
  </si>
  <si>
    <t>965042141</t>
  </si>
  <si>
    <t>Bourání podkladů pod dlažby nebo mazanin betonových nebo z litého asfaltu tl do 100 mm pl přes 4 m2</t>
  </si>
  <si>
    <t>44</t>
  </si>
  <si>
    <t>č112</t>
  </si>
  <si>
    <t>13,7*0,10</t>
  </si>
  <si>
    <t>č114</t>
  </si>
  <si>
    <t>9,7*0,10</t>
  </si>
  <si>
    <t>č115</t>
  </si>
  <si>
    <t>86,1*0,06</t>
  </si>
  <si>
    <t>č202</t>
  </si>
  <si>
    <t>74,58*0,06</t>
  </si>
  <si>
    <t>6,5*0,06</t>
  </si>
  <si>
    <t>5,5*0,06</t>
  </si>
  <si>
    <t>č211</t>
  </si>
  <si>
    <t>18,04*0,06</t>
  </si>
  <si>
    <t>č216</t>
  </si>
  <si>
    <t>66,17*0,06</t>
  </si>
  <si>
    <t>č217</t>
  </si>
  <si>
    <t>4,1*0,06</t>
  </si>
  <si>
    <t>23</t>
  </si>
  <si>
    <t>965042221</t>
  </si>
  <si>
    <t>Bourání podkladů pod dlažby nebo mazanin betonových nebo z litého asfaltu tl přes 100 mm pl do 1 m2</t>
  </si>
  <si>
    <t>46</t>
  </si>
  <si>
    <t>č118 - pozn.ch</t>
  </si>
  <si>
    <t>1,42*0,5*0,06</t>
  </si>
  <si>
    <t>č119 - pozn.ch</t>
  </si>
  <si>
    <t>1,4*0,7*0,06</t>
  </si>
  <si>
    <t>965042231</t>
  </si>
  <si>
    <t>Bourání podkladů pod dlažby nebo mazanin betonových nebo z litého asfaltu tl přes 100 mm pl do 4 m2</t>
  </si>
  <si>
    <t>48</t>
  </si>
  <si>
    <t>č003a - lože schodiště</t>
  </si>
  <si>
    <t>1,2*1,45*0,20</t>
  </si>
  <si>
    <t>č102a - schodiště včetně stupňů</t>
  </si>
  <si>
    <t>2,39*(1,2+1,37)*0,4</t>
  </si>
  <si>
    <t xml:space="preserve">č102c - schodiště vč.stupňů </t>
  </si>
  <si>
    <t>1,8*1,43*0,4</t>
  </si>
  <si>
    <t>č102e - schodiště vč.stupňů</t>
  </si>
  <si>
    <t>2,4*1,5*0,4</t>
  </si>
  <si>
    <t>č103a - lože schodiště</t>
  </si>
  <si>
    <t>1,07*1,2*0,20</t>
  </si>
  <si>
    <t>č109</t>
  </si>
  <si>
    <t>1,3*0,15</t>
  </si>
  <si>
    <t>č110a</t>
  </si>
  <si>
    <t>3,8*0,12</t>
  </si>
  <si>
    <t>965042241</t>
  </si>
  <si>
    <t>Bourání podkladů pod dlažby nebo mazanin betonových nebo z litého asfaltu tl přes 100 mm pl přes 4 m2</t>
  </si>
  <si>
    <t>50</t>
  </si>
  <si>
    <t>č108</t>
  </si>
  <si>
    <t>6,7*0,15</t>
  </si>
  <si>
    <t>965045111</t>
  </si>
  <si>
    <t>Bourání potěrů cementových nebo pískocementových tl do 50 mm pl do 1 m2</t>
  </si>
  <si>
    <t>52</t>
  </si>
  <si>
    <t>č105</t>
  </si>
  <si>
    <t>27</t>
  </si>
  <si>
    <t>965045112</t>
  </si>
  <si>
    <t>Bourání potěrů cementových nebo pískocementových tl do 50 mm pl do 4 m2</t>
  </si>
  <si>
    <t>54</t>
  </si>
  <si>
    <t>č102b</t>
  </si>
  <si>
    <t>2,6</t>
  </si>
  <si>
    <t>č102d</t>
  </si>
  <si>
    <t>2,4</t>
  </si>
  <si>
    <t>č102f</t>
  </si>
  <si>
    <t>3,8</t>
  </si>
  <si>
    <t>965045113</t>
  </si>
  <si>
    <t>Bourání potěrů cementových nebo pískocementových tl do 50 mm pl přes 4 m2</t>
  </si>
  <si>
    <t>56</t>
  </si>
  <si>
    <t>č102</t>
  </si>
  <si>
    <t>38,7</t>
  </si>
  <si>
    <t>4,3</t>
  </si>
  <si>
    <t>č113</t>
  </si>
  <si>
    <t>25,2</t>
  </si>
  <si>
    <t>29</t>
  </si>
  <si>
    <t>965046111</t>
  </si>
  <si>
    <t>Broušení stávajících betonových podlah úběr do 3 mm</t>
  </si>
  <si>
    <t>58</t>
  </si>
  <si>
    <t>74,58</t>
  </si>
  <si>
    <t>6,5</t>
  </si>
  <si>
    <t>5,1</t>
  </si>
  <si>
    <t>č203a</t>
  </si>
  <si>
    <t>č203c</t>
  </si>
  <si>
    <t>0,7</t>
  </si>
  <si>
    <t>č203e</t>
  </si>
  <si>
    <t>č204</t>
  </si>
  <si>
    <t>31,17</t>
  </si>
  <si>
    <t>č205</t>
  </si>
  <si>
    <t>44,22</t>
  </si>
  <si>
    <t>č206</t>
  </si>
  <si>
    <t>38,39</t>
  </si>
  <si>
    <t>č207</t>
  </si>
  <si>
    <t>18,24</t>
  </si>
  <si>
    <t>č208</t>
  </si>
  <si>
    <t>43,1</t>
  </si>
  <si>
    <t>č209</t>
  </si>
  <si>
    <t>51,79</t>
  </si>
  <si>
    <t>č210</t>
  </si>
  <si>
    <t>154,77</t>
  </si>
  <si>
    <t>18,04</t>
  </si>
  <si>
    <t>3,37</t>
  </si>
  <si>
    <t>66,17</t>
  </si>
  <si>
    <t>4,1</t>
  </si>
  <si>
    <t>965046119</t>
  </si>
  <si>
    <t>Příplatek k broušení stávajících betonových podlah za každý další 1 mm úběru</t>
  </si>
  <si>
    <t>60</t>
  </si>
  <si>
    <t>823,14*7</t>
  </si>
  <si>
    <t>31</t>
  </si>
  <si>
    <t>965049111</t>
  </si>
  <si>
    <t>Příplatek k bourání betonových mazanin za bourání mazanin se svařovanou sítí tl do 100 mm</t>
  </si>
  <si>
    <t>62</t>
  </si>
  <si>
    <t>0,058</t>
  </si>
  <si>
    <t>0,381</t>
  </si>
  <si>
    <t>17,999</t>
  </si>
  <si>
    <t>965049112</t>
  </si>
  <si>
    <t>Příplatek k bourání betonových mazanin za bourání mazanin se svařovanou sítí tl přes 100 mm</t>
  </si>
  <si>
    <t>64</t>
  </si>
  <si>
    <t>0,102</t>
  </si>
  <si>
    <t>6,183</t>
  </si>
  <si>
    <t>1,005</t>
  </si>
  <si>
    <t>33</t>
  </si>
  <si>
    <t>965081212</t>
  </si>
  <si>
    <t>Bourání podlah z dlaždic keramických nebo xylolitových tl do 10 mm plochy do 1 m2</t>
  </si>
  <si>
    <t>66</t>
  </si>
  <si>
    <t>1,42*0,5</t>
  </si>
  <si>
    <t>1,4*0,7</t>
  </si>
  <si>
    <t>965081213</t>
  </si>
  <si>
    <t>Bourání podlah z dlaždic keramických nebo xylolitových tl do 10 mm plochy přes 1 m2</t>
  </si>
  <si>
    <t>68</t>
  </si>
  <si>
    <t>6,7</t>
  </si>
  <si>
    <t>1,3</t>
  </si>
  <si>
    <t>13,7</t>
  </si>
  <si>
    <t>9,7</t>
  </si>
  <si>
    <t>86,1</t>
  </si>
  <si>
    <t>1,6*1,11</t>
  </si>
  <si>
    <t>5,5</t>
  </si>
  <si>
    <t>35</t>
  </si>
  <si>
    <t>965081611</t>
  </si>
  <si>
    <t>Odsekání soklíků rovných</t>
  </si>
  <si>
    <t>70</t>
  </si>
  <si>
    <t>(3,5+0,82+0,65)*2</t>
  </si>
  <si>
    <t>965082932</t>
  </si>
  <si>
    <t>Odstranění násypů pod podlahami tl do 200 mm pl do 2 m2</t>
  </si>
  <si>
    <t>72</t>
  </si>
  <si>
    <t>1,3*0,20</t>
  </si>
  <si>
    <t>965082933</t>
  </si>
  <si>
    <t>Odstranění násypů pod podlahami tl do 200 mm pl přes 2 m2</t>
  </si>
  <si>
    <t>74</t>
  </si>
  <si>
    <t>6,7*0,20</t>
  </si>
  <si>
    <t>967021112</t>
  </si>
  <si>
    <t>Přisekání rovných ostění ve zdivu kamenném nebo smíšeném po hrubém vybourání otvorů</t>
  </si>
  <si>
    <t>76</t>
  </si>
  <si>
    <t>č201-209</t>
  </si>
  <si>
    <t>(0,9+1,8)*2*0,6</t>
  </si>
  <si>
    <t>39</t>
  </si>
  <si>
    <t>967031132</t>
  </si>
  <si>
    <t>Přisekání rovných ostění, omítky v cihelném zdivu na MV nebo MVC</t>
  </si>
  <si>
    <t>78</t>
  </si>
  <si>
    <t>přisekání ostění pro demontáže dveří</t>
  </si>
  <si>
    <t>(1,29+1,85*2)*0,3</t>
  </si>
  <si>
    <t>(1,35+2,8*2)*0,3</t>
  </si>
  <si>
    <t>968062357</t>
  </si>
  <si>
    <t>Vybourání dřevěných rámů oken dvojitých včetně křídel pl přes 4 m2</t>
  </si>
  <si>
    <t>80</t>
  </si>
  <si>
    <t>2,08*2,65</t>
  </si>
  <si>
    <t>41</t>
  </si>
  <si>
    <t>968062456</t>
  </si>
  <si>
    <t>Vybourání dřevěných dveřních zárubní pl přes 2 m2</t>
  </si>
  <si>
    <t>82</t>
  </si>
  <si>
    <t>1,29*1,85</t>
  </si>
  <si>
    <t>1,35*2,8</t>
  </si>
  <si>
    <t>968072876</t>
  </si>
  <si>
    <t>Vybourání mříží pl přes 2 m2 včetně vysekání kotev</t>
  </si>
  <si>
    <t>84</t>
  </si>
  <si>
    <t>č201</t>
  </si>
  <si>
    <t>2,4*3</t>
  </si>
  <si>
    <t>1,47*2,2</t>
  </si>
  <si>
    <t>43</t>
  </si>
  <si>
    <t>971026661</t>
  </si>
  <si>
    <t>Vybourání otvorů ve zdivu kamenném pl do 4 m2 na MC tl do 600 mm</t>
  </si>
  <si>
    <t>86</t>
  </si>
  <si>
    <t>0,9*1,8*0,6</t>
  </si>
  <si>
    <t>976071111</t>
  </si>
  <si>
    <t>Vybourání kovových madel a zábradlí</t>
  </si>
  <si>
    <t>88</t>
  </si>
  <si>
    <t>45</t>
  </si>
  <si>
    <t>973022251</t>
  </si>
  <si>
    <t>Vysekání kapes ve zdivu z kamene pl do 0,10 m2 hl do 300 mm</t>
  </si>
  <si>
    <t>90</t>
  </si>
  <si>
    <t>D.1.1.b.06 - půdorys 1.n.p. - návrh</t>
  </si>
  <si>
    <t>pozn.6</t>
  </si>
  <si>
    <t>976082121</t>
  </si>
  <si>
    <t>Vybourání objímek, držáků, stupadel nebo věšáků ze zdiva kamenného</t>
  </si>
  <si>
    <t>92</t>
  </si>
  <si>
    <t>č217 - pozn.q</t>
  </si>
  <si>
    <t>47</t>
  </si>
  <si>
    <t>977151125</t>
  </si>
  <si>
    <t>Jádrové vrty diamantovými korunkami do stavebních materiálů D přes 180 do 200 mm</t>
  </si>
  <si>
    <t>západní nádvoří</t>
  </si>
  <si>
    <t>0,9</t>
  </si>
  <si>
    <t>978011121</t>
  </si>
  <si>
    <t>Otlučení (osekání) vnitřní vápenné nebo vápenocementové omítky stropů v rozsahu přes 5 do 10 %</t>
  </si>
  <si>
    <t>č101</t>
  </si>
  <si>
    <t>17,5</t>
  </si>
  <si>
    <t>č102-102f</t>
  </si>
  <si>
    <t>38,7+3,6+2,6+2,5+2,4+3+2,6</t>
  </si>
  <si>
    <t>č103+103a</t>
  </si>
  <si>
    <t>(4,3+1,3)*1,5</t>
  </si>
  <si>
    <t>37*1,5</t>
  </si>
  <si>
    <t>36*1,5</t>
  </si>
  <si>
    <t>č111</t>
  </si>
  <si>
    <t>25*1,5</t>
  </si>
  <si>
    <t>24,6*1,5</t>
  </si>
  <si>
    <t>27,1*1,5</t>
  </si>
  <si>
    <t>30,2*1,5</t>
  </si>
  <si>
    <t>16,15</t>
  </si>
  <si>
    <t>74,58*1,5</t>
  </si>
  <si>
    <t>5,1+18+1,2+0,7+5,5+0,7</t>
  </si>
  <si>
    <t>18,24*1,5</t>
  </si>
  <si>
    <t>43,1+6,25*(0,24+0,2+0,24)*7</t>
  </si>
  <si>
    <t>51,79+6,25*(0,24+0,2+0,24)*6</t>
  </si>
  <si>
    <t>18,04*1,5</t>
  </si>
  <si>
    <t>30,92*1,5</t>
  </si>
  <si>
    <t>66,17*1,5</t>
  </si>
  <si>
    <t>49</t>
  </si>
  <si>
    <t>978011161</t>
  </si>
  <si>
    <t>Otlučení (osekání) vnitřní vápenné nebo vápenocementové omítky stropů v rozsahu přes 30 do 50 %</t>
  </si>
  <si>
    <t>98</t>
  </si>
  <si>
    <t>6,7+1,3</t>
  </si>
  <si>
    <t>978011191</t>
  </si>
  <si>
    <t>Otlučení (osekání) vnitřní vápenné nebo vápenocementové omítky stropů v rozsahu přes 50 do 100 %</t>
  </si>
  <si>
    <t>100</t>
  </si>
  <si>
    <t>51</t>
  </si>
  <si>
    <t>978013121</t>
  </si>
  <si>
    <t>Otlučení (osekání) vnitřní vápenné nebo vápenocementové omítky stěn v rozsahu přes 5 do 10 %</t>
  </si>
  <si>
    <t>102</t>
  </si>
  <si>
    <t>(14,88+7,9+14,28+4,94)*3,53</t>
  </si>
  <si>
    <t>-1,06*1,86+(1,6+2,3*2)*1,11</t>
  </si>
  <si>
    <t>(1,45+1,52*2)*1,5*5</t>
  </si>
  <si>
    <t>-0,78*1,66+(1,4+2*2)*1,24</t>
  </si>
  <si>
    <t>(5,54+5,67+0,6*2)*2*4,34</t>
  </si>
  <si>
    <t>-1,35*2,8*3+(1,35+2,8*2)*0,6*3</t>
  </si>
  <si>
    <t>-1,15*2,3*2+(1,15+2,3*2)*0,6*2</t>
  </si>
  <si>
    <t>(6,87+6,06+0,65*4)*2*4,35</t>
  </si>
  <si>
    <t>-1,35*2,8+(1,35+2,8*2)*0,6</t>
  </si>
  <si>
    <t>-1,5*2,3*4+(1,35+2,3*2)*0,55*0,55*4</t>
  </si>
  <si>
    <t>(5,99+5,88+0,6*2+0,64)*2*4,35</t>
  </si>
  <si>
    <t>-1,35*2,8*2</t>
  </si>
  <si>
    <t>-1,15*2,3*2+(1,35+2,3*2)*0,55*2</t>
  </si>
  <si>
    <t>(4,25+3,5+0,8*3)*2*5</t>
  </si>
  <si>
    <t>-1,35*2,8+(1,35+2,8*2)*0,3</t>
  </si>
  <si>
    <t>-1,15*2,3*3+(1,15+2,3*2)*0,8*3</t>
  </si>
  <si>
    <t>(6,63+5,33+0,8*2)*2*4,52</t>
  </si>
  <si>
    <t>-1,35*2,8*3+(1,35+2,8*2)*(0,3+0,3+1,12)</t>
  </si>
  <si>
    <t>-1,15*2,3*2+(1,35+2,3*2)*0,8*2</t>
  </si>
  <si>
    <t>(7,54+6,25+0,8*3)*2*4,52</t>
  </si>
  <si>
    <t>-1,35*2,8*3+(1,35+2,8*2)*(1+0,3)</t>
  </si>
  <si>
    <t>(22,8+7,06+0,45+0,8*10)*2*4,52</t>
  </si>
  <si>
    <t>-1,25*2,8</t>
  </si>
  <si>
    <t>-1,05*2,17+(1,57+2,3*2)*0,74</t>
  </si>
  <si>
    <t>-1,15*2,3*8+(1,35+2,3*2)*0,8*8</t>
  </si>
  <si>
    <t>(7,65+2,26)*2*4,02</t>
  </si>
  <si>
    <t>(2,26+1,63)*2*4,02</t>
  </si>
  <si>
    <t>(6,03+6,12+1,12)*2*4,78</t>
  </si>
  <si>
    <t>(8,82+7,18+0,4+0,55)*2*4,78</t>
  </si>
  <si>
    <t>(3,5+1,1)*2*4,78</t>
  </si>
  <si>
    <t>978013141</t>
  </si>
  <si>
    <t>Otlučení (osekání) vnitřní vápenné nebo vápenocementové omítky stěn v rozsahu přes 10 do 30 %</t>
  </si>
  <si>
    <t>104</t>
  </si>
  <si>
    <t>č001</t>
  </si>
  <si>
    <t>6,6*2,1*2</t>
  </si>
  <si>
    <t>č101+101a</t>
  </si>
  <si>
    <t>(2,03+0,38)*6,62</t>
  </si>
  <si>
    <t>-2,03*2,92+(2,03+4,89*2)*(1,22+1,48)/2</t>
  </si>
  <si>
    <t>(0,44+4,27+2,08+0,9+0,38+7,24)/2*(2,67+6,62)/2</t>
  </si>
  <si>
    <t>(2,08+1,38*2)*0,45</t>
  </si>
  <si>
    <t>2,16*2,67</t>
  </si>
  <si>
    <t>-1,2*2,1+(1,2+2,1*2)*0,48</t>
  </si>
  <si>
    <t>(1,07+2,1+1,5+2,1+0,52+1,33+5,7*2)*2*4,21</t>
  </si>
  <si>
    <t>-1,2*2,1</t>
  </si>
  <si>
    <t>-1,29*1,85</t>
  </si>
  <si>
    <t>-2,39*3,5</t>
  </si>
  <si>
    <t>-1,36*2,1+(1,64*2,5*2)*0,66</t>
  </si>
  <si>
    <t>-1,13*1,76</t>
  </si>
  <si>
    <t>-1,02*2,2*2+(2,1+4,21*2)*0,9*2</t>
  </si>
  <si>
    <t>-4,89*3*2+(4,89+3*2)*0,74</t>
  </si>
  <si>
    <t xml:space="preserve">(1,07+0,96+0,79+1,65+0,79+1,07)*2,91                                                            </t>
  </si>
  <si>
    <t>(1,49+1,04)*2*2,91</t>
  </si>
  <si>
    <t>-0,92*1,81*2+(0,92+1,81*2)*0,44</t>
  </si>
  <si>
    <t>(2,32+0,95+1,43)*2*(2,91-2)</t>
  </si>
  <si>
    <t>(1,23+0,78)*2*(2,91-2)</t>
  </si>
  <si>
    <t>(6,24+5,98+0,3)*2*2,91</t>
  </si>
  <si>
    <t>-1,3*2,06</t>
  </si>
  <si>
    <t>-1,06*1,38*2+(2+2,7*2)*0,75*2</t>
  </si>
  <si>
    <t>(5,77+5,65)*2*4,78</t>
  </si>
  <si>
    <t>-1,3*2,06+(1,3+2,06*2)*0,6</t>
  </si>
  <si>
    <t>-1,06*1,38*3+(2+2,7*2)*0,75*3</t>
  </si>
  <si>
    <t>(5,29+1,54)*2*3,2</t>
  </si>
  <si>
    <t>-0,64*1,52+(0,64+1,52*2)*0,35</t>
  </si>
  <si>
    <t>(5,1+2,39+5,1)*(2,78+1,25)</t>
  </si>
  <si>
    <t>(1,05+0,59+5,1)*2*3,1</t>
  </si>
  <si>
    <t>-2,08*2,65+(2,08+2,65*2)*0,6</t>
  </si>
  <si>
    <t>(0,77+1,47+2,22+1,58+1,74+0,4*4)*4,03</t>
  </si>
  <si>
    <t>-0,8*2+(1,47+2,2*2)*0,46</t>
  </si>
  <si>
    <t>-1,15*1,9*2</t>
  </si>
  <si>
    <t>(0,4+1,88+1,41+0,39+1,78+0,4+0,83+2,7+0,88+0,74+1,34+0,72+1,38)*4,03</t>
  </si>
  <si>
    <t>(0,62+1,34+0,49+0,83+1,78)*4,03</t>
  </si>
  <si>
    <t>-1,88*2,1+(1,88+2,1*2)*0,41</t>
  </si>
  <si>
    <t>-1,78*2,1+(1,78+2,1*2)*0,35</t>
  </si>
  <si>
    <t>(7,1+0,98)*4,03</t>
  </si>
  <si>
    <t>-1*1,97</t>
  </si>
  <si>
    <t>1,88*4,03</t>
  </si>
  <si>
    <t>-1,63*2,1</t>
  </si>
  <si>
    <t>(1,63+0,72+2,08+0,72+1,34+0,35*2+0,91)*4,03</t>
  </si>
  <si>
    <t>-2,08*2,65</t>
  </si>
  <si>
    <t>(1,56+2,56+0,92+2,63+0,92+2,8+1,42+0,38*6)*4,03</t>
  </si>
  <si>
    <t>-1,15*1,9*3</t>
  </si>
  <si>
    <t>(1,57+3,74+0,78+0,37*2+1,84)*4,03</t>
  </si>
  <si>
    <t>-1,15*1,9</t>
  </si>
  <si>
    <t>-1,35*2,8</t>
  </si>
  <si>
    <t>(0,4+1,88+1,62+0,6+1,38+1,98)*2*4,03</t>
  </si>
  <si>
    <t>-1,88*2,1*2</t>
  </si>
  <si>
    <t>-0,7*2</t>
  </si>
  <si>
    <t>-1,31*2,8</t>
  </si>
  <si>
    <t>(5,69+3,1+0,15+1,69+0,15+1,04)*2*4,34</t>
  </si>
  <si>
    <t>-1,15*2,3*2+(1,5+2,37*2)*0,5*2</t>
  </si>
  <si>
    <t>-0,9*2*3</t>
  </si>
  <si>
    <t>-1,45*2,2</t>
  </si>
  <si>
    <t>-1,05*2,14</t>
  </si>
  <si>
    <t>-0,9*2,05</t>
  </si>
  <si>
    <t>č214</t>
  </si>
  <si>
    <t>(14,28+7,9+14,66+4,94)*4,92</t>
  </si>
  <si>
    <t>-1,04*1,81+(1,32+2,2*2)*1,22</t>
  </si>
  <si>
    <t>-0,83*1,3*6+(1,55+2,5*2)*1,4*6</t>
  </si>
  <si>
    <t>53</t>
  </si>
  <si>
    <t>978013161</t>
  </si>
  <si>
    <t>Otlučení (osekání) vnitřní vápenné nebo vápenocementové omítky stěn v rozsahu přes 30 do 50 %</t>
  </si>
  <si>
    <t>106</t>
  </si>
  <si>
    <t>(6,1+2,39)*2*3,2</t>
  </si>
  <si>
    <t>-0,9*1,7+(1,1+1,9*2)*0,4</t>
  </si>
  <si>
    <t>-0,52*1,05+(1,25+2,2*2)*0,55</t>
  </si>
  <si>
    <t>-0,97*1,82</t>
  </si>
  <si>
    <t>(4,97+4,8+1,05)*2*3,2</t>
  </si>
  <si>
    <t>-0,97*1,82+(1,2+2,1*2)*0,79</t>
  </si>
  <si>
    <t>-0,65*1,55+(0,9+1,8*2)*0,32</t>
  </si>
  <si>
    <t>-1,06*1,18+(1,47+2,3*2)*1,06</t>
  </si>
  <si>
    <t>(3,38+2,37)*2*2,05</t>
  </si>
  <si>
    <t>-0,65*1,55+(1,17+1,8*2)*0,43</t>
  </si>
  <si>
    <t>-1,06*1,18+(1,3+2,3*2)*1,04</t>
  </si>
  <si>
    <t>(5,57+4,45)*2*4,78</t>
  </si>
  <si>
    <t>-0,93*1,5+(1,18+2,1*2)*0,9</t>
  </si>
  <si>
    <t>-0,22*0,73+(0,53+3,57*2)*1,42</t>
  </si>
  <si>
    <t>(4,23+6,42)*2*4,78</t>
  </si>
  <si>
    <t>-0,95*1,81+(1,42+2,1*2)*0,5</t>
  </si>
  <si>
    <t>-0,8*1,35+(1,47+3,57*2)*1,51</t>
  </si>
  <si>
    <t>(5,05+5,4)*2*4,78</t>
  </si>
  <si>
    <t>-0,97*2,02+(1,4+2,1*2)*0,67</t>
  </si>
  <si>
    <t>-0,34*0,67+(1,33+3,57*2)*(1,9+1,13)</t>
  </si>
  <si>
    <t>(4,83+5,16)*2*4,78</t>
  </si>
  <si>
    <t>-1,09*1,97+(1,74+2,1*2)*1,35</t>
  </si>
  <si>
    <t>-0,87*1,27+(1,85+3,57*2)*1,75</t>
  </si>
  <si>
    <t>978013191</t>
  </si>
  <si>
    <t>Otlučení (osekání) vnitřní vápenné nebo vápenocementové omítky stěn v rozsahu přes 50 do 100 %</t>
  </si>
  <si>
    <t>108</t>
  </si>
  <si>
    <t>(4,42+2,09)*2*(3,2-2)</t>
  </si>
  <si>
    <t>(2,39+0,3)*3,92*2</t>
  </si>
  <si>
    <t>(2,54+1,76+2,54)*3,2</t>
  </si>
  <si>
    <t>-0,6*2</t>
  </si>
  <si>
    <t>-0,9*1,7</t>
  </si>
  <si>
    <t>55</t>
  </si>
  <si>
    <t>978035117</t>
  </si>
  <si>
    <t>Odstranění tenkovrstvé omítky tl do 2 mm nebo štuku obroušením v rozsahu přes 50 do 100 %</t>
  </si>
  <si>
    <t>110</t>
  </si>
  <si>
    <t>1041,615</t>
  </si>
  <si>
    <t>1731,856</t>
  </si>
  <si>
    <t>1382,602</t>
  </si>
  <si>
    <t>630,362</t>
  </si>
  <si>
    <t>978059511</t>
  </si>
  <si>
    <t>Odsekání a odebrání obkladů stěn z vnitřních obkládaček plochy do 1 m2</t>
  </si>
  <si>
    <t>112</t>
  </si>
  <si>
    <t>57</t>
  </si>
  <si>
    <t>978059541</t>
  </si>
  <si>
    <t>Odsekání a odebrání obkladů stěn z vnitřních obkládaček plochy přes 1 m2 včetně otlučení podkladní omítky až na zdivo</t>
  </si>
  <si>
    <t>114</t>
  </si>
  <si>
    <t>(2,32+0,95+1,43)*2*2</t>
  </si>
  <si>
    <t>-0,6*2*2</t>
  </si>
  <si>
    <t>(1,23+0,8)*2*2</t>
  </si>
  <si>
    <t>(4,42+2,09+1,68)*2*2</t>
  </si>
  <si>
    <t>-0,7*2+(1,03+2,3*2)*0,50</t>
  </si>
  <si>
    <t>(1,04+1,12)*2*2</t>
  </si>
  <si>
    <t>(3,38+1,69)*2*2</t>
  </si>
  <si>
    <t>985111291</t>
  </si>
  <si>
    <t>Příplatek k odsekání omítek a betonu za práci ve stísněném prostoru</t>
  </si>
  <si>
    <t>116</t>
  </si>
  <si>
    <t>59</t>
  </si>
  <si>
    <t>985111292</t>
  </si>
  <si>
    <t>Příplatek k odsekání omítek a betonu za plochu do 10 m2 jednotlivě</t>
  </si>
  <si>
    <t>118</t>
  </si>
  <si>
    <t>985142113</t>
  </si>
  <si>
    <t>Vysekání spojovací hmoty ze spár zdiva hl do 40 mm dl přes 12 m/m2</t>
  </si>
  <si>
    <t>120</t>
  </si>
  <si>
    <t>D.1.1.b.01 - půdorys 1.p.p. - demontáže = 50%</t>
  </si>
  <si>
    <t>6,6*1,7*0,50</t>
  </si>
  <si>
    <t>(7,25+7,13)/2*3,14*5,08/2*0,50</t>
  </si>
  <si>
    <t>(3,22+5,02+3,22)*3,34*0,50</t>
  </si>
  <si>
    <t>(3,91+5,02+3,99)*2,2*0,50</t>
  </si>
  <si>
    <t>3,14*2,51*2,51/2*2*0,50</t>
  </si>
  <si>
    <t>-1,12*2,4*0,50+(1,12+2,4*2)*0,67*0,50</t>
  </si>
  <si>
    <t>(1,2+0,9)*2*(0,58+1,38)*0,50</t>
  </si>
  <si>
    <t>4,94*3,14*2,32/2*0,50</t>
  </si>
  <si>
    <t>(4,94+2,32)*2*3,6*0,50</t>
  </si>
  <si>
    <t>3,14*1,16*1,16/2*2*0,50</t>
  </si>
  <si>
    <t>-1,45*2,4*0,50+(1,45+2,4*2)*0,43*0,50</t>
  </si>
  <si>
    <t>-1,82*2,4*0,50+(1,82+2,4*2)*1,49*0,50</t>
  </si>
  <si>
    <t>-1,6*2*0,50+(1,6+2*2)*0,47*0,50</t>
  </si>
  <si>
    <t>(0,92+0,4)*2*1,8*0,50</t>
  </si>
  <si>
    <t>(8,4+8,09)/2*3,14*4,8/2*0,50</t>
  </si>
  <si>
    <t>(8,25+4,8)*2*3,6*0,50</t>
  </si>
  <si>
    <t>3,14*2,4*2,4/2*2*0,50</t>
  </si>
  <si>
    <t>-2*2,2+(2+2,2*2)*1,23*0,50</t>
  </si>
  <si>
    <t>(1+0,5)*2*2,1*3*0,50</t>
  </si>
  <si>
    <t>(5,71+1,74)*3,14*2,3/2*0,50</t>
  </si>
  <si>
    <t>0,98*0,50</t>
  </si>
  <si>
    <t>61</t>
  </si>
  <si>
    <t>985131111</t>
  </si>
  <si>
    <t>Očištění ploch stěn, rubu kleneb a podlah tlakovou vodou</t>
  </si>
  <si>
    <t>122</t>
  </si>
  <si>
    <t xml:space="preserve">D.1.1.b.01 - půdorys 1.p.p. - demontáže </t>
  </si>
  <si>
    <t>-1,12*2,4*0,50+(1,12+2,4*2)*0,67</t>
  </si>
  <si>
    <t>985131411</t>
  </si>
  <si>
    <t>Vysušení ploch stěn, rubu kleneb a podlah stlačeným vzduchem</t>
  </si>
  <si>
    <t>124</t>
  </si>
  <si>
    <t>63</t>
  </si>
  <si>
    <t>985132211</t>
  </si>
  <si>
    <t>Očištění ploch líce kleneb a podhledů sušeným křemičitým pískem</t>
  </si>
  <si>
    <t>126</t>
  </si>
  <si>
    <t>985222111</t>
  </si>
  <si>
    <t>Sbírání a třídění kamene ručně ze suti s očištěním</t>
  </si>
  <si>
    <t>128</t>
  </si>
  <si>
    <t>7% plochy</t>
  </si>
  <si>
    <t>393,377*0,15*0,07</t>
  </si>
  <si>
    <t>997</t>
  </si>
  <si>
    <t>Přesun sutě</t>
  </si>
  <si>
    <t>65</t>
  </si>
  <si>
    <t>997013215</t>
  </si>
  <si>
    <t>Vnitrostaveništní doprava suti a vybouraných hmot pro budovy v přes 15 do 18 m ručně  vodorovně do 50 m</t>
  </si>
  <si>
    <t>t</t>
  </si>
  <si>
    <t>130</t>
  </si>
  <si>
    <t>997013219</t>
  </si>
  <si>
    <t>Příplatek k vnitrostaveništní dopravě suti a vybouraných hmot za zvětšenou dopravu suti ZKD 10 m</t>
  </si>
  <si>
    <t>132</t>
  </si>
  <si>
    <t>308,844*2</t>
  </si>
  <si>
    <t>67</t>
  </si>
  <si>
    <t>997013501</t>
  </si>
  <si>
    <t>Odvoz suti a vybouraných hmot na skládku nebo meziskládku do 1 km se složením</t>
  </si>
  <si>
    <t>134</t>
  </si>
  <si>
    <t>997013509</t>
  </si>
  <si>
    <t>Příplatek k odvozu suti a vybouraných hmot na skládku ZKD 1 km přes 1 km</t>
  </si>
  <si>
    <t>136</t>
  </si>
  <si>
    <t>308,844*14</t>
  </si>
  <si>
    <t>69</t>
  </si>
  <si>
    <t>997013869</t>
  </si>
  <si>
    <t>Poplatek za uložení stavebního odpadu na recyklační skládce (skládkovné) ze směsí betonu, cihel a keramických výrobků kód odpadu 17 01 07</t>
  </si>
  <si>
    <t>-1006630658</t>
  </si>
  <si>
    <t>308,844</t>
  </si>
  <si>
    <t>-22,811</t>
  </si>
  <si>
    <t>-0,04</t>
  </si>
  <si>
    <t>-3,207</t>
  </si>
  <si>
    <t>997013631</t>
  </si>
  <si>
    <t>Poplatek za uložení na skládce (skládkovné) stavebního odpadu směsného kód odpadu 17 09 04</t>
  </si>
  <si>
    <t>878773018</t>
  </si>
  <si>
    <t>od.PSV</t>
  </si>
  <si>
    <t>26,752</t>
  </si>
  <si>
    <t>od.721</t>
  </si>
  <si>
    <t>-0,158</t>
  </si>
  <si>
    <t>po.762</t>
  </si>
  <si>
    <t>od.764</t>
  </si>
  <si>
    <t>-0,576</t>
  </si>
  <si>
    <t>71</t>
  </si>
  <si>
    <t>997013804</t>
  </si>
  <si>
    <t>Poplatek za uložení na skládce (skládkovné) stavebního odpadu ze skla kód odpadu 17 02 02</t>
  </si>
  <si>
    <t>142</t>
  </si>
  <si>
    <t>997013811</t>
  </si>
  <si>
    <t>Poplatek za uložení na skládce (skládkovné) stavebního odpadu dřevěného kód odpadu 17 02 01</t>
  </si>
  <si>
    <t>144</t>
  </si>
  <si>
    <t>od.762</t>
  </si>
  <si>
    <t>3,207</t>
  </si>
  <si>
    <t>998</t>
  </si>
  <si>
    <t>Přesun hmot</t>
  </si>
  <si>
    <t>73</t>
  </si>
  <si>
    <t>998018003</t>
  </si>
  <si>
    <t>Přesun hmot ruční pro budovy v přes 12 do 24 m vzdálenost do 100 m</t>
  </si>
  <si>
    <t>146</t>
  </si>
  <si>
    <t>PSV</t>
  </si>
  <si>
    <t>Práce a dodávky PSV</t>
  </si>
  <si>
    <t>725</t>
  </si>
  <si>
    <t>Zdravotechnika - zařizovací předměty</t>
  </si>
  <si>
    <t>725110814</t>
  </si>
  <si>
    <t>Demontáž klozetu Kombi</t>
  </si>
  <si>
    <t>soubor</t>
  </si>
  <si>
    <t>148</t>
  </si>
  <si>
    <t>75</t>
  </si>
  <si>
    <t>725210821</t>
  </si>
  <si>
    <t>Demontáž umyvadel bez výtokových armatur</t>
  </si>
  <si>
    <t>150</t>
  </si>
  <si>
    <t>725310823</t>
  </si>
  <si>
    <t>Demontáž umyvadlo s deskou</t>
  </si>
  <si>
    <t>152</t>
  </si>
  <si>
    <t>77</t>
  </si>
  <si>
    <t>725820801</t>
  </si>
  <si>
    <t>Demontáž baterie nástěnné do G 3 / 4</t>
  </si>
  <si>
    <t>154</t>
  </si>
  <si>
    <t>725840850</t>
  </si>
  <si>
    <t>Demontáž baterie sprch diferenciální do G 3/4x1</t>
  </si>
  <si>
    <t>156</t>
  </si>
  <si>
    <t>762</t>
  </si>
  <si>
    <t>Konstrukce tesařské</t>
  </si>
  <si>
    <t>79</t>
  </si>
  <si>
    <t>762341811</t>
  </si>
  <si>
    <t>Demontáž bednění střech z prken</t>
  </si>
  <si>
    <t>158</t>
  </si>
  <si>
    <t>D.1.1.b.04 - podkroví - demontáže</t>
  </si>
  <si>
    <t>48,5</t>
  </si>
  <si>
    <t>27,5</t>
  </si>
  <si>
    <t>762522811</t>
  </si>
  <si>
    <t>Demontáž podlah s polštáři z prken tloušťky do 32 mm</t>
  </si>
  <si>
    <t>160</t>
  </si>
  <si>
    <t>83,9</t>
  </si>
  <si>
    <t>č214 - pozn.m</t>
  </si>
  <si>
    <t>1,5*1,22</t>
  </si>
  <si>
    <t>81</t>
  </si>
  <si>
    <t>762522811A</t>
  </si>
  <si>
    <t>Demontáž dřevěných stupňů do okenních nik</t>
  </si>
  <si>
    <t>162</t>
  </si>
  <si>
    <t>č214 - pozn.o</t>
  </si>
  <si>
    <t>762522812A</t>
  </si>
  <si>
    <t>Demontáž podia z OSB desek včetně nosné konstrukce</t>
  </si>
  <si>
    <t>164</t>
  </si>
  <si>
    <t>č214 - pozn.p</t>
  </si>
  <si>
    <t>83</t>
  </si>
  <si>
    <t>762822810</t>
  </si>
  <si>
    <t>Demontáž stropních trámů z hraněného řeziva průřezové pl do 144 cm2</t>
  </si>
  <si>
    <t>166</t>
  </si>
  <si>
    <t>1,99*4</t>
  </si>
  <si>
    <t>762841812</t>
  </si>
  <si>
    <t>Demontáž podbíjení obkladů stropů a střech sklonu do 60° z hrubých prken s omítkou</t>
  </si>
  <si>
    <t>168</t>
  </si>
  <si>
    <t>764</t>
  </si>
  <si>
    <t>Konstrukce klempířské</t>
  </si>
  <si>
    <t>85</t>
  </si>
  <si>
    <t>764001821</t>
  </si>
  <si>
    <t>Demontáž krytiny ze svitků nebo tabulí do suti</t>
  </si>
  <si>
    <t>170</t>
  </si>
  <si>
    <t>764002871</t>
  </si>
  <si>
    <t>Demontáž lemování zdí do suti</t>
  </si>
  <si>
    <t>172</t>
  </si>
  <si>
    <t>(7,5+9,9)*2</t>
  </si>
  <si>
    <t>(5,5+4,5)*2</t>
  </si>
  <si>
    <t>87</t>
  </si>
  <si>
    <t>764004861</t>
  </si>
  <si>
    <t>Demontáž svodu do suti</t>
  </si>
  <si>
    <t>174</t>
  </si>
  <si>
    <t>nádvoří</t>
  </si>
  <si>
    <t>7,3</t>
  </si>
  <si>
    <t>766</t>
  </si>
  <si>
    <t>Konstrukce truhlářské</t>
  </si>
  <si>
    <t>766211811</t>
  </si>
  <si>
    <t>Demontáž schodišťového madla včetně vysekání kotev</t>
  </si>
  <si>
    <t>176</t>
  </si>
  <si>
    <t>6,6*2</t>
  </si>
  <si>
    <t>9,5*2</t>
  </si>
  <si>
    <t>89</t>
  </si>
  <si>
    <t>766221811</t>
  </si>
  <si>
    <t>Demontáž celodřevěného samonosného schodiště včetně zábradlí</t>
  </si>
  <si>
    <t>178</t>
  </si>
  <si>
    <t>č116</t>
  </si>
  <si>
    <t>766231814</t>
  </si>
  <si>
    <t>Demontáž schodů</t>
  </si>
  <si>
    <t>180</t>
  </si>
  <si>
    <t>1,5</t>
  </si>
  <si>
    <t>91</t>
  </si>
  <si>
    <t>766432841</t>
  </si>
  <si>
    <t>Demontáž dřevěného obložení betonových stupňů schodiště včetně podstupnice</t>
  </si>
  <si>
    <t>182</t>
  </si>
  <si>
    <t>č102a</t>
  </si>
  <si>
    <t>2,39*6</t>
  </si>
  <si>
    <t>č102c</t>
  </si>
  <si>
    <t>1,43*7</t>
  </si>
  <si>
    <t>č102e</t>
  </si>
  <si>
    <t>2,04*5</t>
  </si>
  <si>
    <t>č120 - pozn.i</t>
  </si>
  <si>
    <t>1,74*2</t>
  </si>
  <si>
    <t>č202a - pozn.k</t>
  </si>
  <si>
    <t>1,53*2</t>
  </si>
  <si>
    <t>1,88*2</t>
  </si>
  <si>
    <t>766432841A</t>
  </si>
  <si>
    <t>Demontáž dřevěného obložení betonových stupňů schodiště včetně podstupnice - uložení pro další použití</t>
  </si>
  <si>
    <t>184</t>
  </si>
  <si>
    <t>2,49*24</t>
  </si>
  <si>
    <t>93</t>
  </si>
  <si>
    <t>766441822</t>
  </si>
  <si>
    <t>Demontáž parapetních desek dřevěných nebo plastových šířky přes 300 mm délky do 2000 mm</t>
  </si>
  <si>
    <t>186</t>
  </si>
  <si>
    <t>č214 - pozn.n</t>
  </si>
  <si>
    <t>1,38*(2+2)</t>
  </si>
  <si>
    <t>(1,2+1,42+1,2)*1</t>
  </si>
  <si>
    <t>1,4*(2+2+2)</t>
  </si>
  <si>
    <t>766441823</t>
  </si>
  <si>
    <t>Demontáž parapetních desek dřevěných nebo plastových šířky do 300 mm délky přes 2000 mm</t>
  </si>
  <si>
    <t>188</t>
  </si>
  <si>
    <t>pozn.c</t>
  </si>
  <si>
    <t>3,5*2</t>
  </si>
  <si>
    <t>95</t>
  </si>
  <si>
    <t>766662812</t>
  </si>
  <si>
    <t>Demontáž dveřních prahů u dveří dvoukřídlových</t>
  </si>
  <si>
    <t>190</t>
  </si>
  <si>
    <t>772</t>
  </si>
  <si>
    <t>Podlahy z kamene</t>
  </si>
  <si>
    <t>772421811</t>
  </si>
  <si>
    <t>Demontáž obkladů soklů do suti z desek z kamene kladených do malty rovných</t>
  </si>
  <si>
    <t>192</t>
  </si>
  <si>
    <t>1,22+1,46+0,2*2</t>
  </si>
  <si>
    <t>(0,3+0,2)*26*2</t>
  </si>
  <si>
    <t>(0,47+0,48)*2</t>
  </si>
  <si>
    <t>775</t>
  </si>
  <si>
    <t>Podlahy skládané</t>
  </si>
  <si>
    <t>97</t>
  </si>
  <si>
    <t>775511800</t>
  </si>
  <si>
    <t>Demontáž podlah vlysových lepených s lištami lepenými do suti</t>
  </si>
  <si>
    <t>194</t>
  </si>
  <si>
    <t>776</t>
  </si>
  <si>
    <t>Podlahy povlakové</t>
  </si>
  <si>
    <t>776201812</t>
  </si>
  <si>
    <t>Demontáž lepených povlakových podlah s podložkou ručně</t>
  </si>
  <si>
    <t>196</t>
  </si>
  <si>
    <t>99</t>
  </si>
  <si>
    <t>776301812</t>
  </si>
  <si>
    <t>Odstranění lepených podlahovin s podložkou ze schodišťových stupňů včetně podstupnice</t>
  </si>
  <si>
    <t>198</t>
  </si>
  <si>
    <t>776991822</t>
  </si>
  <si>
    <t>Odstranění lepidla ručně ze schodišťových stupňů včetně podstupnic</t>
  </si>
  <si>
    <t>200</t>
  </si>
  <si>
    <t>784</t>
  </si>
  <si>
    <t>Dokončovací práce - malby a tapety</t>
  </si>
  <si>
    <t>101</t>
  </si>
  <si>
    <t>784121003</t>
  </si>
  <si>
    <t>Oškrabání malby v mísnostech v přes 3,80 do 5,00 m</t>
  </si>
  <si>
    <t>202</t>
  </si>
  <si>
    <t>viz oškrábání štuku</t>
  </si>
  <si>
    <t>4794,435</t>
  </si>
  <si>
    <t>784171113</t>
  </si>
  <si>
    <t>Zakrytí vnitřních ploch stěn v místnostech v přes 3,80 do 5,00 m  včetně pozdějšího odkrytí</t>
  </si>
  <si>
    <t>204</t>
  </si>
  <si>
    <t>28,6</t>
  </si>
  <si>
    <t>Mezisoučet</t>
  </si>
  <si>
    <t>ostatní</t>
  </si>
  <si>
    <t>2027,665*0,30</t>
  </si>
  <si>
    <t>103</t>
  </si>
  <si>
    <t>M</t>
  </si>
  <si>
    <t>28323152</t>
  </si>
  <si>
    <t>fólie s papírovou samolepící páskou pro vnitřní malířské potřeby š.1,8m</t>
  </si>
  <si>
    <t>206</t>
  </si>
  <si>
    <t>2635,965*1,15</t>
  </si>
  <si>
    <t>01-01-1 - Návrh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</si>
  <si>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</si>
  <si>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</si>
  <si>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</si>
  <si>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</si>
  <si>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</si>
  <si>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63 - Podlahy a podlahové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</si>
  <si>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</si>
  <si>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</si>
  <si>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</si>
  <si>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</si>
  <si>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771 - Podlahy z dlaždic</t>
  </si>
  <si>
    <t xml:space="preserve">    783 - Dokončovací práce - nátěry</t>
  </si>
  <si>
    <t>Zemní práce</t>
  </si>
  <si>
    <t>131213701</t>
  </si>
  <si>
    <t>Hloubení nezapažených jam v soudržných horninách třídy těžitelnosti I skupiny 3 ručně</t>
  </si>
  <si>
    <t>z1 - 20%</t>
  </si>
  <si>
    <t>128*0,25*0,20</t>
  </si>
  <si>
    <t>131313701</t>
  </si>
  <si>
    <t>Hloubení nezapažených jam v soudržných horninách třídy těžitelnosti II skupiny 4 ručně</t>
  </si>
  <si>
    <t>z1 - 40%</t>
  </si>
  <si>
    <t>128*0,25*0,40</t>
  </si>
  <si>
    <t>131413701</t>
  </si>
  <si>
    <t>Hloubení nezapažených jam v soudržných horninách třídy těžitelnosti II skupiny 5 ručně</t>
  </si>
  <si>
    <t>162211201</t>
  </si>
  <si>
    <t>Vodorovné přemístění do 10 m nošením výkopku z horniny třídy těžitelnosti I skupiny 1 až 3</t>
  </si>
  <si>
    <t>162211209</t>
  </si>
  <si>
    <t>Příplatek k vodorovnému přemístění nošením za každých dalších 10 m nošení výkopku z horniny třídy těžitelnosti I skupiny 1 až 3</t>
  </si>
  <si>
    <t>6,4*4</t>
  </si>
  <si>
    <t>162211211</t>
  </si>
  <si>
    <t>Vodorovné přemístění do 10 m nošením výkopku z horniny třídy těžitelnosti II skupiny 4 a 5</t>
  </si>
  <si>
    <t>162211219</t>
  </si>
  <si>
    <t>Příplatek k vodorovnému přemístění nošením za každých dalších 10 m nošení výkopku z horniny třídy těžitelnosti II skupiny 4 a 5</t>
  </si>
  <si>
    <t>12,8*4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</si>
  <si>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</si>
  <si>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</si>
  <si>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</si>
  <si>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</si>
  <si>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6,4*5</t>
  </si>
  <si>
    <t>162751137</t>
  </si>
  <si>
    <t>Vodorovné přemístění přes 9 000 do 10000 m výkopku/sypaniny z horniny třídy těžitelnosti II skupiny 4 a 5</t>
  </si>
  <si>
    <t>12,8</t>
  </si>
  <si>
    <t>162751139</t>
  </si>
  <si>
    <t>Příplatek k vodorovnému přemístění výkopku/sypaniny z horniny třídy těžitelnosti II skupiny 4 a 5 ZKD 1000 m přes 10000 m</t>
  </si>
  <si>
    <t>25,6*5</t>
  </si>
  <si>
    <t>171201221</t>
  </si>
  <si>
    <t>Poplatek za uložení na skládce (skládkovné) zeminy a kamení kód odpadu 17 05 04</t>
  </si>
  <si>
    <t>6,4*1,9</t>
  </si>
  <si>
    <t>12,8*2*2,2</t>
  </si>
  <si>
    <t>181912112</t>
  </si>
  <si>
    <t>Úprava pláně v hornině třídy těžitelnosti I skupiny 3 se zhutněním ručně</t>
  </si>
  <si>
    <t>128*0,20</t>
  </si>
  <si>
    <t>181913112</t>
  </si>
  <si>
    <t>Úprava pláně v hornině třídy těžitelnosti II skupiny 4 se zhutněním ručně</t>
  </si>
  <si>
    <t>128*0,40</t>
  </si>
  <si>
    <t>181914112</t>
  </si>
  <si>
    <t>Úprava pláně v hornině třídy těžitelnosti II skupiny 5 se zhutněním ručně</t>
  </si>
  <si>
    <t>z1 - 50%</t>
  </si>
  <si>
    <t>Svislé a kompletní konstrukce</t>
  </si>
  <si>
    <t>311213111A</t>
  </si>
  <si>
    <t>Zdivo z nepravidelných kamenů na trasvápennou maltu</t>
  </si>
  <si>
    <t>D.1.1.b05 - půdorys 1pp - návrh</t>
  </si>
  <si>
    <t>p3</t>
  </si>
  <si>
    <t>2,43*0,9*0,15</t>
  </si>
  <si>
    <t>(5,05+1,2+1,38)*1,8*0,15</t>
  </si>
  <si>
    <t>1,43*3*0,15</t>
  </si>
  <si>
    <t>1,8*1,5*0,15</t>
  </si>
  <si>
    <t>pozn.9</t>
  </si>
  <si>
    <t xml:space="preserve">č117-120 </t>
  </si>
  <si>
    <t>(1,2+1,42+1,4+1,74)*1,2*0,2</t>
  </si>
  <si>
    <t>1,8*1,5*0,2</t>
  </si>
  <si>
    <t>1,8*1,11*0,20</t>
  </si>
  <si>
    <t>311231155</t>
  </si>
  <si>
    <t>Zdivo nosné režné z cihel dl 290 mm P40 na MV včetně spárování</t>
  </si>
  <si>
    <t>č004 - pozn.3</t>
  </si>
  <si>
    <t>1,8*1,8*0,3</t>
  </si>
  <si>
    <t>317121101</t>
  </si>
  <si>
    <t>Montáž prefabrikovaných překladů délky do 1500 mm</t>
  </si>
  <si>
    <t>D.1.1.b06 - půdorys 1np - návrh</t>
  </si>
  <si>
    <t>59321070</t>
  </si>
  <si>
    <t>překlad železobetonový RZP 1190x140x140mm</t>
  </si>
  <si>
    <t>317121102</t>
  </si>
  <si>
    <t>Montáž prefabrikovaných překladů délky přes 1500 do 2200 mm</t>
  </si>
  <si>
    <t>D.1.1.b07 - půdorys 2np - návrh</t>
  </si>
  <si>
    <t>59321073</t>
  </si>
  <si>
    <t>překlad železobetonový RZP 2090x140x140mm</t>
  </si>
  <si>
    <t>342241162A</t>
  </si>
  <si>
    <t>Příčky z cihel plných dl 290 mm pevnosti P 7,5 až 15 na MV z místních písků tl 140 mm</t>
  </si>
  <si>
    <t>č103-104</t>
  </si>
  <si>
    <t>1,43*2,91*2</t>
  </si>
  <si>
    <t>-0,7*2*2</t>
  </si>
  <si>
    <t>(4,42+0,15+2,09)*3,2</t>
  </si>
  <si>
    <t>(0,5+1,34+0,85)*4,03</t>
  </si>
  <si>
    <t>342291112</t>
  </si>
  <si>
    <t>Ukotvení příček montážní polyuretanovou pěnou tl příčky přes 100 mm</t>
  </si>
  <si>
    <t>1,43*2</t>
  </si>
  <si>
    <t>4,42+0,15+2,09</t>
  </si>
  <si>
    <t>342291131A</t>
  </si>
  <si>
    <t>Ukotvení příček k kamenným konstrukcím kotvami nerez</t>
  </si>
  <si>
    <t>2,91*4</t>
  </si>
  <si>
    <t>3,2*4</t>
  </si>
  <si>
    <t>346244821</t>
  </si>
  <si>
    <t>Přizdívky izolační tl 140 mm z cihel dl 290 mm pevnosti P 10 až P 20 na MC 10</t>
  </si>
  <si>
    <t>0,95*1,6</t>
  </si>
  <si>
    <t>0,91*1,6</t>
  </si>
  <si>
    <t>349231821</t>
  </si>
  <si>
    <t>Přizdívka ostění z cihel tl přes 150 do 300 mm na MV z místních písků</t>
  </si>
  <si>
    <t>0,95*2,91</t>
  </si>
  <si>
    <t>Vodorovné konstrukce</t>
  </si>
  <si>
    <t>413231221A</t>
  </si>
  <si>
    <t>Zazdívka kapes po stropních trámech kamenem</t>
  </si>
  <si>
    <t>417321414</t>
  </si>
  <si>
    <t>Ztužující pásy a věnce ze ŽB tř. C 20/25</t>
  </si>
  <si>
    <t>č004 - pozn.5</t>
  </si>
  <si>
    <t>(1,2+0,9)*2*0,15*0,05</t>
  </si>
  <si>
    <t>(1,2*3+2,1)*0,15*0,1</t>
  </si>
  <si>
    <t>417351115</t>
  </si>
  <si>
    <t>Zřízení bednění ztužujících věnců</t>
  </si>
  <si>
    <t>(1,2+0,9)*2*0,15*2</t>
  </si>
  <si>
    <t>(1,2*3+2,1)*(0,1+0,1)</t>
  </si>
  <si>
    <t>417351116</t>
  </si>
  <si>
    <t>Odstranění bednění ztužujících věnců</t>
  </si>
  <si>
    <t>417361821</t>
  </si>
  <si>
    <t>Výztuž ztužujících pásů a věnců betonářskou ocelí 10 505</t>
  </si>
  <si>
    <t>(1,2+0,9)*2*0,0025</t>
  </si>
  <si>
    <t>(1,2*3+2,1)*0,0025</t>
  </si>
  <si>
    <t>430321515</t>
  </si>
  <si>
    <t>Schodišťová konstrukce a rampa ze ŽB tř. C 20/25</t>
  </si>
  <si>
    <t>pozn.8</t>
  </si>
  <si>
    <t>(5,05+1,2+1,38)*1,8*0,20</t>
  </si>
  <si>
    <t>(1,64+0,73+2,39)*1,38*0,20</t>
  </si>
  <si>
    <t>1,8*1,5*0,20</t>
  </si>
  <si>
    <t>(3+1,43)*1,45*0,20</t>
  </si>
  <si>
    <t>1,23*0,9*0,20</t>
  </si>
  <si>
    <t>1,4*1,24*0,20</t>
  </si>
  <si>
    <t>pozn.12</t>
  </si>
  <si>
    <t>1,88*0,9*0,20</t>
  </si>
  <si>
    <t>1,65*(0,9+1,38)*0,20</t>
  </si>
  <si>
    <t>430362021</t>
  </si>
  <si>
    <t>Výztuž schodišťové konstrukce a rampy svařovanými sítěmi Kari</t>
  </si>
  <si>
    <t>(5,05+1,2+1,38)*1,8*0,00444*1,15</t>
  </si>
  <si>
    <t>(1,64+0,73+2,39)*1,38*0,00444*1,15</t>
  </si>
  <si>
    <t>1,8*1,5*0,00444*1,15</t>
  </si>
  <si>
    <t>(3+1,43)*1,45*0,00444*1,15</t>
  </si>
  <si>
    <t>1,23*0,9*0,00444*1,15</t>
  </si>
  <si>
    <t>1,4*1,24*0,00444*1,15</t>
  </si>
  <si>
    <t>1,88*0,9*0,00444*1,15</t>
  </si>
  <si>
    <t>1,65*(0,9+1,38)*0,00444*1,15</t>
  </si>
  <si>
    <t>431351121</t>
  </si>
  <si>
    <t>Zřízení bednění podest schodišť a ramp přímočarých v do 4 m</t>
  </si>
  <si>
    <t>431351122</t>
  </si>
  <si>
    <t>Odstranění bednění podest schodišť a ramp přímočarých v do 4 m</t>
  </si>
  <si>
    <t>Komunikace pozemní</t>
  </si>
  <si>
    <t>599632111A</t>
  </si>
  <si>
    <t>Vyplnění spár dlažby z lomového kamene  fr.8/16</t>
  </si>
  <si>
    <t>skladba p2</t>
  </si>
  <si>
    <t>(7,25+5,16+3,54)*2*0,1</t>
  </si>
  <si>
    <t>(6,43+1,82+0,57)*2*0,1</t>
  </si>
  <si>
    <t>(8,4+4,8)*2*0,1</t>
  </si>
  <si>
    <t>Úprava povrchů vnitřních</t>
  </si>
  <si>
    <t>611311141</t>
  </si>
  <si>
    <t>Vápenná omítka štuková dvouvrstvá vnitřních stropů rovných nanášená ručně tloušťky jádrové omítky do 10 mm</t>
  </si>
  <si>
    <t>viz otlučení 100%</t>
  </si>
  <si>
    <t>611315121</t>
  </si>
  <si>
    <t>Vápenná štuková omítka rýh ve stropech š do 150 mm</t>
  </si>
  <si>
    <t>(0,96+1,43)*0,15</t>
  </si>
  <si>
    <t>(0,48+0,48+0,1+0,74)*0,15</t>
  </si>
  <si>
    <t>1,43*2,9*0,15</t>
  </si>
  <si>
    <t>(1,69+0,15+1,04+0,5)*0,15</t>
  </si>
  <si>
    <t>1,2*0,15</t>
  </si>
  <si>
    <t>(5,69+1,33)*0,15</t>
  </si>
  <si>
    <t>(1,68+0,15+1,04)*0,15</t>
  </si>
  <si>
    <t>611315416</t>
  </si>
  <si>
    <t>Oprava vnitřní vápenné hladké omítky stropů do tl.20mm v rozsahu plochy do 10 % s celoplošným přeštukováním s úpravou kletováním/hlazení plstí</t>
  </si>
  <si>
    <t>viz otlučení do 10%</t>
  </si>
  <si>
    <t>611315418</t>
  </si>
  <si>
    <t>Oprava vnitřní vápenné hladké omítky stropů  do tl.20mm v rozsahu plochy přes 30 do 50 % s celoplošným přeštukováním s úpravou kletováním/hlazení plstí</t>
  </si>
  <si>
    <t>viz otlučení do 50%</t>
  </si>
  <si>
    <t>611311191</t>
  </si>
  <si>
    <t>Příplatek k vápenné omítce vnitřních stropů za každých dalších 5 mm tloušťky ručně</t>
  </si>
  <si>
    <t>3,8*6</t>
  </si>
  <si>
    <t>563,31*4*0,10</t>
  </si>
  <si>
    <t>8*4*0,50</t>
  </si>
  <si>
    <t>611131100</t>
  </si>
  <si>
    <t>Vápenný postřik vnitřních stropů nanášený ručně</t>
  </si>
  <si>
    <t>3,422</t>
  </si>
  <si>
    <t>611131121</t>
  </si>
  <si>
    <t>Penetrační křemičitý nátěr vnitřních stropů nanášený ručně</t>
  </si>
  <si>
    <t>1056,837*2</t>
  </si>
  <si>
    <t>612315121</t>
  </si>
  <si>
    <t>Vápenná štuková omítka rýh ve stěnách š do 150 mm</t>
  </si>
  <si>
    <t>2,91*2*0,15</t>
  </si>
  <si>
    <t>2,3*2*0,15</t>
  </si>
  <si>
    <t>2,91*0,15*2</t>
  </si>
  <si>
    <t>3,2*0,15*2</t>
  </si>
  <si>
    <t>4,03*0,15*8</t>
  </si>
  <si>
    <t>612315302</t>
  </si>
  <si>
    <t>Vápenná štuková omítka ostění nebo nadpraží</t>
  </si>
  <si>
    <t>viz přisekání ostění</t>
  </si>
  <si>
    <t>16,092</t>
  </si>
  <si>
    <t>viz přizdívka ostění</t>
  </si>
  <si>
    <t>2,765</t>
  </si>
  <si>
    <t>612315416</t>
  </si>
  <si>
    <t>Oprava vnitřní vápenné hladké omítky stěn  do tl.20mm v rozsahu plochy do 10 % s celoplošným přeštukováním s úpravou kletováním/hlazení plstí</t>
  </si>
  <si>
    <t>viz otlučení z 10%</t>
  </si>
  <si>
    <t>612315417</t>
  </si>
  <si>
    <t>Oprava vnitřní vápenné hladké omítky stěn  do tl.20mm v rozsahu plochy přes 10 do 30 % s celoplošným přeštukováním s úpravou kletováním/hlazení plstí</t>
  </si>
  <si>
    <t>viz otlučení z 30%</t>
  </si>
  <si>
    <t>612315418</t>
  </si>
  <si>
    <t>Oprava vnitřní vápenné hladké omítky stěn  do tl.20mm v rozsahu plochy přes 30 do 50 % s celoplošným přeštukováním s úpravou kletováním/hlazení plstí</t>
  </si>
  <si>
    <t>viz otlučení z 50%</t>
  </si>
  <si>
    <t>612311121</t>
  </si>
  <si>
    <t>Vápenná omítka hladká jednovrstvá vnitřních stěn nanášená ručně tloušťky do 10 mm</t>
  </si>
  <si>
    <t>příčky</t>
  </si>
  <si>
    <t>36,275*2</t>
  </si>
  <si>
    <t>viz otlučení z 100%</t>
  </si>
  <si>
    <t>55,872</t>
  </si>
  <si>
    <t>viz otlučení K.O.</t>
  </si>
  <si>
    <t>83,615</t>
  </si>
  <si>
    <t>612311191</t>
  </si>
  <si>
    <t>Příplatek k vápenné omítce vnitřních stěn za každých dalších 5 mm tloušťky ručně</t>
  </si>
  <si>
    <t>192,246*4*0,10</t>
  </si>
  <si>
    <t>1382,602*4*0,30</t>
  </si>
  <si>
    <t>630,362*4*0,50</t>
  </si>
  <si>
    <t>212,037*6</t>
  </si>
  <si>
    <t>612311131</t>
  </si>
  <si>
    <t>Potažení vnitřních stěn vápenným štukem tloušťky do 3 mm s úpravou kletováním/hlazení plstí</t>
  </si>
  <si>
    <t>612131100</t>
  </si>
  <si>
    <t>Vápenný postřik vnitřních stěn nanášený ručně</t>
  </si>
  <si>
    <t>212,037</t>
  </si>
  <si>
    <t>612131121</t>
  </si>
  <si>
    <t>Penetrační křemičitý nátěr vnitřních stěn nanášený ručně</t>
  </si>
  <si>
    <t>3956,857*2</t>
  </si>
  <si>
    <t>Podlahy a podlahové konstrukce</t>
  </si>
  <si>
    <t>631342213</t>
  </si>
  <si>
    <t>Cementová litá pěna tl přes 50 do 80 mm objemové hmotnosti 900 kg/m3</t>
  </si>
  <si>
    <t>p2</t>
  </si>
  <si>
    <t>29,5*(0,04+0,06)/2</t>
  </si>
  <si>
    <t>9,6*(0,04+0,06)/2</t>
  </si>
  <si>
    <t>41,8*(0,04+0,06)/2</t>
  </si>
  <si>
    <t>631311114</t>
  </si>
  <si>
    <t>Mazanina tl přes 50 do 80 mm z betonu prostého bez zvýšených nároků na prostředí tř. C 16/20</t>
  </si>
  <si>
    <t>č102c - pozn.10</t>
  </si>
  <si>
    <t>(3,5+1)*0,3*0,06</t>
  </si>
  <si>
    <t>631319181</t>
  </si>
  <si>
    <t>Příplatek k mazanině tl přes 50 do 80 mm za sklon</t>
  </si>
  <si>
    <t>631351101</t>
  </si>
  <si>
    <t>Zřízení bednění rýh a hran v podlahách</t>
  </si>
  <si>
    <t>(3,5*2+1*2+0,3)*0,10</t>
  </si>
  <si>
    <t>631351102</t>
  </si>
  <si>
    <t>Odstranění bednění rýh a hran v podlahách</t>
  </si>
  <si>
    <t>631362021</t>
  </si>
  <si>
    <t>Výztuž mazanin svařovanými sítěmi Kari</t>
  </si>
  <si>
    <t>(3,5+1)*0,3*0,00444*1,15</t>
  </si>
  <si>
    <t>632441220</t>
  </si>
  <si>
    <t>Potěr anhydritový samonivelační litý C25 přes 45 do 50 mm</t>
  </si>
  <si>
    <t>skladba p10</t>
  </si>
  <si>
    <t>632441292</t>
  </si>
  <si>
    <t>Příplatek k anhydritovému samonivelačnímu litému potěru C25 ZKD 5 mm tl</t>
  </si>
  <si>
    <t>57,3*2</t>
  </si>
  <si>
    <t>632450131</t>
  </si>
  <si>
    <t>Vyrovnávací cementový potěr C20 tl přes 10 do 20 mm ze suchých směsí provedený v ploše</t>
  </si>
  <si>
    <t>skladba p4</t>
  </si>
  <si>
    <t>35,1</t>
  </si>
  <si>
    <t>634112112</t>
  </si>
  <si>
    <t>Obvodová dilatace podlahovým páskem z pěnového PE mezi stěnou a mazaninou nebo potěrem v 100 mm</t>
  </si>
  <si>
    <t>(6,05+6,4)*2</t>
  </si>
  <si>
    <t>(6,09+4,78)*2</t>
  </si>
  <si>
    <t>635111241</t>
  </si>
  <si>
    <t>Násyp pod podlahy z hrubého kameniva 8-16 se zhutněním</t>
  </si>
  <si>
    <t>skladba p5</t>
  </si>
  <si>
    <t>6,3*0,15</t>
  </si>
  <si>
    <t>skladba p8</t>
  </si>
  <si>
    <t>5,5*0,15</t>
  </si>
  <si>
    <t>3,1*0,15</t>
  </si>
  <si>
    <t>z1</t>
  </si>
  <si>
    <t>128*(0,12+0,15)</t>
  </si>
  <si>
    <t>z2 - západní vyhlídka</t>
  </si>
  <si>
    <t>4,62*2,82*0,15</t>
  </si>
  <si>
    <t>635111242</t>
  </si>
  <si>
    <t>Násyp pod podlahy z hrubého kameniva 16-32 se zhutněním</t>
  </si>
  <si>
    <t>6,3*0,5</t>
  </si>
  <si>
    <t>636211122A</t>
  </si>
  <si>
    <t>Dlažba z cihel 185x45x90 mm do písku nastojato včetně lože a spárování</t>
  </si>
  <si>
    <t>3,1</t>
  </si>
  <si>
    <t>6,5+29,5+9,6+2,3+41,8+19,2</t>
  </si>
  <si>
    <t>profese PSV, restautování</t>
  </si>
  <si>
    <t>108,9</t>
  </si>
  <si>
    <t>2,6+17,5+35,1+11+6,3+2,5+2,1+5,2+2,2+1,8+1,3</t>
  </si>
  <si>
    <t>37+36+5,5+3,1+4,5+3,8+7+13,7+25,2</t>
  </si>
  <si>
    <t>9,7+86,1+6,7+25+24,6+27,1+30,2+13,3</t>
  </si>
  <si>
    <t>16,15+64,2+6,3+2,2+28,6+1,8+0,9+31,17+44,22</t>
  </si>
  <si>
    <t>38,39+18,24+43,1+51,79+154,77+18,04+3,37</t>
  </si>
  <si>
    <t>9,91+83,9+30,92+66,17+4,1</t>
  </si>
  <si>
    <t>profese PSV, restaurování</t>
  </si>
  <si>
    <t>1164,340</t>
  </si>
  <si>
    <t>941221111A</t>
  </si>
  <si>
    <t>Montáž lešení řadového rámového těžkého zatížení do 400 kg/m2 š od 0,9 do 1,2 m v do 10 m</t>
  </si>
  <si>
    <t>138</t>
  </si>
  <si>
    <t>instalace kamenných chrličů</t>
  </si>
  <si>
    <t>941221211A</t>
  </si>
  <si>
    <t>Příplatek k lešení řadovému rámovému těžkému š 1,2 m v přes 10 do 25 m za první a ZKD den použití</t>
  </si>
  <si>
    <t>140</t>
  </si>
  <si>
    <t>162*30</t>
  </si>
  <si>
    <t>941221811A</t>
  </si>
  <si>
    <t>Demontáž lešení řadového rámového těžkého zatížení do 400 kg/m2 š od 0,9 do 1,2 m v do 10 m</t>
  </si>
  <si>
    <t>941221112A</t>
  </si>
  <si>
    <t>Montáž lešení řadového rámového těžkého zatížení do 400 kg/m2 š od 0,9 do 1,2 m v přes 10 do 25 m</t>
  </si>
  <si>
    <t>135</t>
  </si>
  <si>
    <t>135*90</t>
  </si>
  <si>
    <t>941221812A</t>
  </si>
  <si>
    <t>Demontáž lešení řadového rámového těžkého zatížení do 400 kg/m2 š od 0,9 do 1,2 m v přes 10 do 25 m</t>
  </si>
  <si>
    <t>952901114</t>
  </si>
  <si>
    <t>Vyčištění budov bytové a občanské výstavby při výšce podlaží přes 4 m</t>
  </si>
  <si>
    <t>(5,35+4,13+4,83+4,82+6)*10,5</t>
  </si>
  <si>
    <t>4,5*6,6</t>
  </si>
  <si>
    <t>22,43*(45,35-4,5)</t>
  </si>
  <si>
    <t>16,36*(11,1+8,1)/2</t>
  </si>
  <si>
    <t>9,27*4,99</t>
  </si>
  <si>
    <t>(3,98+1,15+2,45)*3,6</t>
  </si>
  <si>
    <t>985223210A</t>
  </si>
  <si>
    <t>Přezdívání kamenného zdiva do trasvápenné malty (rozebrání, očištění, přezdění)</t>
  </si>
  <si>
    <t>viz bourání od.9 - sbírání a očištění kamene</t>
  </si>
  <si>
    <t>4,13</t>
  </si>
  <si>
    <t>58380650</t>
  </si>
  <si>
    <t>kámen lomový neupravený žula, třída I netříděný</t>
  </si>
  <si>
    <t>4,13*2,3</t>
  </si>
  <si>
    <t>985231113A</t>
  </si>
  <si>
    <t>Spárování zdiva trasvápennou maltou spára hl do 40 mm dl přes 12 m/m2</t>
  </si>
  <si>
    <t>V1+V2.1</t>
  </si>
  <si>
    <t>985324111</t>
  </si>
  <si>
    <t>Impregnační nátěr kamenného zdiva hydrofobizační dvojnásobný</t>
  </si>
  <si>
    <t>953943211</t>
  </si>
  <si>
    <t>Osazování hasicího přístroje</t>
  </si>
  <si>
    <t>44932114</t>
  </si>
  <si>
    <t>přístroj hasicí ruční práškový 21A/113B</t>
  </si>
  <si>
    <t>2+6+5</t>
  </si>
  <si>
    <t>44932111</t>
  </si>
  <si>
    <t>přístroj hasicí ruční práškový CO2 55B</t>
  </si>
  <si>
    <t>953993321</t>
  </si>
  <si>
    <t>Osazení bezpečnostní, orientační nebo informační tabulky přilepením</t>
  </si>
  <si>
    <t>73534561</t>
  </si>
  <si>
    <t>tabulka bezpečnostní fotoluminiscenční samolepící</t>
  </si>
  <si>
    <t>998018991A</t>
  </si>
  <si>
    <t>M+D vč.pronájmu (90dní) a následné demontáže - vrátek na výšku 12m nosnost 200kg - západní fasáda</t>
  </si>
  <si>
    <t>kpl</t>
  </si>
  <si>
    <t>711</t>
  </si>
  <si>
    <t>Izolace proti vodě, vlhkosti a plynům</t>
  </si>
  <si>
    <t>711113117</t>
  </si>
  <si>
    <t>Izolace proti vlhkosti vodorovná za studena těsnicí stěrkou</t>
  </si>
  <si>
    <t>9,6</t>
  </si>
  <si>
    <t>711161173</t>
  </si>
  <si>
    <t>Provedení izolace proti zemní vlhkosti vodorovné z nopové fólie</t>
  </si>
  <si>
    <t>69334143A</t>
  </si>
  <si>
    <t>fólie profilovaná (nopová) s výškou nopů 9mm tl.0,8mm podlahová</t>
  </si>
  <si>
    <t>80,9*1,15</t>
  </si>
  <si>
    <t>711471053</t>
  </si>
  <si>
    <t>Provedení vodorovné izolace volně položenou fólií</t>
  </si>
  <si>
    <t>pozn.D</t>
  </si>
  <si>
    <t>1,43*0,15*2</t>
  </si>
  <si>
    <t>(4,42+0,15+2,09)*0,15</t>
  </si>
  <si>
    <t>(0,5+1,34+0,85)*0,15</t>
  </si>
  <si>
    <t>711472053</t>
  </si>
  <si>
    <t>Provedení svislé izolace volně položenou fólií</t>
  </si>
  <si>
    <t>2,91*0,15*4</t>
  </si>
  <si>
    <t>(0,15+4,42+0,15+2,09)*3,2</t>
  </si>
  <si>
    <t>4,03*0,15</t>
  </si>
  <si>
    <t>28322004</t>
  </si>
  <si>
    <t>fólie hydroizolační pro spodní stavbu mPVC tl 1,5mm</t>
  </si>
  <si>
    <t>1,832*1,15</t>
  </si>
  <si>
    <t>24,143*1,20</t>
  </si>
  <si>
    <t>711491171</t>
  </si>
  <si>
    <t>Provedení doplňků izolace proti vodě na vodorovné ploše z textilií vrstva podkladní</t>
  </si>
  <si>
    <t>skladba P11</t>
  </si>
  <si>
    <t>64,2</t>
  </si>
  <si>
    <t>6,3</t>
  </si>
  <si>
    <t>69311083</t>
  </si>
  <si>
    <t>geotextilie separační, ochranná 600g/m2</t>
  </si>
  <si>
    <t>91,91*1,1</t>
  </si>
  <si>
    <t>711471051</t>
  </si>
  <si>
    <t>Provedení vodorovné izolace proti tlakové vodě termoplasty lepenou fólií PVC</t>
  </si>
  <si>
    <t>28322003</t>
  </si>
  <si>
    <t>fólie hydroizolační pro spodní stavbu mPVC tl 1,0mm</t>
  </si>
  <si>
    <t>128*1,15</t>
  </si>
  <si>
    <t>711491172</t>
  </si>
  <si>
    <t>Provedení doplňků izolace proti vodě na vodorovné ploše z textilií vrstva ochranná</t>
  </si>
  <si>
    <t>69311082</t>
  </si>
  <si>
    <t>geotextilie netkaná separační, ochranná, filtrační 500g/m2</t>
  </si>
  <si>
    <t>158*2*1,15</t>
  </si>
  <si>
    <t>711491383</t>
  </si>
  <si>
    <t>Provedení dvojitého hydroizolačního systému spodní stavby na ploše vodorovné z drenážní rohože</t>
  </si>
  <si>
    <t>69331044</t>
  </si>
  <si>
    <t>rohož drenážní dvouvrstvá z polyethylenových vláken 900g/1m2</t>
  </si>
  <si>
    <t>998711102</t>
  </si>
  <si>
    <t>Přesun hmot tonážní pro izolace proti vodě, vlhkosti a plynům v objektech v přes 6 do 12 m vzdálenost do 50 m</t>
  </si>
  <si>
    <t>998711181</t>
  </si>
  <si>
    <t>Příplatek k přesunu hmot tonážní 711 prováděný bez použití mechanizace</t>
  </si>
  <si>
    <t>998711192</t>
  </si>
  <si>
    <t>Příplatek k přesunu hmot tonážní 711 za zvětšený přesun do 100 m</t>
  </si>
  <si>
    <t>208</t>
  </si>
  <si>
    <t>712</t>
  </si>
  <si>
    <t>Povlakové krytiny</t>
  </si>
  <si>
    <t>105</t>
  </si>
  <si>
    <t>712361705</t>
  </si>
  <si>
    <t>Provedení povlakové krytiny střech do 10° fólií lepenou se svařovanými spoji</t>
  </si>
  <si>
    <t>210</t>
  </si>
  <si>
    <t>S1</t>
  </si>
  <si>
    <t>28322000</t>
  </si>
  <si>
    <t>fólie hydroizolační střešní mPVC mechanicky kotvená tl 2,0mm šedá</t>
  </si>
  <si>
    <t>212</t>
  </si>
  <si>
    <t>76*1,15</t>
  </si>
  <si>
    <t>107</t>
  </si>
  <si>
    <t>712363104</t>
  </si>
  <si>
    <t>Provedení povlakové krytiny střech do 10° ukotvení fólie talířovou hmoždinkou do dřevěné konstrukce</t>
  </si>
  <si>
    <t>214</t>
  </si>
  <si>
    <t>6kusů/1m2</t>
  </si>
  <si>
    <t>76*6</t>
  </si>
  <si>
    <t>59051324</t>
  </si>
  <si>
    <t>hmoždinka ETA zatloukací fasádní s kovovým trnem pro montáž TI 8x60x75mm</t>
  </si>
  <si>
    <t>216</t>
  </si>
  <si>
    <t>456*1,05 "Přepočtené koeficientem množství</t>
  </si>
  <si>
    <t>109</t>
  </si>
  <si>
    <t>712391171</t>
  </si>
  <si>
    <t>Provedení povlakové krytiny střech do 10° podkladní textilní vrstvy</t>
  </si>
  <si>
    <t>218</t>
  </si>
  <si>
    <t>693001</t>
  </si>
  <si>
    <t>skelné rouno vlies 120g/1m2</t>
  </si>
  <si>
    <t>220</t>
  </si>
  <si>
    <t>111</t>
  </si>
  <si>
    <t>998712103</t>
  </si>
  <si>
    <t>Přesun hmot tonážní tonážní pro krytiny povlakové v objektech v přes 12 do 24 m vzdálenost do 50 m</t>
  </si>
  <si>
    <t>222</t>
  </si>
  <si>
    <t>998712181</t>
  </si>
  <si>
    <t>Příplatek k přesunu hmot tonážní 712 prováděný bez použití mechanizace</t>
  </si>
  <si>
    <t>224</t>
  </si>
  <si>
    <t>113</t>
  </si>
  <si>
    <t>998712192</t>
  </si>
  <si>
    <t>Příplatek k přesunu hmot tonážní 712 za zvětšený přesun do 100 m</t>
  </si>
  <si>
    <t>226</t>
  </si>
  <si>
    <t>713</t>
  </si>
  <si>
    <t>Izolace tepelné</t>
  </si>
  <si>
    <t>713111127</t>
  </si>
  <si>
    <t>Montáž izolace tepelné spodem stropů lepením celoplošně rohoží, pásů, dílců, desek</t>
  </si>
  <si>
    <t>228</t>
  </si>
  <si>
    <t>115</t>
  </si>
  <si>
    <t>63482238</t>
  </si>
  <si>
    <t>deska tepelně izolační z pěnového skla tl 120mm</t>
  </si>
  <si>
    <t>230</t>
  </si>
  <si>
    <t>57,3*1,02</t>
  </si>
  <si>
    <t>232</t>
  </si>
  <si>
    <t>skladba P9</t>
  </si>
  <si>
    <t>117</t>
  </si>
  <si>
    <t>63482232</t>
  </si>
  <si>
    <t>deska tepelně izolační z pěnového skla tl 60mm</t>
  </si>
  <si>
    <t>234</t>
  </si>
  <si>
    <t>110,7*1,02</t>
  </si>
  <si>
    <t>713191132</t>
  </si>
  <si>
    <t>Montáž izolace tepelné podlah, stropů vrchem nebo střech překrytí separační fólií z PE</t>
  </si>
  <si>
    <t>236</t>
  </si>
  <si>
    <t>119</t>
  </si>
  <si>
    <t>63150818</t>
  </si>
  <si>
    <t>fólie difuzně propustná</t>
  </si>
  <si>
    <t>238</t>
  </si>
  <si>
    <t>998713103</t>
  </si>
  <si>
    <t>Přesun hmot tonážní pro izolace tepelné v objektech v přes 12 do 24 m vzdálenost do 50 m</t>
  </si>
  <si>
    <t>240</t>
  </si>
  <si>
    <t>121</t>
  </si>
  <si>
    <t>998713181</t>
  </si>
  <si>
    <t>Příplatek k přesunu hmot tonážní 713 prováděný bez použití mechanizace</t>
  </si>
  <si>
    <t>242</t>
  </si>
  <si>
    <t>998713192</t>
  </si>
  <si>
    <t>Příplatek k přesunu hmot tonážní 713 za zvětšený přesun do 100 m</t>
  </si>
  <si>
    <t>244</t>
  </si>
  <si>
    <t>123</t>
  </si>
  <si>
    <t>762081510</t>
  </si>
  <si>
    <t>Plošné hoblování hraněného řeziva zabudovaného do konstrukce</t>
  </si>
  <si>
    <t>246</t>
  </si>
  <si>
    <t>64,2*1,1</t>
  </si>
  <si>
    <t>6,3*1,1</t>
  </si>
  <si>
    <t>18,04*1,1</t>
  </si>
  <si>
    <t>3,37*1,1</t>
  </si>
  <si>
    <t>skladba P14</t>
  </si>
  <si>
    <t>83,9*1,1</t>
  </si>
  <si>
    <t>762341270</t>
  </si>
  <si>
    <t>Montáž bednění střech rovných a šikmých sklonu do 60° z desek dřevotřískových na sraz</t>
  </si>
  <si>
    <t>248</t>
  </si>
  <si>
    <t>viz demontáž bednění</t>
  </si>
  <si>
    <t>125</t>
  </si>
  <si>
    <t>60621149</t>
  </si>
  <si>
    <t>překližka vodovzdorná hladká/hladká bříza tl 21mm</t>
  </si>
  <si>
    <t>250</t>
  </si>
  <si>
    <t>76*1,1</t>
  </si>
  <si>
    <t>762395000</t>
  </si>
  <si>
    <t>Spojovací prostředky krovů, bednění, laťování, nadstřešních konstrukcí</t>
  </si>
  <si>
    <t>252</t>
  </si>
  <si>
    <t>76*0,021</t>
  </si>
  <si>
    <t>127</t>
  </si>
  <si>
    <t>762524108</t>
  </si>
  <si>
    <t>Položení podlahy z hoblovaných fošen na pero a drážku</t>
  </si>
  <si>
    <t>254</t>
  </si>
  <si>
    <t>61189990A</t>
  </si>
  <si>
    <t>palubky podlahové jedle tl 30mm min.š.300mm se sraženou hranou</t>
  </si>
  <si>
    <t>256</t>
  </si>
  <si>
    <t>129</t>
  </si>
  <si>
    <t>258</t>
  </si>
  <si>
    <t>61189991A</t>
  </si>
  <si>
    <t>palubky podlahové jedle tl 40mm min.š.200mm se sraženou hranou</t>
  </si>
  <si>
    <t>260</t>
  </si>
  <si>
    <t>131</t>
  </si>
  <si>
    <t>762595001</t>
  </si>
  <si>
    <t>Spojovací prostředky pro položení dřevěných podlah a zakrytí kanálů</t>
  </si>
  <si>
    <t>262</t>
  </si>
  <si>
    <t>skladba P11 (hřebíky s obdelníkovou hlavou)</t>
  </si>
  <si>
    <t>skladba P14 (hřebíky s obdelníkovou hlavou)</t>
  </si>
  <si>
    <t>83,90</t>
  </si>
  <si>
    <t>998762103</t>
  </si>
  <si>
    <t>Přesun hmot tonážní pro kce tesařské v objektech v přes 12 do 24 m vzdálenost do 50 m</t>
  </si>
  <si>
    <t>264</t>
  </si>
  <si>
    <t>133</t>
  </si>
  <si>
    <t>998762181</t>
  </si>
  <si>
    <t>Příplatek k přesunu hmot tonážní 762 prováděný bez použití mechanizace</t>
  </si>
  <si>
    <t>266</t>
  </si>
  <si>
    <t>998762194</t>
  </si>
  <si>
    <t>Příplatek k přesunu hmot tonážní 762 za zvětšený přesun do 1000 m</t>
  </si>
  <si>
    <t>268</t>
  </si>
  <si>
    <t>763</t>
  </si>
  <si>
    <t>Konstrukce suché výstavby</t>
  </si>
  <si>
    <t>763112355</t>
  </si>
  <si>
    <t>SDK příčka mezibytová tl 255 mm zdvojený profil CW+UW 100 desky 2x akustická 12,5 s dvojitou izolací EI 90 Rw do 71 dB</t>
  </si>
  <si>
    <t>270</t>
  </si>
  <si>
    <t>č204-205</t>
  </si>
  <si>
    <t>763321113A</t>
  </si>
  <si>
    <t>Cementovláknitá stěna předsazená desky 2x12,5</t>
  </si>
  <si>
    <t>272</t>
  </si>
  <si>
    <t>1,04*1,6</t>
  </si>
  <si>
    <t>137</t>
  </si>
  <si>
    <t>998763303</t>
  </si>
  <si>
    <t>Přesun hmot tonážní pro sádrokartonové konstrukce v objektech v přes 12 do 24 m vzdálenost do 50 m</t>
  </si>
  <si>
    <t>274</t>
  </si>
  <si>
    <t>998763381</t>
  </si>
  <si>
    <t>Příplatek k přesunu hmot tonážní 763 SDK prováděný bez použití mechanizace</t>
  </si>
  <si>
    <t>276</t>
  </si>
  <si>
    <t>139</t>
  </si>
  <si>
    <t>998763391</t>
  </si>
  <si>
    <t>Příplatek k přesunu hmot tonážní 763 SDK za zvětšený přesun do 100 m</t>
  </si>
  <si>
    <t>278</t>
  </si>
  <si>
    <t>764011623</t>
  </si>
  <si>
    <t>Dilatační připojovací lišta z Pz s povrchovou úpravou včetně tmelení rš 150 mm</t>
  </si>
  <si>
    <t>280</t>
  </si>
  <si>
    <t>54,8</t>
  </si>
  <si>
    <t>141</t>
  </si>
  <si>
    <t>764311615</t>
  </si>
  <si>
    <t>Lemování rovných zdí střech s krytinou skládanou z Pz s povrchovou úpravou rš 400 mm</t>
  </si>
  <si>
    <t>282</t>
  </si>
  <si>
    <t>998764103</t>
  </si>
  <si>
    <t>Přesun hmot tonážní pro konstrukce klempířské v objektech v přes 12 do 24 m vzdálenost do 50 m</t>
  </si>
  <si>
    <t>284</t>
  </si>
  <si>
    <t>143</t>
  </si>
  <si>
    <t>998764181</t>
  </si>
  <si>
    <t>Příplatek k přesunu hmot tonážní 764 prováděný bez použití mechanizace</t>
  </si>
  <si>
    <t>286</t>
  </si>
  <si>
    <t>998764192</t>
  </si>
  <si>
    <t>Příplatek k přesunu hmot tonážní 764 za zvětšený přesun do 100 m</t>
  </si>
  <si>
    <t>288</t>
  </si>
  <si>
    <t>771</t>
  </si>
  <si>
    <t>Podlahy z dlaždic</t>
  </si>
  <si>
    <t>145</t>
  </si>
  <si>
    <t>771111011</t>
  </si>
  <si>
    <t>Vysátí podkladu před pokládkou dlažby</t>
  </si>
  <si>
    <t>290</t>
  </si>
  <si>
    <t>191,6</t>
  </si>
  <si>
    <t>94,807</t>
  </si>
  <si>
    <t>771121011</t>
  </si>
  <si>
    <t>Nátěr penetrační na podlahu</t>
  </si>
  <si>
    <t>292</t>
  </si>
  <si>
    <t>skladba p6</t>
  </si>
  <si>
    <t>2,1</t>
  </si>
  <si>
    <t>5,2</t>
  </si>
  <si>
    <t>1,8</t>
  </si>
  <si>
    <t>skladba p16</t>
  </si>
  <si>
    <t>147</t>
  </si>
  <si>
    <t>771151016A</t>
  </si>
  <si>
    <t>Vyrovnávací stěrka podlah tl 10-30 mm</t>
  </si>
  <si>
    <t>294</t>
  </si>
  <si>
    <t>771151017A</t>
  </si>
  <si>
    <t>Vyrovnávací stěrka podlah tl 20-40 mm</t>
  </si>
  <si>
    <t>296</t>
  </si>
  <si>
    <t>skladba P16</t>
  </si>
  <si>
    <t>149</t>
  </si>
  <si>
    <t>771531007</t>
  </si>
  <si>
    <t>Montáž podlahy z dlaždic cihelných kladením do malty přes 22 do 25 ks/m2, spárování a lože</t>
  </si>
  <si>
    <t>298</t>
  </si>
  <si>
    <t>59631105</t>
  </si>
  <si>
    <t>dlažba ruční cihelná 290x140x30mm</t>
  </si>
  <si>
    <t>300</t>
  </si>
  <si>
    <t>(191,6/0,29/0,14)*1,1</t>
  </si>
  <si>
    <t>151</t>
  </si>
  <si>
    <t>302</t>
  </si>
  <si>
    <t>pozn.11</t>
  </si>
  <si>
    <t xml:space="preserve">č214 </t>
  </si>
  <si>
    <t>1,58*1,14*6</t>
  </si>
  <si>
    <t>59631102</t>
  </si>
  <si>
    <t>dlažba ruční cihelná 200x200x30mm</t>
  </si>
  <si>
    <t>304</t>
  </si>
  <si>
    <t>(94,807/0,2/0,2)*1,1</t>
  </si>
  <si>
    <t>153</t>
  </si>
  <si>
    <t>771531101</t>
  </si>
  <si>
    <t>Příplatek k cenám montáže podlahy z dlaždic cihelných za provádění plochy do 5 m2</t>
  </si>
  <si>
    <t>306</t>
  </si>
  <si>
    <t>771574112</t>
  </si>
  <si>
    <t>Montáž podlah keramických hladkých lepených flexibilním lepidlem přes 9 do 12 ks/m2</t>
  </si>
  <si>
    <t>308</t>
  </si>
  <si>
    <t>155</t>
  </si>
  <si>
    <t>59761003</t>
  </si>
  <si>
    <t>dlažba keramická hutná hladká do interiéru přes 9 do 12ks/m2</t>
  </si>
  <si>
    <t>310</t>
  </si>
  <si>
    <t>4,1*1,1</t>
  </si>
  <si>
    <t>771577111</t>
  </si>
  <si>
    <t>Příplatek k montáži podlah keramických lepených flexibilním lepidlem za plochu do 5 m2</t>
  </si>
  <si>
    <t>312</t>
  </si>
  <si>
    <t>157</t>
  </si>
  <si>
    <t>998771103</t>
  </si>
  <si>
    <t>Přesun hmot tonážní pro podlahy z dlaždic v objektech v přes 12 do 24 m vzdálenost do 50 m</t>
  </si>
  <si>
    <t>314</t>
  </si>
  <si>
    <t>998771181</t>
  </si>
  <si>
    <t>Příplatek k přesunu hmot tonážní 771 prováděný bez použití mechanizace</t>
  </si>
  <si>
    <t>316</t>
  </si>
  <si>
    <t>159</t>
  </si>
  <si>
    <t>998771192</t>
  </si>
  <si>
    <t>Příplatek k přesunu hmot tonážní 771 za zvětšený přesun do 100 m</t>
  </si>
  <si>
    <t>318</t>
  </si>
  <si>
    <t>596811220A</t>
  </si>
  <si>
    <t>Kladení kamenné dlažby do lože z kameniva do 50 m2 včetně lože a se spárováním</t>
  </si>
  <si>
    <t>320</t>
  </si>
  <si>
    <t>161</t>
  </si>
  <si>
    <t>58381164</t>
  </si>
  <si>
    <t>deska dlažební tryskaná žula 530x530mm tl 50mm - specifikace viz skladba P5</t>
  </si>
  <si>
    <t>322</t>
  </si>
  <si>
    <t>6,3*1,03</t>
  </si>
  <si>
    <t>772521160</t>
  </si>
  <si>
    <t>Kladení dlažby z kamene z pravoúhlých desek a dlaždic do malty tl přes 50 do 70 mm včetně spárování</t>
  </si>
  <si>
    <t>324</t>
  </si>
  <si>
    <t>4,62*2,82</t>
  </si>
  <si>
    <t>163</t>
  </si>
  <si>
    <t>58381134A</t>
  </si>
  <si>
    <t>dlažba žula 400-600/400-600mm tl 40-60mm - šlapáky</t>
  </si>
  <si>
    <t>326</t>
  </si>
  <si>
    <t>141,028*1,05</t>
  </si>
  <si>
    <t>772521240</t>
  </si>
  <si>
    <t>Kladení dlažby z kamene z pravoúhlých desek a dlaždic lepených tl do 30 mm včetně lepidla a spárování</t>
  </si>
  <si>
    <t>328</t>
  </si>
  <si>
    <t>165</t>
  </si>
  <si>
    <t>58381162A</t>
  </si>
  <si>
    <t>deska dlažební tryskaná žula 400x500-700mm tl 30mm - specifikace viz skladba P4</t>
  </si>
  <si>
    <t>330</t>
  </si>
  <si>
    <t>35,1*1,04</t>
  </si>
  <si>
    <t>772524923A</t>
  </si>
  <si>
    <t>Oprava spárování kamenné dlažby vodopropustnou maltou s epoxidovým pojivem spára hl do 50 mm včetně vyškrábání a vymytí spar</t>
  </si>
  <si>
    <t>332</t>
  </si>
  <si>
    <t>skladba p1</t>
  </si>
  <si>
    <t>(0,3+0,2)*1,8*20</t>
  </si>
  <si>
    <t>167</t>
  </si>
  <si>
    <t>772591914</t>
  </si>
  <si>
    <t>Dlažby z kamene oprava - očištění dlažby z kamene tryskáním pískem</t>
  </si>
  <si>
    <t>334</t>
  </si>
  <si>
    <t>skladba P1</t>
  </si>
  <si>
    <t>772991111</t>
  </si>
  <si>
    <t>Penetrace podkladu dlažby z kamene</t>
  </si>
  <si>
    <t>336</t>
  </si>
  <si>
    <t>skladba P4</t>
  </si>
  <si>
    <t>169</t>
  </si>
  <si>
    <t>998772103</t>
  </si>
  <si>
    <t>Přesun hmot tonážní pro podlahy z kamene v objektech v přes 12 do 60 m vzdálenost do 50 m</t>
  </si>
  <si>
    <t>338</t>
  </si>
  <si>
    <t>998772181</t>
  </si>
  <si>
    <t>Příplatek k přesunu hmot tonážní 772 prováděný bez použití mechanizace</t>
  </si>
  <si>
    <t>340</t>
  </si>
  <si>
    <t>171</t>
  </si>
  <si>
    <t>998772192</t>
  </si>
  <si>
    <t>Příplatek k přesunu hmot tonážní 772 za zvětšený přesun do 100 m</t>
  </si>
  <si>
    <t>342</t>
  </si>
  <si>
    <t>775111311</t>
  </si>
  <si>
    <t>Vysátí podkladu skládaných podlah</t>
  </si>
  <si>
    <t>344</t>
  </si>
  <si>
    <t>173</t>
  </si>
  <si>
    <t>775121111</t>
  </si>
  <si>
    <t>Vodou ředitelná penetrace savého podkladu skládaných podlah</t>
  </si>
  <si>
    <t>346</t>
  </si>
  <si>
    <t>skladba p12</t>
  </si>
  <si>
    <t>2,2</t>
  </si>
  <si>
    <t>775141114A</t>
  </si>
  <si>
    <t>Stěrka podlahová vyrovnávací cementová tl přes 5 do 20 mm</t>
  </si>
  <si>
    <t>348</t>
  </si>
  <si>
    <t>175</t>
  </si>
  <si>
    <t>775142114A</t>
  </si>
  <si>
    <t>Vyrovnání schodiště cementovou stěrkou 5-20mm</t>
  </si>
  <si>
    <t>350</t>
  </si>
  <si>
    <t>pozn.13</t>
  </si>
  <si>
    <t>(0,3+0,2)*2,49*24</t>
  </si>
  <si>
    <t>775413320</t>
  </si>
  <si>
    <t>Montáž soklíku ze dřeva tvrdého nebo měkkého</t>
  </si>
  <si>
    <t>352</t>
  </si>
  <si>
    <t>skladba P10</t>
  </si>
  <si>
    <t>(6,4+5,05+0,7)*2</t>
  </si>
  <si>
    <t>(6,09+4,78+1,4)*2</t>
  </si>
  <si>
    <t>0,77+1,47+2,22+1,58+1,74+0,4*4</t>
  </si>
  <si>
    <t>0,4+1,88+1,41+0,39+1,78+0,4+0,83+2,7+0,88+0,74+1,34+0,72+1,38</t>
  </si>
  <si>
    <t>0,62+1,34+0,49+0,83+1,78</t>
  </si>
  <si>
    <t>7,1+0,98</t>
  </si>
  <si>
    <t>1,88</t>
  </si>
  <si>
    <t>1,63+0,72+2,08+0,72+1,34+0,35*2+0,91</t>
  </si>
  <si>
    <t>-2,08</t>
  </si>
  <si>
    <t>1,56+2,56+0,92+2,63+0,92+2,8+1,42+0,38*6</t>
  </si>
  <si>
    <t>1,57+3,74+0,78+0,37*2+1,84</t>
  </si>
  <si>
    <t>(2,23+1,31+2,41+1,98)*2</t>
  </si>
  <si>
    <t>(7,65+2,26)*2</t>
  </si>
  <si>
    <t>(2,26+1,63)*2</t>
  </si>
  <si>
    <t>14,28+7,9+14,66+4,94+1,22*2</t>
  </si>
  <si>
    <t>skladba P15</t>
  </si>
  <si>
    <t>(5,12+5,03)*2</t>
  </si>
  <si>
    <t>177</t>
  </si>
  <si>
    <t>61418155A</t>
  </si>
  <si>
    <t>sokl jedlový 20x50mm vč.povrchové úpravy</t>
  </si>
  <si>
    <t>354</t>
  </si>
  <si>
    <t>225,85*1,08</t>
  </si>
  <si>
    <t>775526250A</t>
  </si>
  <si>
    <t>Montáž podlahy masivní parketové lepené z tabulí přes 500x500 mm včetně dodávky lepidla, přebroušení, tmelení a olištování</t>
  </si>
  <si>
    <t>356</t>
  </si>
  <si>
    <t>179</t>
  </si>
  <si>
    <t>61195156A1</t>
  </si>
  <si>
    <t>parkety masivní dubové tl 19-22mm 700x700mm DUB - specifikace viz skladba P12</t>
  </si>
  <si>
    <t>358</t>
  </si>
  <si>
    <t>66,17*1,1</t>
  </si>
  <si>
    <t>61195156A2</t>
  </si>
  <si>
    <t>parkety masivní dubové tl 19-22mm DUB 600x600mm - specifikace viz skladba P12</t>
  </si>
  <si>
    <t>360</t>
  </si>
  <si>
    <t>75,39*0,1</t>
  </si>
  <si>
    <t>181</t>
  </si>
  <si>
    <t>61195156A3</t>
  </si>
  <si>
    <t>parkety masivní dubové tl 19-22mm DUB 500x500mm - specifikace viz skladba P12</t>
  </si>
  <si>
    <t>362</t>
  </si>
  <si>
    <t>33,5*0,1</t>
  </si>
  <si>
    <t>61731001A</t>
  </si>
  <si>
    <t>lišta soklová dub 20X50MM  vč.povrchové úpravy</t>
  </si>
  <si>
    <t>364</t>
  </si>
  <si>
    <t>(1,34+1,04+0,6)*2</t>
  </si>
  <si>
    <t>(6,63+1,89+0,2+3,1+0,55*2)*2</t>
  </si>
  <si>
    <t>(1,44+1,04)*2</t>
  </si>
  <si>
    <t>(1,04+0,85)*2</t>
  </si>
  <si>
    <t>(6,67+5,54+0,3+0,7+0,55*2)*2</t>
  </si>
  <si>
    <t>(6,87+5,99+0,55*4+0,7)*2</t>
  </si>
  <si>
    <t>(8,76+7,18+0,4+0,55+1,1)*2</t>
  </si>
  <si>
    <t>136,66*0,08</t>
  </si>
  <si>
    <t>183</t>
  </si>
  <si>
    <t>775591316</t>
  </si>
  <si>
    <t>Podlahy dřevěné, mezibroušení mezi vrstvami laku</t>
  </si>
  <si>
    <t>366</t>
  </si>
  <si>
    <t>175,06*3</t>
  </si>
  <si>
    <t>30,92*3</t>
  </si>
  <si>
    <t>775591411</t>
  </si>
  <si>
    <t>Podlahy dřevěné, nátěr olejem</t>
  </si>
  <si>
    <t>368</t>
  </si>
  <si>
    <t>185</t>
  </si>
  <si>
    <t>77599001</t>
  </si>
  <si>
    <t>M+D omyvatelné stěrky na stěnu</t>
  </si>
  <si>
    <t>370</t>
  </si>
  <si>
    <t>(1,27+1,43)*2*2,05</t>
  </si>
  <si>
    <t>(1,3+0,95)*2*2,05</t>
  </si>
  <si>
    <t>(1,23+1,1+2,09+0,84)*2*2,05</t>
  </si>
  <si>
    <t>(1,81+1,94)*2*2,05</t>
  </si>
  <si>
    <t>(1,44+1,04)*2*2,05</t>
  </si>
  <si>
    <t>998775103</t>
  </si>
  <si>
    <t>Přesun hmot tonážní pro podlahy dřevěné v objektech v přes 12 do 24 m vzdálenost do 50 m</t>
  </si>
  <si>
    <t>372</t>
  </si>
  <si>
    <t>187</t>
  </si>
  <si>
    <t>998775181</t>
  </si>
  <si>
    <t>Příplatek k přesunu hmot tonážní 775 prováděný bez použití mechanizace</t>
  </si>
  <si>
    <t>374</t>
  </si>
  <si>
    <t>998775192</t>
  </si>
  <si>
    <t>Příplatek k přesunu hmot tonážní 775 za zvětšený přesun do 100 m</t>
  </si>
  <si>
    <t>376</t>
  </si>
  <si>
    <t>189</t>
  </si>
  <si>
    <t>776111111</t>
  </si>
  <si>
    <t>Broušení anhydritového podkladu povlakových podlah</t>
  </si>
  <si>
    <t>378</t>
  </si>
  <si>
    <t>380</t>
  </si>
  <si>
    <t>skladba p13</t>
  </si>
  <si>
    <t>191</t>
  </si>
  <si>
    <t>776111311</t>
  </si>
  <si>
    <t>Vysátí podkladu povlakových podlah</t>
  </si>
  <si>
    <t>382</t>
  </si>
  <si>
    <t>776121112</t>
  </si>
  <si>
    <t>Vodou ředitelná penetrace savého podkladu povlakových podlah</t>
  </si>
  <si>
    <t>384</t>
  </si>
  <si>
    <t>27,1*2</t>
  </si>
  <si>
    <t>30,2*2</t>
  </si>
  <si>
    <t>193</t>
  </si>
  <si>
    <t>776261121</t>
  </si>
  <si>
    <t>Lepení čtverců z pryže standardním lepidlem včetně dodávky lepidla</t>
  </si>
  <si>
    <t>386</t>
  </si>
  <si>
    <t>27245001A</t>
  </si>
  <si>
    <t>podlahovina kaučukové čtverce tl.3,0mm</t>
  </si>
  <si>
    <t>388</t>
  </si>
  <si>
    <t>57,3*1,1</t>
  </si>
  <si>
    <t>195</t>
  </si>
  <si>
    <t>998776103</t>
  </si>
  <si>
    <t>Přesun hmot tonážní pro podlahy povlakové v objektech v přes 12 do 24 m vzdálenost do 50 m</t>
  </si>
  <si>
    <t>390</t>
  </si>
  <si>
    <t>998776181</t>
  </si>
  <si>
    <t>Příplatek k přesunu hmot tonážní 776 prováděný bez použití mechanizace</t>
  </si>
  <si>
    <t>392</t>
  </si>
  <si>
    <t>197</t>
  </si>
  <si>
    <t>998776192</t>
  </si>
  <si>
    <t>Příplatek k přesunu hmot tonážní 776 za zvětšený přesun do 100 m</t>
  </si>
  <si>
    <t>394</t>
  </si>
  <si>
    <t>783</t>
  </si>
  <si>
    <t>Dokončovací práce - nátěry</t>
  </si>
  <si>
    <t>783101201</t>
  </si>
  <si>
    <t>Hrubé obroušení podkladu truhlářských konstrukcí před provedením nátěru</t>
  </si>
  <si>
    <t>396</t>
  </si>
  <si>
    <t>skladba p7</t>
  </si>
  <si>
    <t>199</t>
  </si>
  <si>
    <t>783101203</t>
  </si>
  <si>
    <t>Jemné obroušení podkladu truhlářských konstrukcí před provedením nátěru</t>
  </si>
  <si>
    <t>398</t>
  </si>
  <si>
    <t>783132101</t>
  </si>
  <si>
    <t>Lokální tmelení truhlářských konstrukcí včetně přebroušení epoxidovým tmelem plochy do 10%</t>
  </si>
  <si>
    <t>400</t>
  </si>
  <si>
    <t>201</t>
  </si>
  <si>
    <t>783138203</t>
  </si>
  <si>
    <t>Lakovací jednonásobný nátěr truhlářských konstrukcí základní</t>
  </si>
  <si>
    <t>402</t>
  </si>
  <si>
    <t>783138213A</t>
  </si>
  <si>
    <t>Lakovací trojnásobný nátěr s protiskluznou úpravou truhlářských konstrukcí s mezibroušením mezi vrstvami</t>
  </si>
  <si>
    <t>404</t>
  </si>
  <si>
    <t>203</t>
  </si>
  <si>
    <t>783268101</t>
  </si>
  <si>
    <t>Lazurovací jednonásobný olejový nátěr tesařských konstrukcí</t>
  </si>
  <si>
    <t>406</t>
  </si>
  <si>
    <t>pavlač</t>
  </si>
  <si>
    <t>783268111</t>
  </si>
  <si>
    <t>Lazurovací dvojnásobný olejový nátěr tesařských konstrukcí</t>
  </si>
  <si>
    <t>408</t>
  </si>
  <si>
    <t>205</t>
  </si>
  <si>
    <t>783826675</t>
  </si>
  <si>
    <t>Hydrofobizační silikonový nátěr</t>
  </si>
  <si>
    <t>410</t>
  </si>
  <si>
    <t>29,5*2</t>
  </si>
  <si>
    <t>9,6*2</t>
  </si>
  <si>
    <t>41,8*2</t>
  </si>
  <si>
    <t>skladba p3</t>
  </si>
  <si>
    <t>(0,3+0,2)*2,43*3*2</t>
  </si>
  <si>
    <t>(0,3+0,2)*(5,05+1,2+1,38)*5*2</t>
  </si>
  <si>
    <t>(0,3+0,2)*1,45*6*2</t>
  </si>
  <si>
    <t>(0,3+0,2)*1,8</t>
  </si>
  <si>
    <t>1,8*1</t>
  </si>
  <si>
    <t>35,1*2</t>
  </si>
  <si>
    <t>6,3*2</t>
  </si>
  <si>
    <t>2,1*2</t>
  </si>
  <si>
    <t>5,2*2</t>
  </si>
  <si>
    <t>1,8*2</t>
  </si>
  <si>
    <t>1,3*2</t>
  </si>
  <si>
    <t>13,7*2</t>
  </si>
  <si>
    <t>25,2*2</t>
  </si>
  <si>
    <t>9,7*2</t>
  </si>
  <si>
    <t>25*2</t>
  </si>
  <si>
    <t>5,5*2</t>
  </si>
  <si>
    <t>3,1*2</t>
  </si>
  <si>
    <t>3,8*2</t>
  </si>
  <si>
    <t>86,1*2</t>
  </si>
  <si>
    <t>24,6*2</t>
  </si>
  <si>
    <t>783201201</t>
  </si>
  <si>
    <t>Obroušení tesařských konstrukcí před provedením nátěru</t>
  </si>
  <si>
    <t>412</t>
  </si>
  <si>
    <t>č115 - trámový strop</t>
  </si>
  <si>
    <t>7,9*(0,3+0,24)*2*23</t>
  </si>
  <si>
    <t>(0,18+0,18)*2*3,5*2</t>
  </si>
  <si>
    <t>207</t>
  </si>
  <si>
    <t>783306809A</t>
  </si>
  <si>
    <t>Okartáčování palubek</t>
  </si>
  <si>
    <t>414</t>
  </si>
  <si>
    <t>783213121</t>
  </si>
  <si>
    <t>Napouštěcí dvojnásobný fungicidní a insektivní nátěr tesařských konstrukcí zabudovaných do konstrukce</t>
  </si>
  <si>
    <t>416</t>
  </si>
  <si>
    <t>478,567*2*1,25</t>
  </si>
  <si>
    <t>76*4</t>
  </si>
  <si>
    <t>209</t>
  </si>
  <si>
    <t>783268101A</t>
  </si>
  <si>
    <t>Moření pigmentovým systémem bez povrchové úpravy</t>
  </si>
  <si>
    <t>418</t>
  </si>
  <si>
    <t>784312002A</t>
  </si>
  <si>
    <t>Pačokování bílé vápenné malby v místnostech v přes 3,80 do 5,00 m</t>
  </si>
  <si>
    <t>420</t>
  </si>
  <si>
    <t>viz od.6 - penetrační nátěr omítek</t>
  </si>
  <si>
    <t>1056,837</t>
  </si>
  <si>
    <t>3956,857</t>
  </si>
  <si>
    <t>211</t>
  </si>
  <si>
    <t>784312003</t>
  </si>
  <si>
    <t>Jednonásobné bílé vápenné malby v místnostech v přes 3,80 do 5,00 m</t>
  </si>
  <si>
    <t>422</t>
  </si>
  <si>
    <t>784312021</t>
  </si>
  <si>
    <t>Dvojnásobné bílé vápenné malby v místnostech v do 3,80 m</t>
  </si>
  <si>
    <t>424</t>
  </si>
  <si>
    <t>213</t>
  </si>
  <si>
    <t>784312061</t>
  </si>
  <si>
    <t>Příplatek k cenám vápenných maleb za provádění barevné malby tónované tónovacími přípravky</t>
  </si>
  <si>
    <t>426</t>
  </si>
  <si>
    <t>01-01-2 - Základy vestavovaných příček</t>
  </si>
  <si>
    <t>Ing.Michal Kot</t>
  </si>
  <si>
    <t>"U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</t>
  </si>
  <si>
    <t xml:space="preserve">    2 - Zakládání</t>
  </si>
  <si>
    <t>139712111</t>
  </si>
  <si>
    <t>Vykopávky v uzavřených prostorech v hornině třídy těžitelnosti II skupiny 4 až 5 ručně</t>
  </si>
  <si>
    <t>1794741204</t>
  </si>
  <si>
    <t>č103+104+105</t>
  </si>
  <si>
    <t>(0,38+1,91+0,21)*0,4*0,5</t>
  </si>
  <si>
    <t>0,51*0,3*0,5</t>
  </si>
  <si>
    <t>0,79*0,3*0,5</t>
  </si>
  <si>
    <t>(2,39+0,5)*0,3*0,5</t>
  </si>
  <si>
    <t>1,65*0,5*0,5</t>
  </si>
  <si>
    <t>1,41*0,3*0,5</t>
  </si>
  <si>
    <t>-1749473453</t>
  </si>
  <si>
    <t>-1524486413</t>
  </si>
  <si>
    <t>1,755*2</t>
  </si>
  <si>
    <t>-1706218689</t>
  </si>
  <si>
    <t>-776386378</t>
  </si>
  <si>
    <t>1,755*5</t>
  </si>
  <si>
    <t>171201231</t>
  </si>
  <si>
    <t>Poplatek za uložení zeminy a kamení na recyklační skládce (skládkovné) kód odpadu 17 05 04</t>
  </si>
  <si>
    <t>-1511413408</t>
  </si>
  <si>
    <t>1,755*2,4</t>
  </si>
  <si>
    <t>Zakládání</t>
  </si>
  <si>
    <t>274313611</t>
  </si>
  <si>
    <t>Základové pásy z betonu tř. C 16/20</t>
  </si>
  <si>
    <t>1649794880</t>
  </si>
  <si>
    <t>1,755*0,10</t>
  </si>
  <si>
    <t>274353131</t>
  </si>
  <si>
    <t>Bednění kotevních otvorů v základových pásech průřezu přes 0,05 do 0,10 m2 hl do 1 m</t>
  </si>
  <si>
    <t>-1417634507</t>
  </si>
  <si>
    <t>185070059</t>
  </si>
  <si>
    <t>711491175</t>
  </si>
  <si>
    <t>Připevnění doplňků izolace proti vodě kotvícími pásky</t>
  </si>
  <si>
    <t>-1303458786</t>
  </si>
  <si>
    <t>dotek základového pasu x stávající konstrukce</t>
  </si>
  <si>
    <t>0,3+3</t>
  </si>
  <si>
    <t>2+0,3</t>
  </si>
  <si>
    <t>59053001</t>
  </si>
  <si>
    <t>páska kotvící</t>
  </si>
  <si>
    <t>164378015</t>
  </si>
  <si>
    <t>711491272</t>
  </si>
  <si>
    <t>Provedení doplňků izolace proti vodě na ploše svislé z textilií vrstva ochranná</t>
  </si>
  <si>
    <t>592273685</t>
  </si>
  <si>
    <t>(0,3+3)*0,5*2</t>
  </si>
  <si>
    <t>(2+0,3)*0,5*2</t>
  </si>
  <si>
    <t>69311088</t>
  </si>
  <si>
    <t>geotextilie netkaná separační, ochranná, filtrační, drenážní PES 500g/m2</t>
  </si>
  <si>
    <t>-1256640452</t>
  </si>
  <si>
    <t>5,6*1,20</t>
  </si>
  <si>
    <t>Přesun hmot tonážní pro izolace proti vodě, vlhkosti a plynům v objektech v přes 6 do 12 m</t>
  </si>
  <si>
    <t>282950538</t>
  </si>
  <si>
    <t>-925823076</t>
  </si>
  <si>
    <t>1147163420</t>
  </si>
  <si>
    <t>01-01-3 - Vnější pavlač</t>
  </si>
  <si>
    <t>VRN - Vedlejší rozpočtové náklady</t>
  </si>
  <si>
    <t>-281750457</t>
  </si>
  <si>
    <t>0,3*0,6*0,6</t>
  </si>
  <si>
    <t>0,4*0,6*0,6</t>
  </si>
  <si>
    <t>-1974837339</t>
  </si>
  <si>
    <t>0,252*6</t>
  </si>
  <si>
    <t>1768767069</t>
  </si>
  <si>
    <t>0,252*2</t>
  </si>
  <si>
    <t>-1891634509</t>
  </si>
  <si>
    <t>-1048684659</t>
  </si>
  <si>
    <t>0,252*5</t>
  </si>
  <si>
    <t>389684108</t>
  </si>
  <si>
    <t>0,252*2,4</t>
  </si>
  <si>
    <t>275313611</t>
  </si>
  <si>
    <t>Základové patky z betonu tř. C 16/20</t>
  </si>
  <si>
    <t>-514440715</t>
  </si>
  <si>
    <t>0,252*0,10</t>
  </si>
  <si>
    <t>311213123A</t>
  </si>
  <si>
    <t>Zdivo z nepravidelných kamenů na maltu včetně malty (bez dodávky kamene)</t>
  </si>
  <si>
    <t>-470749630</t>
  </si>
  <si>
    <t>977151111</t>
  </si>
  <si>
    <t>Jádrové vrty diamantovými korunkami do stavebních materiálů D do 35 mm</t>
  </si>
  <si>
    <t>-2077921240</t>
  </si>
  <si>
    <t>0,4*4</t>
  </si>
  <si>
    <t>953961117A</t>
  </si>
  <si>
    <t xml:space="preserve">Kotvy chemickým tmelem M 24 hl 400 mm do betonu, ŽB nebo kamene  </t>
  </si>
  <si>
    <t>1644487344</t>
  </si>
  <si>
    <t>553001</t>
  </si>
  <si>
    <t>ocelová botka s trnem z tyče R20 dl.0,4m, úprava žárový Pz</t>
  </si>
  <si>
    <t>718041796</t>
  </si>
  <si>
    <t>985221012</t>
  </si>
  <si>
    <t>Postupné rozebírání kamenného zdiva pro další použití přes 1 do 3 m3</t>
  </si>
  <si>
    <t>298369911</t>
  </si>
  <si>
    <t>1,3*1,3*1,3</t>
  </si>
  <si>
    <t>-1571649565</t>
  </si>
  <si>
    <t>kámen - doplnění scházejícího zdiva</t>
  </si>
  <si>
    <t>1296344918</t>
  </si>
  <si>
    <t>985231113</t>
  </si>
  <si>
    <t>Spárování zdiva aktivovanou maltou spára hl do 40 mm dl přes 12 m/m2</t>
  </si>
  <si>
    <t>1755362115</t>
  </si>
  <si>
    <t>1,4*1,4</t>
  </si>
  <si>
    <t xml:space="preserve">Vnitrostaveništní doprava suti a vybouraných hmot pro budovy v přes 15 do 18 m ručně vodorovně do 50m </t>
  </si>
  <si>
    <t>2122691859</t>
  </si>
  <si>
    <t>14968015</t>
  </si>
  <si>
    <t>0,553*2</t>
  </si>
  <si>
    <t>-1020501757</t>
  </si>
  <si>
    <t>144115957</t>
  </si>
  <si>
    <t>0,553*14</t>
  </si>
  <si>
    <t>997013873</t>
  </si>
  <si>
    <t>Poplatek za uložení stavebního odpadu na recyklační skládce (skládkovné) zeminy a kamení zatříděného do Katalogu odpadů pod kódem 17 05 04</t>
  </si>
  <si>
    <t>-1926657889</t>
  </si>
  <si>
    <t>-640497823</t>
  </si>
  <si>
    <t>766001</t>
  </si>
  <si>
    <t>M+D schodiště se zábradlím vč. hoblování, profilování a kotvení, materiál dub třídy min.50, povrchová úprava</t>
  </si>
  <si>
    <t>-88941566</t>
  </si>
  <si>
    <t>Vedlejší rozpočtové náklady</t>
  </si>
  <si>
    <t>013294000</t>
  </si>
  <si>
    <t>Dílenská dokumentace pro schodiště a zábradlí</t>
  </si>
  <si>
    <t>…</t>
  </si>
  <si>
    <t>1024</t>
  </si>
  <si>
    <t>1505267498</t>
  </si>
  <si>
    <t>01-01-4 - Schodiště starého paláce</t>
  </si>
  <si>
    <t>-2062207470</t>
  </si>
  <si>
    <t>1,5*0,5*0,6</t>
  </si>
  <si>
    <t>202584359</t>
  </si>
  <si>
    <t>-411408739</t>
  </si>
  <si>
    <t>0,45*6</t>
  </si>
  <si>
    <t>1778697646</t>
  </si>
  <si>
    <t>-1219322566</t>
  </si>
  <si>
    <t>0,45*5</t>
  </si>
  <si>
    <t>-785738530</t>
  </si>
  <si>
    <t>0,45*2,4</t>
  </si>
  <si>
    <t>-411178494</t>
  </si>
  <si>
    <t>1,5*0,5*0,6*1,1</t>
  </si>
  <si>
    <t>1*0,4*0,3</t>
  </si>
  <si>
    <t>274351121</t>
  </si>
  <si>
    <t>Zřízení bednění základových pasů rovného</t>
  </si>
  <si>
    <t>-1579567527</t>
  </si>
  <si>
    <t>(1+0,4)*2*0,3</t>
  </si>
  <si>
    <t>274351122</t>
  </si>
  <si>
    <t>Odstranění bednění základových pasů rovného</t>
  </si>
  <si>
    <t>2117439700</t>
  </si>
  <si>
    <t>953943124</t>
  </si>
  <si>
    <t>Osazování výrobků přes 15 do 30 kg/kus do betonu</t>
  </si>
  <si>
    <t>-1852525943</t>
  </si>
  <si>
    <t>553002</t>
  </si>
  <si>
    <t>plech nerez 1500x300x5mm vč.kotev</t>
  </si>
  <si>
    <t>1887680340</t>
  </si>
  <si>
    <t>550767876</t>
  </si>
  <si>
    <t>766002</t>
  </si>
  <si>
    <t>M+D schodiště se zábradlím vč. hoblování, profilování a kotvení, materiál třídy min.C24, povrchová úprava voskováním</t>
  </si>
  <si>
    <t>-1223561459</t>
  </si>
  <si>
    <t>Dílenská dokumentace pro schodiště</t>
  </si>
  <si>
    <t>-455552598</t>
  </si>
  <si>
    <t>01-01-5 - Strop starého paláce</t>
  </si>
  <si>
    <t>-172618334</t>
  </si>
  <si>
    <t>0,75*0,75*0,6*2</t>
  </si>
  <si>
    <t>-929604834</t>
  </si>
  <si>
    <t>-1902153296</t>
  </si>
  <si>
    <t>0,675*6</t>
  </si>
  <si>
    <t>1045791426</t>
  </si>
  <si>
    <t>-888319329</t>
  </si>
  <si>
    <t>0,675*3</t>
  </si>
  <si>
    <t>1931806081</t>
  </si>
  <si>
    <t>0,675*2,4</t>
  </si>
  <si>
    <t>500404236</t>
  </si>
  <si>
    <t>0,75*0,75*0,6*2*1,1</t>
  </si>
  <si>
    <t>310217851A</t>
  </si>
  <si>
    <t>Zazdívka kapes pl do 0,25 m2 ve zdivu nadzákladovém kamenem tl do 450 mm</t>
  </si>
  <si>
    <t>-398375304</t>
  </si>
  <si>
    <t>413231231A</t>
  </si>
  <si>
    <t>Zazdívka zhlaví stropních trámů průřezu přes 0,04 m2 kamenem</t>
  </si>
  <si>
    <t>-672094553</t>
  </si>
  <si>
    <t>6+8</t>
  </si>
  <si>
    <t>1617148270</t>
  </si>
  <si>
    <t>8*6</t>
  </si>
  <si>
    <t>953943123</t>
  </si>
  <si>
    <t>Osazování výrobků přes 5 do 15 kg/kus do betonu</t>
  </si>
  <si>
    <t>-1751485224</t>
  </si>
  <si>
    <t>553003</t>
  </si>
  <si>
    <t>nerezový distančník pro osazení sloupů</t>
  </si>
  <si>
    <t>257812614</t>
  </si>
  <si>
    <t>953961116A</t>
  </si>
  <si>
    <t>Kotvy chemickým tmelem M 16 do betonu, ŽB nebo kamene s vyvrtáním otvoru</t>
  </si>
  <si>
    <t>215733794</t>
  </si>
  <si>
    <t>964061141</t>
  </si>
  <si>
    <t>Uvolnění zhlaví trámů ze zdiva kamenného průřezu zhlaví přes 0,05 m2</t>
  </si>
  <si>
    <t>1811424632</t>
  </si>
  <si>
    <t>8+8</t>
  </si>
  <si>
    <t>1556960698</t>
  </si>
  <si>
    <t>-392079184</t>
  </si>
  <si>
    <t>-435438694</t>
  </si>
  <si>
    <t>4,224*14</t>
  </si>
  <si>
    <t>-1890996209</t>
  </si>
  <si>
    <t>468831435</t>
  </si>
  <si>
    <t>2009662211</t>
  </si>
  <si>
    <t>762711840</t>
  </si>
  <si>
    <t>Demontáž prostorových vázaných kcí z hraněného řeziva průřezové pl přes 288 do 450 cm2</t>
  </si>
  <si>
    <t>1121359503</t>
  </si>
  <si>
    <t>sloupy</t>
  </si>
  <si>
    <t>2,5*2</t>
  </si>
  <si>
    <t>3,3*2</t>
  </si>
  <si>
    <t>762822850</t>
  </si>
  <si>
    <t>Demontáž stropních trámů z hraněného řeziva průřezové pl přes 540 cm2</t>
  </si>
  <si>
    <t>1104273402</t>
  </si>
  <si>
    <t>1,6*8</t>
  </si>
  <si>
    <t>2,6+2,8+3+3,2+3,3+3,4+3,5+3,7</t>
  </si>
  <si>
    <t>762081410</t>
  </si>
  <si>
    <t>Vícestranné hoblování hraněného zabudovaného do konstrukce</t>
  </si>
  <si>
    <t>704607683</t>
  </si>
  <si>
    <t>sloupek 18x18</t>
  </si>
  <si>
    <t>stropnice 24x30</t>
  </si>
  <si>
    <t>(0,24+0,3)*2*(6,1+6,3+5+4,4+4,5*20+4,6*8+4,75+4,9)</t>
  </si>
  <si>
    <t>762081410A</t>
  </si>
  <si>
    <t>Příplatek za profilování</t>
  </si>
  <si>
    <t>1979401176</t>
  </si>
  <si>
    <t>762713140</t>
  </si>
  <si>
    <t>Montáž prostorové vázané kce z hraněného řeziva průřezové pl přes 288 do 450 cm2</t>
  </si>
  <si>
    <t>93577891</t>
  </si>
  <si>
    <t>60512140</t>
  </si>
  <si>
    <t>hranol stavební řezivo průřezu do 450cm2  třídy C24</t>
  </si>
  <si>
    <t>-205013305</t>
  </si>
  <si>
    <t>0,18*0,18*3,5*2</t>
  </si>
  <si>
    <t>0,227*0,10</t>
  </si>
  <si>
    <t>762795000</t>
  </si>
  <si>
    <t>Spojovací prostředky pro montáž prostorových vázaných kcí</t>
  </si>
  <si>
    <t>-1069722492</t>
  </si>
  <si>
    <t>762822150</t>
  </si>
  <si>
    <t>Montáž stropního trámu z hraněného řeziva průřezové pl přes 540 cm2 s výměnami vč.podkladků</t>
  </si>
  <si>
    <t>-530532632</t>
  </si>
  <si>
    <t>6,1+6,3+5+4,4+4,5*20+4,6*8+4,75+4,9</t>
  </si>
  <si>
    <t>60512146</t>
  </si>
  <si>
    <t>hranol stavební řezivo průřezu nad 450cm2 třídy C24</t>
  </si>
  <si>
    <t>-1986408414</t>
  </si>
  <si>
    <t>0,24*0,3*(6,1+6,3+5+4,4+4,5*20+4,6*8+4,75+4,9)</t>
  </si>
  <si>
    <t>11,394*0,10</t>
  </si>
  <si>
    <t>60556100</t>
  </si>
  <si>
    <t>řezivo dubové sušené tl 30mm</t>
  </si>
  <si>
    <t>290040773</t>
  </si>
  <si>
    <t>0,3*0,3*0,03*10</t>
  </si>
  <si>
    <t>0,027*0,10</t>
  </si>
  <si>
    <t>762895000</t>
  </si>
  <si>
    <t>Spojovací prostředky pro montáž záklopu, stropnice a podbíjení</t>
  </si>
  <si>
    <t>-641928177</t>
  </si>
  <si>
    <t>11,394</t>
  </si>
  <si>
    <t>0,027</t>
  </si>
  <si>
    <t>775591411A</t>
  </si>
  <si>
    <t xml:space="preserve">Nátěr dřeva voskovým olejem </t>
  </si>
  <si>
    <t>-1281432594</t>
  </si>
  <si>
    <t>viz hoblování</t>
  </si>
  <si>
    <t>175,95*3</t>
  </si>
  <si>
    <t>Přesun hmot tonážní pro kce tesařské v objektech v přes 12 do 24 m</t>
  </si>
  <si>
    <t>76676311</t>
  </si>
  <si>
    <t>246859306</t>
  </si>
  <si>
    <t>-1407230637</t>
  </si>
  <si>
    <t>Demontáž celodřevěného schodiště</t>
  </si>
  <si>
    <t>-319314324</t>
  </si>
  <si>
    <t>766311811</t>
  </si>
  <si>
    <t>Demontáž dřevěného zábradlí vnitřního</t>
  </si>
  <si>
    <t>-437096607</t>
  </si>
  <si>
    <t>5,5*2+1,7</t>
  </si>
  <si>
    <t>6,2*2</t>
  </si>
  <si>
    <t>01-01-6 - Výlez na půdu</t>
  </si>
  <si>
    <t xml:space="preserve">    767 - Konstrukce zámečnické</t>
  </si>
  <si>
    <t>-995754770</t>
  </si>
  <si>
    <t>2*2</t>
  </si>
  <si>
    <t>767</t>
  </si>
  <si>
    <t>Konstrukce zámečnické</t>
  </si>
  <si>
    <t>767995114</t>
  </si>
  <si>
    <t>Montáž atypických zámečnických konstrukcí hm přes 20 do 50 kg včetně svarů</t>
  </si>
  <si>
    <t>kg</t>
  </si>
  <si>
    <t>-600522132</t>
  </si>
  <si>
    <t>(1,2+1,2)*2*30,2</t>
  </si>
  <si>
    <t>13010942</t>
  </si>
  <si>
    <t>ocel profilová jakost S235JR (11 375) průřez UPE 240</t>
  </si>
  <si>
    <t>-1618747775</t>
  </si>
  <si>
    <t>144,96*0,001*1,1</t>
  </si>
  <si>
    <t>998767103</t>
  </si>
  <si>
    <t>Přesun hmot tonážní pro zámečnické konstrukce v objektech v přes 12 do 24 m</t>
  </si>
  <si>
    <t>-1832977413</t>
  </si>
  <si>
    <t>998767181</t>
  </si>
  <si>
    <t>Příplatek k přesunu hmot tonážní 767 prováděný bez použití mechanizace</t>
  </si>
  <si>
    <t>-1281801837</t>
  </si>
  <si>
    <t>998767192</t>
  </si>
  <si>
    <t>Příplatek k přesunu hmot tonážní 767 za zvětšený přesun do 100 m</t>
  </si>
  <si>
    <t>645347578</t>
  </si>
  <si>
    <t>783314201</t>
  </si>
  <si>
    <t>Základní antikorozní jednonásobný syntetický standardní nátěr zámečnických konstrukcí</t>
  </si>
  <si>
    <t>1662071730</t>
  </si>
  <si>
    <t>(1,2+1,2)*2*0,803</t>
  </si>
  <si>
    <t>783317101</t>
  </si>
  <si>
    <t>Krycí jednonásobný syntetický standardní nátěr zámečnických konstrukcí</t>
  </si>
  <si>
    <t>-783425939</t>
  </si>
  <si>
    <t>3,854*2</t>
  </si>
  <si>
    <t>01-01-7 - Západní vyhlídka</t>
  </si>
  <si>
    <t>1905336533</t>
  </si>
  <si>
    <t>3,88*2,81*0,1</t>
  </si>
  <si>
    <t>-2,1*1,5*0,1</t>
  </si>
  <si>
    <t>1441884215</t>
  </si>
  <si>
    <t>1872486119</t>
  </si>
  <si>
    <t>0,775*7</t>
  </si>
  <si>
    <t>318050962</t>
  </si>
  <si>
    <t>130943948</t>
  </si>
  <si>
    <t>0,775*5</t>
  </si>
  <si>
    <t>-359390984</t>
  </si>
  <si>
    <t>0,775*2,4</t>
  </si>
  <si>
    <t>2064517357</t>
  </si>
  <si>
    <t>3,88*2,81</t>
  </si>
  <si>
    <t>411121232</t>
  </si>
  <si>
    <t>Montáž prefabrikovaných ŽB stropů ze stropních desek dl přes 900 do 1800 mm</t>
  </si>
  <si>
    <t>791442856</t>
  </si>
  <si>
    <t>59341219</t>
  </si>
  <si>
    <t>deska stropní plná PZD 1500x300x90mm</t>
  </si>
  <si>
    <t>-103627132</t>
  </si>
  <si>
    <t>430321616</t>
  </si>
  <si>
    <t>Schodišťová konstrukce a rampa ze ŽB tř. C 30/37</t>
  </si>
  <si>
    <t>145830031</t>
  </si>
  <si>
    <t>2,5*0,3*0,2</t>
  </si>
  <si>
    <t>430321616A</t>
  </si>
  <si>
    <t>Příplatek k betonu za XF3</t>
  </si>
  <si>
    <t>-1683543753</t>
  </si>
  <si>
    <t>1706351179</t>
  </si>
  <si>
    <t>2,5*(0,3+0,2)</t>
  </si>
  <si>
    <t>-1904220601</t>
  </si>
  <si>
    <t>624635351</t>
  </si>
  <si>
    <t>Tmelení silikonovým tmelem venkovní spáry průřezu do 200 mm2</t>
  </si>
  <si>
    <t>-201538768</t>
  </si>
  <si>
    <t>(3,88+2,81)*2</t>
  </si>
  <si>
    <t>631311234</t>
  </si>
  <si>
    <t>Mazanina tl přes 120 do 240 mm z betonu prostého se zvýšenými nároky na prostředí tř. C 25/30 XC3</t>
  </si>
  <si>
    <t>-5607403</t>
  </si>
  <si>
    <t>3,88*2,82*0,15</t>
  </si>
  <si>
    <t>631319175</t>
  </si>
  <si>
    <t>Příplatek k mazanině tl přes 120 do 240 mm za stržení povrchu spodní vrstvy před vložením výztuže</t>
  </si>
  <si>
    <t>1077086896</t>
  </si>
  <si>
    <t>-1696956589</t>
  </si>
  <si>
    <t>3,88*2,82*0,0021*1,15</t>
  </si>
  <si>
    <t>953312122</t>
  </si>
  <si>
    <t>Vložky do svislých dilatačních spár z extrudovaných polystyrénových desek tl. přes 10 do 20 mm</t>
  </si>
  <si>
    <t>-1959075122</t>
  </si>
  <si>
    <t>(3,88+2,81)*2*0,15</t>
  </si>
  <si>
    <t>963015131</t>
  </si>
  <si>
    <t>Demontáž prefabrikovaných krycích desek kanálů, šachet nebo žump do hmotnosti 0,12 t</t>
  </si>
  <si>
    <t>239822248</t>
  </si>
  <si>
    <t>963022819</t>
  </si>
  <si>
    <t>Bourání kamenných schodišťových stupňů zhotovených na místě</t>
  </si>
  <si>
    <t>-1388405544</t>
  </si>
  <si>
    <t>657482020</t>
  </si>
  <si>
    <t>3,88*2,81*0,15</t>
  </si>
  <si>
    <t>-2,1*1,5*0,15</t>
  </si>
  <si>
    <t>-278757492</t>
  </si>
  <si>
    <t>2,1*1,5</t>
  </si>
  <si>
    <t>-416842499</t>
  </si>
  <si>
    <t>-431261819</t>
  </si>
  <si>
    <t>7,788*6</t>
  </si>
  <si>
    <t>504353255</t>
  </si>
  <si>
    <t>-189517746</t>
  </si>
  <si>
    <t>7,788*14</t>
  </si>
  <si>
    <t>997013861</t>
  </si>
  <si>
    <t>Poplatek za uložení stavebního odpadu na recyklační skládce (skládkovné) z prostého betonu kód odpadu 17 01 01</t>
  </si>
  <si>
    <t>-1210563778</t>
  </si>
  <si>
    <t>5,89</t>
  </si>
  <si>
    <t>-0,763</t>
  </si>
  <si>
    <t>-3,905</t>
  </si>
  <si>
    <t>997013862</t>
  </si>
  <si>
    <t>Poplatek za uložení stavebního odpadu na recyklační skládce (skládkovné) z armovaného betonu kód odpadu 17 01 01</t>
  </si>
  <si>
    <t>-2085602032</t>
  </si>
  <si>
    <t>1954451519</t>
  </si>
  <si>
    <t>-282114486</t>
  </si>
  <si>
    <t>772522811</t>
  </si>
  <si>
    <t>Demontáž dlažby z kamene do suti z tvrdých kamenů kladených do malty</t>
  </si>
  <si>
    <t>2070806483</t>
  </si>
  <si>
    <t>3,86*2,81</t>
  </si>
  <si>
    <t>01-01-8 - Vnitřní nádvoří</t>
  </si>
  <si>
    <t>-1780185885</t>
  </si>
  <si>
    <t>128*0,15</t>
  </si>
  <si>
    <t>1909264171</t>
  </si>
  <si>
    <t>2110628678</t>
  </si>
  <si>
    <t>128*0,00444*1,15</t>
  </si>
  <si>
    <t>83838514</t>
  </si>
  <si>
    <t>deska</t>
  </si>
  <si>
    <t>7,5*0,15</t>
  </si>
  <si>
    <t>(3+4,5*4+5*2)*0,15</t>
  </si>
  <si>
    <t>(3+2,5+9+15+3,5*2)*0,15</t>
  </si>
  <si>
    <t>po obvodu</t>
  </si>
  <si>
    <t>(23+9+0,5*3)*2*0,15</t>
  </si>
  <si>
    <t>(2,5+1)*2*0,15</t>
  </si>
  <si>
    <t>50447687</t>
  </si>
  <si>
    <t>128*0,10</t>
  </si>
  <si>
    <t>-1733387278</t>
  </si>
  <si>
    <t>-11807708</t>
  </si>
  <si>
    <t>1205125622</t>
  </si>
  <si>
    <t>101,12*2</t>
  </si>
  <si>
    <t>-1645249951</t>
  </si>
  <si>
    <t>-1948930807</t>
  </si>
  <si>
    <t>101,12*14</t>
  </si>
  <si>
    <t>-293644039</t>
  </si>
  <si>
    <t>-788775270</t>
  </si>
  <si>
    <t>26,88</t>
  </si>
  <si>
    <t>46,08</t>
  </si>
  <si>
    <t>1535627218</t>
  </si>
  <si>
    <t>-674072663</t>
  </si>
  <si>
    <t>01-02 - Projekt ochrany a odstrojení stavby</t>
  </si>
  <si>
    <t>61 - Úpravy povrchů vnitřní</t>
  </si>
  <si>
    <t>62 - Úpravy povrchů vnější</t>
  </si>
  <si>
    <t>9 - Ostatní konstrukce, bourání</t>
  </si>
  <si>
    <t>99 - Staveništní přesun hmot</t>
  </si>
  <si>
    <t>766 - Konstrukce truhlářské</t>
  </si>
  <si>
    <t>Úpravy povrchů vnitřní</t>
  </si>
  <si>
    <t>610991111A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</si>
  <si>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</si>
  <si>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</t>
  </si>
  <si>
    <t>Okna a parapetní desky budou ponechány ve svých stávajících pozicích budou důkladně oblepeny foliemi.</t>
  </si>
  <si>
    <t>Umělecká a uměleckořemeslná výzdoba:</t>
  </si>
  <si>
    <t>Štuková výzdoba a dekorativní výmalba stěn a stropů budou chráněny instalací nástěnných ochranných folií po obvodu s oblepem malířskými páskami.</t>
  </si>
  <si>
    <t>Ochranu štukové výzdoby a historické výmalby realizovat dle pokynů provádějícího restaurátora.</t>
  </si>
  <si>
    <t xml:space="preserve">D.1.1.b.05 půdorys 1.pp - návrh : </t>
  </si>
  <si>
    <t>okno 34/75 : 0,34*0,75</t>
  </si>
  <si>
    <t>okno 55/50 : 0,55*0,5</t>
  </si>
  <si>
    <t>okno 55/75 : 0,55*0,75</t>
  </si>
  <si>
    <t>okno 67/46 : 0,67*0,46</t>
  </si>
  <si>
    <t>okno 47/63 : 0,47*0,63</t>
  </si>
  <si>
    <t xml:space="preserve">D.1.1.b.06 půdorys 1.np - návrh : </t>
  </si>
  <si>
    <t>okno 102/220 : 1,02*2,2*2</t>
  </si>
  <si>
    <t>okno 22/73 : 0,22*0,73</t>
  </si>
  <si>
    <t>okno 80/135 : 0,8*1,35</t>
  </si>
  <si>
    <t>okno 34/67 : 0,34*0,67</t>
  </si>
  <si>
    <t>okno 87/127 : 0,87*1,27</t>
  </si>
  <si>
    <t>okno 75/143 : 0,75*1,43</t>
  </si>
  <si>
    <t>okno 12/62 : 0,12*0,62*2</t>
  </si>
  <si>
    <t>okno 34/54 : 0,34*0,54*2</t>
  </si>
  <si>
    <t>okno 106/118 : 1,06*1,18*2</t>
  </si>
  <si>
    <t>okno 106/138 : 1,06*1,38*5</t>
  </si>
  <si>
    <t>okno 50/80 : 0,5*0,8</t>
  </si>
  <si>
    <t xml:space="preserve">vnitřní nádvoří : </t>
  </si>
  <si>
    <t>okno 34/54 : 0,34*0,54</t>
  </si>
  <si>
    <t>okno 30/50 : 0,3*0,5</t>
  </si>
  <si>
    <t>okno 65/85 : 0,65*0,85</t>
  </si>
  <si>
    <t>okno 52/105 : 0,52*1,05</t>
  </si>
  <si>
    <t xml:space="preserve">D.1.1.b.07 půdorys 2.np - návrh : </t>
  </si>
  <si>
    <t>okno 115/230 : 1,15*2,3*28</t>
  </si>
  <si>
    <t>okno 45/60 : 0,45*0,6*2</t>
  </si>
  <si>
    <t>okno 83/130 : 0,83*1,3*6</t>
  </si>
  <si>
    <t>okno 115/190 : 1,15*1,9*5</t>
  </si>
  <si>
    <t>okno 106/220 : 1,06*2,2</t>
  </si>
  <si>
    <t>okno 90/190 : 0,9*1,9</t>
  </si>
  <si>
    <t>okno 105/135 : 1,05*1,35</t>
  </si>
  <si>
    <t xml:space="preserve">Umělecká a uměleckořemeslná výzdoba : </t>
  </si>
  <si>
    <t>m.č. 2.04 – dekorativní výmalba stěn : 100</t>
  </si>
  <si>
    <t>m.č. 2.05 – dekorativní výmalba stěn : 130</t>
  </si>
  <si>
    <t>m.č. 2.06 – dekorativní výmalba stěn : 120</t>
  </si>
  <si>
    <t>m.č. 2.08 – dekorativní výmalba stěn : 130</t>
  </si>
  <si>
    <t>m.č. 2.09 – dekorativní výmalba stěn : 140</t>
  </si>
  <si>
    <t>m.č. 2.10 – dekorativní výmalba stěn a trámového stropu : 290+155</t>
  </si>
  <si>
    <t xml:space="preserve">Vnitřní vybavení : </t>
  </si>
  <si>
    <t>kachlová kamna m.č. 2.04 – restaurování in situ : 35</t>
  </si>
  <si>
    <t>kachlová kamna m.č. 2.16 – restaurování in situ : 35</t>
  </si>
  <si>
    <t>Ostatní prvky : 50,0</t>
  </si>
  <si>
    <t>1304,691</t>
  </si>
  <si>
    <t>Úpravy povrchů vnější</t>
  </si>
  <si>
    <t>620991121A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</si>
  <si>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</si>
  <si>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</t>
  </si>
  <si>
    <t>119,691</t>
  </si>
  <si>
    <t>Ostatní konstrukce, bourání</t>
  </si>
  <si>
    <t>900      R01</t>
  </si>
  <si>
    <t>Hodinové zúčtovací sazby stavební dělník, tarifní třída 4</t>
  </si>
  <si>
    <t>h</t>
  </si>
  <si>
    <t>Veškeré vybavení objektu bude odvezeno a deponováno pro zpětné užití v prostorách určených investorem.</t>
  </si>
  <si>
    <t>Prvky movitých kulturních památek budou opatrně demontovány pod dohledem restaurátora, vhodně uloženy a transportovány k deponaci.</t>
  </si>
  <si>
    <t>Ostatní konstrukce a prvky budou chráněny v průběhu stavby zvýšenou opatrností při provádění jednotlivých prací a důslednou realizací odborného dohl</t>
  </si>
  <si>
    <t xml:space="preserve">Transport demontovaných prvků, deponace a přesun pro zpětné použití : </t>
  </si>
  <si>
    <t>předpoklad : 100,0</t>
  </si>
  <si>
    <t xml:space="preserve">Ochrana prvků v průběhu stavby (přípomoc) : </t>
  </si>
  <si>
    <t>předpoklad : 50,0</t>
  </si>
  <si>
    <t>711191171A</t>
  </si>
  <si>
    <t>Provedení izolace proti zemní vlhkosti ostatní vodorovné uložení, podkladní textilie, 300 g/m2, Geosyntetika pro zemní práce</t>
  </si>
  <si>
    <t xml:space="preserve">Ochrana hodnotných stavebních konstrukcí : </t>
  </si>
  <si>
    <t>dřevěná podlaha m.č. 1.06 : 37,0</t>
  </si>
  <si>
    <t>dřevěná podlaha m.č. 1.07 : 36,0</t>
  </si>
  <si>
    <t>dřevěná podlaha m.č. 2.15 : 30,92</t>
  </si>
  <si>
    <t>schodiště m.č. 0.01 : 6,5+1,5*0,18*20</t>
  </si>
  <si>
    <t>podesta m.č. 1.01 : 2,6</t>
  </si>
  <si>
    <t>schodiště m.č. 1.10 : 4,5+1,72*0,18*10</t>
  </si>
  <si>
    <t>pavlačové schodiště m.č. 2.13 : 9,91+1,58*0,18*14</t>
  </si>
  <si>
    <t>139,908</t>
  </si>
  <si>
    <t>762512115A</t>
  </si>
  <si>
    <t>Položení podlah pod PVC montáž  desek cementotřískových na pero a drážku</t>
  </si>
  <si>
    <t>762526811</t>
  </si>
  <si>
    <t>Demontáž podlah bez polštářů , z desek dřevotřískovýh, překližkových, sololitových , tloušťky do 20 mm</t>
  </si>
  <si>
    <t>Odkaz na mn. položky pořadí 5 : 139,90760</t>
  </si>
  <si>
    <t>776551830</t>
  </si>
  <si>
    <t>Sejmutí povlakových podlah volně položených , z ploch přes 20 m2</t>
  </si>
  <si>
    <t>Odkaz na mn. položky pořadí 4 : 139,90760</t>
  </si>
  <si>
    <t>900A</t>
  </si>
  <si>
    <t>HZS, Práce v tarifní třídě 5 (např. tesař)</t>
  </si>
  <si>
    <t xml:space="preserve">Příplatek za složitost ochrany schodiště : </t>
  </si>
  <si>
    <t>schodiště m.č. 0.01 : 20,0*0,5</t>
  </si>
  <si>
    <t>schodiště m.č. 1.10 : 10*0,5</t>
  </si>
  <si>
    <t>pavlačové schodiště m.č. 2.13 : 14*0,5</t>
  </si>
  <si>
    <t>9.DZ-001</t>
  </si>
  <si>
    <t>Ochrana stávajících dveřních zárubní</t>
  </si>
  <si>
    <t>Výroba, dodávka, montáž, demontáž a následná likvidace.</t>
  </si>
  <si>
    <t>Exteriérové i interiérové prvky: zárubně budou ponechány ve svých stávajících pozicích budou důkladně oblepeny foliemi, obaleny geotextilií a zabedn</t>
  </si>
  <si>
    <t xml:space="preserve">Vstupní dveře : </t>
  </si>
  <si>
    <t>m.č. 1.01 - vstupní dveře : 1</t>
  </si>
  <si>
    <t>m.č. 1.02 - vstupní dveře : 1</t>
  </si>
  <si>
    <t>m.č. 1.08 - vstupní dveře : 1</t>
  </si>
  <si>
    <t>m.č. 1.11 - vstupní dveře : 1</t>
  </si>
  <si>
    <t>m.č. 1.12 - vstupní dveře : 1</t>
  </si>
  <si>
    <t>m.č. 1.15 - vstupní dveře 2x : 2</t>
  </si>
  <si>
    <t>m.č. 1.17 - vstupní dveře : 1</t>
  </si>
  <si>
    <t>m.č. 1.18 - vstupní dveře : 1</t>
  </si>
  <si>
    <t>m.č. 1.19 - vstupní dveře : 1</t>
  </si>
  <si>
    <t>m.č. 1.20 - vstupní dveře : 1</t>
  </si>
  <si>
    <t>m.č. 2.14 - vstupní dveře : 1</t>
  </si>
  <si>
    <t xml:space="preserve">Interiérové prvky : </t>
  </si>
  <si>
    <t xml:space="preserve">Historické zárubně a obložky dveří : </t>
  </si>
  <si>
    <t>m.č. 1.01a – dveře 1T : 1</t>
  </si>
  <si>
    <t>m.č. 1.02 – dveře 2T : 1</t>
  </si>
  <si>
    <t>m.č. 1.06 – dveře 3T : 1</t>
  </si>
  <si>
    <t>m.č. 1.13 – dveře 4T : 1</t>
  </si>
  <si>
    <t>m.č. 1.08 – dveře 5T : 1</t>
  </si>
  <si>
    <t>m.č. 2.02 – dveře 6T : 1</t>
  </si>
  <si>
    <t>m.č. 2.02 – dveře 7T : 1</t>
  </si>
  <si>
    <t>m.č. 2.02 – dveře 8T : 1</t>
  </si>
  <si>
    <t>m.č. 2.02 – dveře 9T : 1</t>
  </si>
  <si>
    <t>m.č. 2.02 – dveře 14T : 1</t>
  </si>
  <si>
    <t>m.č. 2.02a – dveře 13T : 1</t>
  </si>
  <si>
    <t>m.č. 2.05 – dveře 16T : 1</t>
  </si>
  <si>
    <t>m.č. 2.11 – dveře 10T : 1</t>
  </si>
  <si>
    <t>m.č. 2.11 – dveře 11T : 1</t>
  </si>
  <si>
    <t>m.č. 2.11 – dveře 12T : 1</t>
  </si>
  <si>
    <t>m.č. 2.13 – dveře 15T : 1</t>
  </si>
  <si>
    <t xml:space="preserve">Kamenické prvky : </t>
  </si>
  <si>
    <t>m.č. 1.12 - vstupní portálek : 1</t>
  </si>
  <si>
    <t>9.KK-001</t>
  </si>
  <si>
    <t>Ochrana stávajících kachlových kamen (restaurování in situ)</t>
  </si>
  <si>
    <t>Kamna určená k restaurování in situ a transportu v rámci objektu budou v průběhu stavebních prací chráněna proti zaprášení ochrannými foliemi a prot</t>
  </si>
  <si>
    <t>Způsob ochrany bude dále určen a dozorován oprávněným restaurátorem.</t>
  </si>
  <si>
    <t>kachlová kamna m.č. 2.04 – restaurování in situ : 1</t>
  </si>
  <si>
    <t>kachlová kamna m.č. 2.05 – restaurování a transport v rámci objektu : 1</t>
  </si>
  <si>
    <t>kachlová kamna m.č. 2.16 – restaurování in situ : 1</t>
  </si>
  <si>
    <t>9.KK-002</t>
  </si>
  <si>
    <t>Ochrana stávajících kachlových kamen (transport mimo objekt)</t>
  </si>
  <si>
    <t>Kamna určená k transportu mimo objekt budou před zahájením stavebních prací demontována a odvezena dle požadavku investora. Práce realizovat dle res</t>
  </si>
  <si>
    <t>kachlová kamna m.č. 2.06 – transport mimo objekt : 1</t>
  </si>
  <si>
    <t>kachlová kamna m.č. 2.08 – transport mimo objekt : 1</t>
  </si>
  <si>
    <t>kachlová kamna m.č. 2.09 – transport mimo objekt : 1</t>
  </si>
  <si>
    <t>60725009A</t>
  </si>
  <si>
    <t>deska dřevoštěpková třívrstvá pro prostředí vlhké; strana nebroušená; hrana rovná; tl = 10,0 mm</t>
  </si>
  <si>
    <t>dřevěná podlaha m.č. 1.06 : 37,0*1,05</t>
  </si>
  <si>
    <t>dřevěná podlaha m.č. 1.07 : 36,0*1,05</t>
  </si>
  <si>
    <t>dřevěná podlaha m.č. 2.15 : 30,92*1,05</t>
  </si>
  <si>
    <t>schodiště m.č. 0.01 : (6,5+1,5*0,18*20)*1,3</t>
  </si>
  <si>
    <t>podesta m.č. 1.01 : 2,6*1,05</t>
  </si>
  <si>
    <t>schodiště m.č. 1.10 : (4,5+1,72*0,18*10)*1,3</t>
  </si>
  <si>
    <t>pavlačové schodiště m.č. 2.13 : (9,91+1,58*0,18*14)*1,3</t>
  </si>
  <si>
    <t>155,25</t>
  </si>
  <si>
    <t>Staveništní přesun hmot</t>
  </si>
  <si>
    <t>999281151A</t>
  </si>
  <si>
    <t>Přesun hmot pro opravy a údržbu objektů pro opravy a údržbu dosavadních objektů včetně vnějších plášťů  výšky do 25 m, nošením</t>
  </si>
  <si>
    <t>oborů 801, 803, 811 a 812</t>
  </si>
  <si>
    <t xml:space="preserve">Hmotnosti z položek s pořadovými čísly: : </t>
  </si>
  <si>
    <t xml:space="preserve">1,2,4,5,9,10,12, : </t>
  </si>
  <si>
    <t>2,988</t>
  </si>
  <si>
    <t>Součet: : 2,98833</t>
  </si>
  <si>
    <t>Pol1</t>
  </si>
  <si>
    <t>Exteriérové prvky:</t>
  </si>
  <si>
    <t>Pol2</t>
  </si>
  <si>
    <t>Všechny vstupní exteriérové dveře budou demontovány a na jejich místa budou osazena dočasná dveřní křídla, která budou z exteriérové strany vyrobena jako zjednodušené tvarové kopie stávajících dveří ( včetně povrchové úpravy ). Dočasné dveře přístupné z v</t>
  </si>
  <si>
    <t>Pol3</t>
  </si>
  <si>
    <t>Zárubně budou ponechány ve svých stávajících pozicích budou důkladně oblepeny foliemi, obaleny geotextilií a zabedněny OSB deskami.</t>
  </si>
  <si>
    <t>Pol4</t>
  </si>
  <si>
    <t>Pol5</t>
  </si>
  <si>
    <t>Interiérové prvky:</t>
  </si>
  <si>
    <t>Pol6</t>
  </si>
  <si>
    <t>Všechny interiérové dveře budou odborně demontovány s největší opatrností tak, aby nedošlo k poškození navazujících prvků nebo konstrukcí. Prvky, které nejsou určeny k repasování budou transportovány a deponovány dle požadavků investora, prvky určené k re</t>
  </si>
  <si>
    <t>Pol7</t>
  </si>
  <si>
    <t>Historické zárubně a obložky dveří, které jsou určené k obnově, budou chráněny in situ proti poškození celoplošným zakrytováním konstrukcemi z OSB desek.</t>
  </si>
  <si>
    <t>Pol8</t>
  </si>
  <si>
    <t>Veškeré kamenické prvky určené k restaurování budou chráněny proti poškození celoplošným zakrytováním konstrukcemi z OSB desek.</t>
  </si>
  <si>
    <t>766-1.01</t>
  </si>
  <si>
    <t>Dočasná dveřní křídla vstupní dveře s bezpečnostním zámkem (m.č. 1.01), rozměry 1 610,0 / 2 900,0 mm</t>
  </si>
  <si>
    <t>Z exteriérové strany vyrobena jako zjednodušené tvarové kopie stávajících dveří (včetně povrchové úpravy).</t>
  </si>
  <si>
    <t>766-1.02</t>
  </si>
  <si>
    <t>Dočasná dveřní křídla vstupní dveře (m.č. 1.02), rozměry 1 200,0 / 2 100,0 mm</t>
  </si>
  <si>
    <t>766-1.08</t>
  </si>
  <si>
    <t>Dočasná dveřní křídla vstupní dveře (m.č. 1.08), rozměry 700,0 / 1 970,0 mm</t>
  </si>
  <si>
    <t>766-1.11</t>
  </si>
  <si>
    <t>Dočasná dveřní křídla vstupní dveře (m.č. 1.11), rozměry 640,0 / 1 520,0 mm</t>
  </si>
  <si>
    <t>766-1.12</t>
  </si>
  <si>
    <t>Dočasná dveřní křídla vstupní dveře (m.č. 1.12), rozměry 900,0 / 1 700,0 mm</t>
  </si>
  <si>
    <t>766-1.15a</t>
  </si>
  <si>
    <t>Dočasná dveřní křídla vstupní dveře ze západní vyhlídky s bezpečnostním zámkem (m.č. 1.15), rozměry 780,0 / 1 660,0 mm</t>
  </si>
  <si>
    <t>766-1.15b</t>
  </si>
  <si>
    <t>Dočasná dveřní křídla vstupní dveře z vnitřního nádvoří (m.č. 1.15), rozměry 1 060,0 / 1 860,0 mm</t>
  </si>
  <si>
    <t>766-1.17</t>
  </si>
  <si>
    <t>Dočasná dveřní křídla vstupní dveře (m.č. 1.17), rozměry 930,0 / 1 500,0 mm</t>
  </si>
  <si>
    <t>766-1.18</t>
  </si>
  <si>
    <t>Dočasná dveřní křídla vstupní dveře (m.č. 1.18), rozměry 950,0 / 1 810,0 mm</t>
  </si>
  <si>
    <t>766-1.19</t>
  </si>
  <si>
    <t>Dočasná dveřní křídla vstupní dveře (m.č. 1.19), rozměry 970,0 / 2 020,0 mm</t>
  </si>
  <si>
    <t>766-1.20</t>
  </si>
  <si>
    <t>Dočasná dveřní křídla vstupní dveře (m.č. 1.20), rozměry 1 090,0 / 1 970,0 mm</t>
  </si>
  <si>
    <t>766-2.14</t>
  </si>
  <si>
    <t>Dočasná dveřní křídla vstupní dveře (m.č. 2.14), rozměry 1 040,0 / 1 810,0 mm</t>
  </si>
  <si>
    <t>998766203A</t>
  </si>
  <si>
    <t>Přesun hmot pro konstrukce truhlářské v objektech výšky do 24 m</t>
  </si>
  <si>
    <t>%</t>
  </si>
  <si>
    <t>01-03 - Výpis prvků PSV 1) truhlářské výrobky - stávající prvky</t>
  </si>
  <si>
    <t>Pol9</t>
  </si>
  <si>
    <t>Provést dle PD a popisu v oddíle</t>
  </si>
  <si>
    <t>Pol10</t>
  </si>
  <si>
    <t>D.1.1.c. výpis prvků PSV 1) truhlářské výrobky – stávající prvky</t>
  </si>
  <si>
    <t>Pol11</t>
  </si>
  <si>
    <t>Technické pokyny k provedení, Poznámky k provedení a Požadavky na realizaci</t>
  </si>
  <si>
    <t>1T</t>
  </si>
  <si>
    <t>Repase stávávající dvoukřídlé dveře rámové konstrukce vč. zárubně, rozměry š. 1 200,0 mm, v. 2 100,0 mm</t>
  </si>
  <si>
    <t>RÁM,ZÁRUBEŇ: dřevěný masiv, kazetová obložka - repase</t>
  </si>
  <si>
    <t>KŘÍDLO: dřevěný masiv, dřevěná kazeta - repase</t>
  </si>
  <si>
    <t>KOVÁNÍ:</t>
  </si>
  <si>
    <t>kované závěsy - repase</t>
  </si>
  <si>
    <t>kovaná klika - repase, nový vložkový zámek systému generálního klíče</t>
  </si>
  <si>
    <t>ZASKLENÍ: -</t>
  </si>
  <si>
    <t>POVRCHOVÁ ÚPRAVA DŘEVA: bezbarvý lak - repase – olejová lazura, barevnost bude upřesněna po vynesení vzorků</t>
  </si>
  <si>
    <t>POVRCHOVÁ ÚPRAVA KOVU: antikorozní nátěr - repase</t>
  </si>
  <si>
    <t>POZNÁMKA: zárubně chránit po dobu výstavby obkladem z OSB desek - demontovat a uložit k zpětnému osazení</t>
  </si>
  <si>
    <t>2T</t>
  </si>
  <si>
    <t>Repase stávávající dvoukřídlé dveře rámové konstrukce vč. zárubně, rozměry š. 1 130,0 mm, v. 1 760,0 mm</t>
  </si>
  <si>
    <t>RÁM,ZÁRUBEŇ: dřevěný masiv - repase</t>
  </si>
  <si>
    <t>3T</t>
  </si>
  <si>
    <t>Repase stávávající dvoukřídlé dveře rámové konstrukce vč. zárubně, rozměry š. 1 300,0 mm, v. 2 060,0 mm</t>
  </si>
  <si>
    <t>ZASKLENÍ: vitrážové sklo - repase</t>
  </si>
  <si>
    <t>POVRCHOVÁ ÚPRAVA KOVU: cínování - repase</t>
  </si>
  <si>
    <t>4T</t>
  </si>
  <si>
    <t>Repase stávávající jednokřídlé dveře rámové vč. zárubně, rozměry š. 650,0 mm, v. 1 550,0 mm</t>
  </si>
  <si>
    <t>kovové závěsy - repase, doplnění historizujícího návleku</t>
  </si>
  <si>
    <t>kovová klika - výměna – nová klika kovaná dle stávajících, nový vložkový zámek systému generálního klíče</t>
  </si>
  <si>
    <t>POVRCHOVÁ ÚPRAVA KOVU: - antikorozní nátěr, barva antracitová</t>
  </si>
  <si>
    <t>5T</t>
  </si>
  <si>
    <t>Repase stávávající jednokřídlé dveře rámové vč. zárubně, rozměry š. 700,0 mm, v. 1 970,0 mm</t>
  </si>
  <si>
    <t>KŘÍDLO: dřevěný masiv, dřevěná svlaková kazeta - repase</t>
  </si>
  <si>
    <t>6T</t>
  </si>
  <si>
    <t>Repase stávávající dvoukřídlé dveře rámové konstrukce vč. zárubně, rozměry š. 1 350,0 mm, v. 2 800,0 mm</t>
  </si>
  <si>
    <t>KOVÁNÍ: kovové závěsy - repase</t>
  </si>
  <si>
    <t>kovová klika - repase, nový vložkový zámek systému generálního klíče</t>
  </si>
  <si>
    <t>POVRCHOVÁ ÚPRAVA DŘEVA: krycí barva - repase – krycí nátěr, barevnost bude upřesněna po vynesení vzorků</t>
  </si>
  <si>
    <t>7T</t>
  </si>
  <si>
    <t>KOVÁNÍ</t>
  </si>
  <si>
    <t>kovové závěsy - repase</t>
  </si>
  <si>
    <t>POVRCHOVÁ ÚPRAVA DŘEVA: bezbarvý lak - repase – krycí nátěr, barevnost bude upřesněna po vynesení vzorků</t>
  </si>
  <si>
    <t>8T</t>
  </si>
  <si>
    <t>Repase stávávající dvoukřídlé dveře rámové konstrukce vč. zrubně, rozměry š. 1 350,0 mm, v. 2 800,0 mm</t>
  </si>
  <si>
    <t>KŘÍDLO:</t>
  </si>
  <si>
    <t>dřevěný masiv, dřevěná kazeta - repase</t>
  </si>
  <si>
    <t>9T</t>
  </si>
  <si>
    <t>POVRCHOVÁ ÚPRAVA KOVU: - cínování</t>
  </si>
  <si>
    <t>10T</t>
  </si>
  <si>
    <t>Repase stávávající jednokřídlé dveře rámové vč. zárubně, rozměry š. 900,0 mm, v. 1 970,0 mm</t>
  </si>
  <si>
    <t>11T</t>
  </si>
  <si>
    <t>Repase stávávající jednokřídlé dveře rámové vč. zárubně, rozměry š. 900,0 mm, v. 2 050,0 mm</t>
  </si>
  <si>
    <t>12T</t>
  </si>
  <si>
    <t>Repase stávávající jednokřídlé dveře rámové vč. zárubně, rozměry š. 1 050,0 mm, v. 2 170,0 mm</t>
  </si>
  <si>
    <t>kovová klika - výměna – mosazná klika, nový vložkový zámek systému generálního klíče</t>
  </si>
  <si>
    <t>13T</t>
  </si>
  <si>
    <t>Repase stávávající dvoukřídlé dveře rámové konstrukce vč. zárubně, rozměry š. 1 310,0 mm, v. 2 800,0 mm</t>
  </si>
  <si>
    <t>14T</t>
  </si>
  <si>
    <t>Repase Stávávající jednokřídlé dveře rámové vč. zárubně, rozměry 1 000,0 mm, v. 1 970,0 mm</t>
  </si>
  <si>
    <t>15T</t>
  </si>
  <si>
    <t>Repase stávávající dvoukřídlé dveře rámové konstrukce vč. zárubně, rozměry š. 1 270,0 mm, v. 2 100,0 mm</t>
  </si>
  <si>
    <t>kovová klika - výměna – nová klika dle vzoru 8T, nový vložkový zámek systému generálního klíče</t>
  </si>
  <si>
    <t>16T</t>
  </si>
  <si>
    <t>17T</t>
  </si>
  <si>
    <t>Repase parapetní deska, rozměry š. 400,0 mm, v. 30,0 mm, dl. 1 400,0 mm</t>
  </si>
  <si>
    <t>MATETIÁL: dřevěný masiv - repase</t>
  </si>
  <si>
    <t>POZNÁMKA: po dobu výstavby chránit obkladem z OSB desek</t>
  </si>
  <si>
    <t>18T</t>
  </si>
  <si>
    <t>Repase prosklená vitrína, rozměry š. 1 000,0 mm, v. 850,0 mm</t>
  </si>
  <si>
    <t>kovový obrtlík - repase</t>
  </si>
  <si>
    <t>ZASKLENÍ: čiré sklo - výměna – restaurátorské sklo</t>
  </si>
  <si>
    <t>POVRCHOVÁ ÚPRAVA DŘEVA: bezbarvý lak - repase – lazurní olej, barevnost bude upřesněna po vynesení vzorků</t>
  </si>
  <si>
    <t>POZNÁMKA: rám chránit po dobu výstavby obkladem z OSB desek - křídla a police demontovat a uložit k zpětnému osazení</t>
  </si>
  <si>
    <t>19T</t>
  </si>
  <si>
    <t>Repase a výměna dřevěný obklad schodiště 24 x 300/160mm, rozměry š. 2 390,0 mm, dl. 6 700,0 mm</t>
  </si>
  <si>
    <t>NÁŠLAPY: dřevěný masiv 300/2300/30mm 24ks - kompletní výměna</t>
  </si>
  <si>
    <t>PODSTUPNICE: dřevěný masiv 130/2300/30mm 24ks - kompletní výměna</t>
  </si>
  <si>
    <t>SCHODNICE: dřevěný masiv 300/50 2ks - repase</t>
  </si>
  <si>
    <t>POVRCHOVÁ ÚPRAVA DŘEVA: bezbarvý lak - polomatný protiskluzový olej – protiskluznost R10, před finálním nátěrem bude provedeno barevné tónování ochr</t>
  </si>
  <si>
    <t>POZNÁMKA: lepený koberec bude kompletně demontován</t>
  </si>
  <si>
    <t>01-04 - Výpis prvků PSV 2) truhlářské výrobky - nové prvky</t>
  </si>
  <si>
    <t>Pol12</t>
  </si>
  <si>
    <t>D.1.1.c. výpis prvků PSV 2) truhlářské výrobky – nové prvky</t>
  </si>
  <si>
    <t>766211200A</t>
  </si>
  <si>
    <t>Montáž madel schodišťových dřevěných nebo verzalitových, průběžných,</t>
  </si>
  <si>
    <t>11t : 8,0*2</t>
  </si>
  <si>
    <t>1t</t>
  </si>
  <si>
    <t>Replika jednokřídlé dveře rámové kazetové v dřevěné obložkové zárubni, rozměry š. 700,0 mm, v. 2 150,0 mm</t>
  </si>
  <si>
    <t>KOPIE STÁVAJÍCÍCH DEMONTOVANÝCH DVEŘÍ</t>
  </si>
  <si>
    <t>RÁM,ZÁRUBEŇ: dubový masiv vyschlý bez suků a jiných vad – obložková, tl. stěny 150mm</t>
  </si>
  <si>
    <t>KŘÍDLO: dubový masiv vyschlý bez suků a jiných vad</t>
  </si>
  <si>
    <t>PRÁH/PARAPET: skrytý práh z ocelové pásoviny 70x 10mm žárově zinkován</t>
  </si>
  <si>
    <t>kovové historizující závěsy – 3x</t>
  </si>
  <si>
    <t>klika a štítek ocelové dle dochovaného vzoru</t>
  </si>
  <si>
    <t>zámek cylindrickou vložkou, bezpečnostní třída 4, povrchová úprava nikl, systém generálního klíče</t>
  </si>
  <si>
    <t>ZASKLENÍ: vitrážové sklo dle stávajícího vzoru</t>
  </si>
  <si>
    <t>POVRCHOVÁ ÚPRAVA DŘEVA: lazurní olej ve třech vrstvách s hedvábným leskem, barevné provedení bude upřesněno po provedení vzorků</t>
  </si>
  <si>
    <t>POVRCHOVÁ ÚPRAVA KOVU: cínování</t>
  </si>
  <si>
    <t>2t</t>
  </si>
  <si>
    <t>Replika dvoukřídlé dveře rámové kazetové v dřevěné obložkové zárubni, rozměry š. 1 300,0 mm, v. 2 100,0 mm</t>
  </si>
  <si>
    <t>KOPIE STÁVAJÍCÍCH DVEŘÍ 3T</t>
  </si>
  <si>
    <t>PRÁH/PARAPET: Dubový práh</t>
  </si>
  <si>
    <t>3t</t>
  </si>
  <si>
    <t>Replika jednokřídlé dveře rámové kazetové v dřevěné zárubni, rozměry š. 650,0 mm, v. 2 200,0 mm</t>
  </si>
  <si>
    <t>KOPIE STÁVAJÍCÍCH DVEŘÍ 5T</t>
  </si>
  <si>
    <t>RÁM,ZÁRUBEŇ: dubový masiv vyschlý bez suků a jiných vad 150/50mm</t>
  </si>
  <si>
    <t>klika a štítek kované dle dochovaného vzoru</t>
  </si>
  <si>
    <t>zámek s cylindrickou vložkou, bezpečnostní třída 4, povrchová úprava nikl, systém generálního klíče</t>
  </si>
  <si>
    <t>POVRCHOVÁ ÚPRAVA KOVU: žárové zinkování s antikorozním nátěr antracitové barvy</t>
  </si>
  <si>
    <t>4t</t>
  </si>
  <si>
    <t>Replika dvoukřídlé dveře rámové kazetové v dřevěné obložkové zárubni, rozměry š. 1 350,0 mm, v. 2 800,0 mm</t>
  </si>
  <si>
    <t>KOPIE STÁVAJÍCÍCH DVEŘÍ 7T</t>
  </si>
  <si>
    <t>POVRCHOVÁ ÚPRAVA DŘEVA: Krycí nátěr s hedvábným leskem, barevné provedení bude upřesněno po provedení vzorků</t>
  </si>
  <si>
    <t>5t</t>
  </si>
  <si>
    <t>Replika jednokřídlé dveře rámové kazetové v dřevěné obložkové zárubni s požární odolností EI60c DP1, rozměry š. 900,0 mm, v. 2 000,0 mm</t>
  </si>
  <si>
    <t>RÁM,ZÁRUBEŇ: dubový masiv vyschlý bez suků a jiných vad</t>
  </si>
  <si>
    <t>PRÁH/PARAPET: dubový práh v. 20mm</t>
  </si>
  <si>
    <t>kovové historizující závěsy</t>
  </si>
  <si>
    <t>zámek cylindrickou vložkou, bezpečnostní třída 4, povrchová úprava nikl – systém generálního klíče</t>
  </si>
  <si>
    <t>6t</t>
  </si>
  <si>
    <t>Nové dvoukřídlé bezpolodrážkové dveře plné vč. zárubně, rozměry š. 1 250,0 mm , v. 2 800,0 mm</t>
  </si>
  <si>
    <t>PŘED VÝROBOU PŘEDLOŽIT K ODSOUHLASENÍ VÝROBNÍ DOKUMENTACI</t>
  </si>
  <si>
    <t>RÁM,ZÁRUBEŇ: masivní hranol lepený z lamel z masivního dřeva 200/100mm</t>
  </si>
  <si>
    <t>KŘÍDLO: masivní desky lepené z lamel z masivního dřeva buk průběžný tl. 40mm v kvalitě A</t>
  </si>
  <si>
    <t>PRÁH/PARAPET: skrytý práh – ocelová pásovina 80/6mm</t>
  </si>
  <si>
    <t>nerezové závěsy šroubovací</t>
  </si>
  <si>
    <t>nerezová dveřní madla na každém křídle - kartáčovaný povrch dl. 1800mm vnější strana madla plochá, vnitřní zaoblená profil 40/20mm</t>
  </si>
  <si>
    <t>skrytý dveřní samozavírač s kluznou lištou a aretací na každém křídle</t>
  </si>
  <si>
    <t>POVRCHOVÁ ÚPRAVA DŘEVA: barevný krycí email nanášená nástřikem, barevné provedení bude upřesněno na základě vzorování</t>
  </si>
  <si>
    <t>POVRCHOVÁ ÚPRAVA KOVU: broušený nerez</t>
  </si>
  <si>
    <t>POZNÁMKA: včetně podomítkových kotevních plechů a veškerého kotevního materiálu</t>
  </si>
  <si>
    <t>7t</t>
  </si>
  <si>
    <t>Nové dvoukřídlé bezpolodrážkové dveře plné vč. zárubně, rozměry š. 1 350,0 mm , v. 2 800,0 mm</t>
  </si>
  <si>
    <t>8t</t>
  </si>
  <si>
    <t>9t</t>
  </si>
  <si>
    <t>Replika pevně zasklené kruhové vitrážové okno; rozměry pr. 800,0 mm</t>
  </si>
  <si>
    <t>PROVEDENÉ DLE HISTORICKÉ FOTODOKUMENTACE</t>
  </si>
  <si>
    <t>PŘED VÝROBOU ZPRACOVAT DODAVATELSKOU VÝROBNÍ DOKUMENTACI</t>
  </si>
  <si>
    <t>RÁM,ZÁRUBEŇ: Dubový masiv vyschlý bez suků a jiných vad</t>
  </si>
  <si>
    <t>ZASKLENÍ: Vitrážové sklo - sklo barevné, imitující vlastnosti ručně foukaného skla, zasklívání do olověných profilů</t>
  </si>
  <si>
    <t>POVRCHOVÁ ÚPRAVA DŘEVA: Krycí nátěr s hedvábným leskem barevné provedení bude upřesněno po provedení vzorků</t>
  </si>
  <si>
    <t>POZNÁMKA: Rozměr upravit dle stávajícího stavebního otvoru</t>
  </si>
  <si>
    <t>10t/a</t>
  </si>
  <si>
    <t>Masivní zákrytová deska zděného zábradlí s čepovaným masivním madlem - šikmá plocha, rozměry š. 360,0 mm, v. 160,0 mm, dl. 2 150,0 mm</t>
  </si>
  <si>
    <t>MATERIÁL:</t>
  </si>
  <si>
    <t>Dubový masiv vyschlý bez suků a jiných vad</t>
  </si>
  <si>
    <t>Profil zákrytové desky 310/100mm</t>
  </si>
  <si>
    <t>Profil madla 160/50mm</t>
  </si>
  <si>
    <t>Veškeré pohledové hrany budou zaobleny R10</t>
  </si>
  <si>
    <t>KONSTRUKCE: Madlo bude přičepováno k nosné zákrytové desce</t>
  </si>
  <si>
    <t xml:space="preserve">MONTÁŽ: Zákrytová deska bude shora osazena na vyzděnou boční zídku schodiště, kotvena ke stěně pomocí podomítkových ocel. kotev. úhelníků a v ploše </t>
  </si>
  <si>
    <t>POVRCHOVÁ ÚPRAVA DŘEVA: Povrch bude ostařen kartáčováním, lazurní lak ve třech vrstvách s hedvábným leskem barevné provedení bude upřesněno po prove</t>
  </si>
  <si>
    <t>DOPLŇKY: Součástí dodávky budou ocelové podomítkové kotvy</t>
  </si>
  <si>
    <t>POZNÁMKA: Rozměry upravit dle zaměření stávající schodišťové stěny</t>
  </si>
  <si>
    <t>Spasovat do jednoho průběžného zalomeného madla s výrobkem ozn,10t/b</t>
  </si>
  <si>
    <t>10t/b</t>
  </si>
  <si>
    <t>Masivní zákrytová deska zděného zábradlí s čepovaným masivním madlem - vodorovná plocha, rozměry š. 360,0 mm, v. 160,0 mm, dl. 1 250,0 mm</t>
  </si>
  <si>
    <t>12t</t>
  </si>
  <si>
    <t>Replika Dřevěné obložení okenní niky s integrovanými skládacími okenicemi, parapetní deskou a profilovanou obložkou; rozměry š. 1 300,0-1 500,0 mm, v. 2 800,0 mm, hl. 550,0 mm</t>
  </si>
  <si>
    <t>TVAROVÁ KOPIE HISTORICKÁHO OBLOŽENÍ DLE DOCHOVANÝCH FOTOGRAFIÍ.</t>
  </si>
  <si>
    <t>PŘED VÝROBOU PŘEDLOŽIT K ODSOUHLASENÍ INVESTOROVI A ZÁSTUPCŮM STÁTNÍ PAMÁTKOVÉ PÉČE VÝROBNÍ DODAVATELSKOU DOKUMENTACI.</t>
  </si>
  <si>
    <t>PŘED FINÁLNÍ VÝROBOU BUDE DÁLE PŘEDLOŽEN K ODSOUHLASENÍ FUNKČNÍ PROTOTYP.</t>
  </si>
  <si>
    <t>MATERIÁL: Pohledové prvky z dubového masivu, nosné podkonstrukce z jakostního sušeného dřeva BO</t>
  </si>
  <si>
    <t>OBLOŽENÍ STĚN A STROPU: Rámová konstrukce s plnými masivními kazetami profil rámu 100/25mm, přesný rozměr a profilace budou upřesněny výrobní dokume</t>
  </si>
  <si>
    <t>OKENICE: Dvě dvoukřídlé skládací okenice rámová konstrukce s plnými masivními kazetami profil rámu 65/25mm, přesný rozměr a profilace budou upřesněn</t>
  </si>
  <si>
    <t xml:space="preserve">PARAPETNÍ DESKA: Dubový masiv tl. 35mm, na spodní straně profilovaná lišta 35/35mm, přesný rozměr a profilace budou upřesněny výrobní dokumentací a </t>
  </si>
  <si>
    <t>OBLOŽKA: Dubový masiv 190/40mm, přesný rozměr a profilace budou upřesněny výrobní dokumentací a předloženými vzorky</t>
  </si>
  <si>
    <t>KOVÁNÍ: Mosazné historizující závěsy, mosazná kroužky, mosazné skryté zámky, mosazné zástrče</t>
  </si>
  <si>
    <t>POVRCHOVÁ ÚPRAVA DŘEVA: Nosné podkonstrukce budou impregnovány proti biotickým škůdcům máčením</t>
  </si>
  <si>
    <t>Pohledové plochy - barevný krycí nátěr, barevné provedení bude upřesněno na základě vzorování</t>
  </si>
  <si>
    <t>POVRCHOVÁ ÚPRAVA KOVU: staromosaz</t>
  </si>
  <si>
    <t>POZNÁMKA: Včetně nosné masivní podkonstrukce, veškerého kotevního a spojovacího materiálu a příslušenství</t>
  </si>
  <si>
    <t>Výrobu koordinovat s výrobou nových okenních otvorů ( součást současně probíhající realizace dle samostatného projektu )</t>
  </si>
  <si>
    <t>Veškeré rozměry upravit dle doměření na místě</t>
  </si>
  <si>
    <t>13t/a</t>
  </si>
  <si>
    <t>Replika dřevěná vestavěná stěna se skrytými dvoukřídlými otvíravými dveřními křídly - pravý bok, rozměry š. 1 650,0 mm, v. 2 800,00 mm</t>
  </si>
  <si>
    <t>PŘED VÝROBOU PŘEDLOŽIT K ODSOUHLASENÍ INVESTOROVI A ZÁSTUPCŮM</t>
  </si>
  <si>
    <t>STÁTNÍ PAMÁTKOVÉ PÉČE VÝROBNÍ DODAVATELSKOU DOKUMENTACI</t>
  </si>
  <si>
    <t>ZÁRUBEŇ: Dřevěný dubový masiv, profil rámu 160/80mm</t>
  </si>
  <si>
    <t>OBLOŽENÍ STĚN: Rámová konstrukce s plnými masivními kazetami, profil rámu 120/40mm, přesný rozměr a profilace budou vycházet ze stávajících dveří 7T</t>
  </si>
  <si>
    <t>předloženými vzorky</t>
  </si>
  <si>
    <t>DVEŘNÍ KŘÍDLA: Dveřní křídla rámová konstrukce s plnými masivními kazetami s dřevěnou klapačkou</t>
  </si>
  <si>
    <t>Profil klapačky 50/35mm</t>
  </si>
  <si>
    <t>profil rámu 120/40mm, přesný rozměr a profilace budou vycházet ze stávajících dveří 7T a budou upřesněny výrobní dokumentací a předloženými vzorky</t>
  </si>
  <si>
    <t>PRÁH: Dveře bez prahu</t>
  </si>
  <si>
    <t>KOVÁNÍ: Ocelové historizující závěsy, mosazná skrytá klika se zámkem, mosazné skryté zástrče k zafrézování na pasivním křídle</t>
  </si>
  <si>
    <t>POVRCHOVÁ ÚPRAVA DŘEVA: Pohledové plochy - barevný krycí nátěr, barevné provedení bude upřesněno na základě vzorování</t>
  </si>
  <si>
    <t>POVRCHOVÁ ÚPRAVA KOVU: Závěsy - antikorozní barevný krycí nátěr, barevné provedení bude upřesněno na základě vzorování – shodné s barvou dveřního kř</t>
  </si>
  <si>
    <t>Zámky - staromosaz</t>
  </si>
  <si>
    <t>Stěnu dopasovat k obložkám dveřních křídel 7T a 4t</t>
  </si>
  <si>
    <t>13t/b</t>
  </si>
  <si>
    <t>Replika dřevěná vestavěná stěna se skrytými dvoukřídlými otvíravými dveřními křídly - levý bok, rozměry š. 1 650,0 mm, v. 2 800,00 mm</t>
  </si>
  <si>
    <t>13t/c</t>
  </si>
  <si>
    <t>Replika dřevěná vestavěná stěna - kazetový podhled; rozměry 1 350,0 mm, dl. 1 650,0 mm</t>
  </si>
  <si>
    <t>NOSNÉ PRVKY: Masivní BO trámky 120/80mm – 3ks</t>
  </si>
  <si>
    <t>Kotveny shora na nadpraží zárubně prvků 13t/a a 13t/b</t>
  </si>
  <si>
    <t>Nosné podkonstrukce budou impregnovány proti biotickým škůdcům máčením</t>
  </si>
  <si>
    <t>Podhled bude osazen mezi dřevěnými stěnami 13t/a a 13t/b a bude dopasován k obložkám dveřních křídel 7T a 4t</t>
  </si>
  <si>
    <t>14t</t>
  </si>
  <si>
    <t>Dřevěné obložení schodiště 3x 150/350mm; rozměry 1 550,0 - 1 750,0 mm</t>
  </si>
  <si>
    <t>Nášlapy : dubový masiv bez kazů a jiných vad 350/45mm</t>
  </si>
  <si>
    <t>Nášlapná hrana zaoblená R10mm</t>
  </si>
  <si>
    <t>Podstupnice : dubový masiv bez kazů a jiných vad 150/30mm</t>
  </si>
  <si>
    <t>DOPLŇKY: Montážní lepidlo, penetrace betonového podkladu.</t>
  </si>
  <si>
    <t>podstupnice a nášlapy budou spojovány na pero a drážku</t>
  </si>
  <si>
    <t>POVRCHOVÁ ÚPRAVA DŘEVA: Lazurní tvrdý voskový olej s hedvábným leskem barevné provedení bude upřesněno po provedení vzorků</t>
  </si>
  <si>
    <t>POZNÁMKA: Před výrobou veškeré rozměry ověřit na místě, výšku stupňů upravit dle skutečných výškových úrovní podlah</t>
  </si>
  <si>
    <t>15t</t>
  </si>
  <si>
    <t>Dřevěné obložení schodiště 3x 150/350mm; rozměry š. 1 700,0 mm</t>
  </si>
  <si>
    <t>DOPLŇKY: Montážní lepidlo, penetrace betonového podkladu</t>
  </si>
  <si>
    <t>16t</t>
  </si>
  <si>
    <t>Dřevěné obložení schodiště 3x 150/350mm; rozměry š. 1 900,0 - 2 250,0 mm</t>
  </si>
  <si>
    <t>17t</t>
  </si>
  <si>
    <t>Dřevěná parapetní deska - sedile; rozměry š. 300,0 mm, dl. 650,0 mm, v. 40,0 mm</t>
  </si>
  <si>
    <t>MATERIÁL: dubový masiv bez kazů a jiných vad, horní hrana čela zaoblená R20mm</t>
  </si>
  <si>
    <t>DOPLŇKY: Montážní lepidlo, penetrace podkladu</t>
  </si>
  <si>
    <t>POZNÁMKA: Před výrobou veškeré rozměry ověřit na místě, deska bude vsazena mezi prvky 18t</t>
  </si>
  <si>
    <t>18t</t>
  </si>
  <si>
    <t>Dřevěná parapetní deska - sedile; rozměry š. 300,0 mm, dl. 1 350,0 - 1 400,0 mm, tl. 40,0 mm</t>
  </si>
  <si>
    <t>POZNÁMKA: Před výrobou veškeré rozměry ověřit na místě</t>
  </si>
  <si>
    <t>19t</t>
  </si>
  <si>
    <t>Dřevěná lavice s integrovanými schodišťovými stupni, rozměry š. 600,0 mm, dl. 14 280,0 mm + 4 940,0 mm, v. 600,0 mm</t>
  </si>
  <si>
    <t>MATERIÁL: Smrkový lepený masiv hoblovaný, Šířka fošen 200mm, šířka schodišťových stupňů 300mm, tl. fošen 50mm</t>
  </si>
  <si>
    <t>DOPLŇKY: Ocelové úhelníky pro kotvení lavice ke zdivu případně podlaze</t>
  </si>
  <si>
    <t>POVRCHOVÁ ÚPRAVA DŘEVA: Smrk bělený louhem, Lazurní tvrdý voskový olej s hedvábným leskem barevné provedení bude upřesněno po provedení vzorků</t>
  </si>
  <si>
    <t>POZNÁMKA: Před výrobou veškeré rozměry ověřit na místě, výšku stupňů upravit dle navazujících stavebních konstrukcí</t>
  </si>
  <si>
    <t>61191499</t>
  </si>
  <si>
    <t>madlo schodišťové; š = 50 mm; v = 90,0 mm, vč. konzol a povrchové úpravy</t>
  </si>
  <si>
    <t>MATERIÁL: Dubový masiv</t>
  </si>
  <si>
    <t>PŘÍSLUŠENSTVÍ: Mosazné konzoly s přírubou, průběžné spojky madla – 2ks</t>
  </si>
  <si>
    <t>MONTÁŽ: Konzoly budou osazeny do zdiva na chemické kotvy uložení min 250mm ( rovnoměrné rozložení s max vzdáleností 1250mm )</t>
  </si>
  <si>
    <t>POVRCHOVÁ ÚPRAVA DŘEVA: Lazurní lak ve třech vrstvách s hedvábným leskem barevné provedení bude upřesněno po provedení vzorků</t>
  </si>
  <si>
    <t>POZNÁMKA: Madlo sestaveno ze tří rovnoměrných kusů – délku upravit dle skutečného stavu na místě</t>
  </si>
  <si>
    <t>výrobek musí splňovat požadavky ČSN 743305</t>
  </si>
  <si>
    <t>VČETNĚ KOTEVNÍCH PRVKŮ A PŘÍSLUŠENSTVÍ</t>
  </si>
  <si>
    <t>01-05 - Výpis prvků PSV 3) klempířské prvky</t>
  </si>
  <si>
    <t>762 - Konstrukce tesařské</t>
  </si>
  <si>
    <t>764 - Konstrukce klempířské</t>
  </si>
  <si>
    <t>Pol13</t>
  </si>
  <si>
    <t>D.1.1.c. výpis prvků PSV 3) klempířské prvky</t>
  </si>
  <si>
    <t>6K</t>
  </si>
  <si>
    <t>Podokapní žlab dřevěný ručně dlabaný vnější pr.220 mm; rozměry dl. 6 500,0 mm</t>
  </si>
  <si>
    <t>998762204A</t>
  </si>
  <si>
    <t>Přesun hmot pro konstrukce tesařské v objektech výšky do 36 m</t>
  </si>
  <si>
    <t>764252207</t>
  </si>
  <si>
    <t>Žlaby z měděného plechu žlaby včetně háků, čel, rohů, rovných hrdel a dilatací  podokapní půlkulaté, rš 500 mm,</t>
  </si>
  <si>
    <t>MATERIÁL: Měděný plech tl. 0,6mm</t>
  </si>
  <si>
    <t>DOPLŇKY: Měděné háky ( pravidelné osazení s max vzdáleností 1000mm ),čela 2ks, žlabový kotlík kónický 1ks, kotevní technika apod.</t>
  </si>
  <si>
    <t>POZNÁMKA: Jednotlivé prvky okapního systému spojovat pájením</t>
  </si>
  <si>
    <t>Přesné rozměry před výrobou ověřit na místě</t>
  </si>
  <si>
    <t>3K : 7,5</t>
  </si>
  <si>
    <t>7,5</t>
  </si>
  <si>
    <t>764259211</t>
  </si>
  <si>
    <t>Žlaby z měděného plechu kotlík kónický pro podokapní žlaby  pro trouby do D 100 mm</t>
  </si>
  <si>
    <t>2K : 1</t>
  </si>
  <si>
    <t>3K : 1</t>
  </si>
  <si>
    <t>764554204</t>
  </si>
  <si>
    <t>Odpadní trouby z měděného plechu dodávka a montáž odpadní trouby z Cu plechu, kruhové včetně zděří, manžet, odboček, kolen, odskoků, výpustí vody a přechodových kusů  průměru 150 mm</t>
  </si>
  <si>
    <t>Odpadní potrubí kruhového průřezu pr.160 mm</t>
  </si>
  <si>
    <t>MATERIÁL Měděný plech tl. 0,6mm</t>
  </si>
  <si>
    <t>[1K]</t>
  </si>
  <si>
    <t>DOPLŇKY: Horní kolena, dvoudílné kruhové měděné zděrě s trnem ( 2ks ), kotevní technika apod.</t>
  </si>
  <si>
    <t>Prodloužení stávajících výtoků – přesné délky budou upřesněny na místě dle rozsahu skalního masivu.</t>
  </si>
  <si>
    <t>[2K]</t>
  </si>
  <si>
    <t>DOPLŇKY: Kotlík, horní a spodní kolena, dvoudílné kruhové měděné zděrě s trnem ( pravidelné osazení s max vzdáleností 1500mm ), kotevní technika apo</t>
  </si>
  <si>
    <t>POZNÁMKA: Jednotlivé prvky okapního systému spojovat pájením, Přesné rozměry před výrobou ověřit na místě</t>
  </si>
  <si>
    <t>1K : 0,9</t>
  </si>
  <si>
    <t>2K : 12,5</t>
  </si>
  <si>
    <t>13,4</t>
  </si>
  <si>
    <t>764918311</t>
  </si>
  <si>
    <t>Lemování na střechách s tvrdou krytinou včetně rohů a ukončení před požární zdí, z lakovaného pozinkovaného plechu, rš 250 mm, výroba (zhotovení) a montáž</t>
  </si>
  <si>
    <t>[4K]</t>
  </si>
  <si>
    <t>RŠ. 150 MM</t>
  </si>
  <si>
    <t>Připojovací krycí lišta – lemování u zdi pro napojení krytiny – barva RAL 7012 případně RAL 7016</t>
  </si>
  <si>
    <t>MATERIÁL: Kašírovaný pozinkovaný ocelový plech tl. 0,6mm</t>
  </si>
  <si>
    <t>DOPLŇKY: Kotevní technika apod.</t>
  </si>
  <si>
    <t>POZNÁMKA: Ke zdivu kotvit vruty – prostor ke zdivu důkladně vytmelit střešním bitumenovým těsnícím a lepícím tmelem</t>
  </si>
  <si>
    <t>Součást střešního systému hydroizolační folie</t>
  </si>
  <si>
    <t>4K : 52,8</t>
  </si>
  <si>
    <t>52,8</t>
  </si>
  <si>
    <t>5K</t>
  </si>
  <si>
    <t>Výroba, dodávka a montáž Chrlič kruhového průřezu; r.š. 450,0 mm, dl. 550,0 mm, barva RAL 7012 případně RAL 7016</t>
  </si>
  <si>
    <t>POZNÁMKA: prostor ke zdivu důkladně vytmelit střešním bitumenovým těsnícím a lepícím tmelem</t>
  </si>
  <si>
    <t>13851066R</t>
  </si>
  <si>
    <t>plech ocelový s povrchovou úpravou tvrdý; tl.  0,60 mm; rovinná tabule 1230x2000mm; povrchová úprava jednostranně; polyester,tl.50mikronů, s ochrannou fólií</t>
  </si>
  <si>
    <t>4K : 52,8*0,15</t>
  </si>
  <si>
    <t>7,92</t>
  </si>
  <si>
    <t>998764204A</t>
  </si>
  <si>
    <t>Přesun hmot pro konstrukce klempířské v objektech výšky do 36 m</t>
  </si>
  <si>
    <t>01-06 - Výpis prvků PSV 4) zámečnické a kovářské výrobky</t>
  </si>
  <si>
    <t>767 - Konstrukce zámečnické</t>
  </si>
  <si>
    <t>Pol14</t>
  </si>
  <si>
    <t>D.1.1.c. výpis prvků PSV 4) zámečnické a kovářské výrobky</t>
  </si>
  <si>
    <t>1Z</t>
  </si>
  <si>
    <t>Ocelové kované madlo; rozměry dl. 6 000,0 mm</t>
  </si>
  <si>
    <t>MATERIÁL: Ocelová tyč kruhová pr. 32mm, kovářsky opracovaná včetně kovaných konzol tyč kruhová pr. 10mm s krycí rozetou pr.40mm</t>
  </si>
  <si>
    <t>OSAZENÍ: Konzoly budou osazeny do zdiva na chemické kotvy uložení min 250mm ( rovnoměrné rozložení s max vzdáleností 1000mm )</t>
  </si>
  <si>
    <t>POVRCHOVÁ ÚPRAVA: Žárové zinkování, antikorozní nátěr grafiotově černý s hedvábným leskem</t>
  </si>
  <si>
    <t>POZNÁMKA: Rozměry nutno upravit dle skutečného stavu přímo na místě, před výrobou bude zpracována a odsouhlasena dodavatelská dokumentace, výrobek m</t>
  </si>
  <si>
    <t>2Z</t>
  </si>
  <si>
    <t>Svislé ocelové kované madlo; rozměry dl. 1 600,0 mm</t>
  </si>
  <si>
    <t>POVRCHOVÁ ÚPRAVA: Žárové zinkování, antikorozní nátěr grafitově černý s hedvábným leskem</t>
  </si>
  <si>
    <t>3Z</t>
  </si>
  <si>
    <t>Ocelové kované madlo; rozměry dl. 8 800,0 mm</t>
  </si>
  <si>
    <t>MATERIÁL: Ocelová tyč plochá 40x10mm, kovářsky opracovaná včetně kovaných konzol tyč 4HR 10x10mm s krycí rozetou pr.40mm</t>
  </si>
  <si>
    <t>4Z</t>
  </si>
  <si>
    <t>Ocelové kované madlo; rozměry dl. 2 100,0 mm</t>
  </si>
  <si>
    <t>5Z</t>
  </si>
  <si>
    <t>Ocelové kované madlo; rozměry dl. 1 800,0 mm</t>
  </si>
  <si>
    <t>6Z</t>
  </si>
  <si>
    <t>Ocelové kované madlo; rozměry dl. 3 500,0 mm</t>
  </si>
  <si>
    <t>7Z</t>
  </si>
  <si>
    <t>Ocelové kované madlo s konzolami; rozměr dl. 800,0 mm</t>
  </si>
  <si>
    <t>MATERIÁL: Ocelová tyč 4HR 20/20mm, kovářsky opracovaná včetně dvou kovaných konzol ocel 15/30mm</t>
  </si>
  <si>
    <t>OSAZENÍ: Konzoly budou osazeny do zdiva na chemické kotvy uložení min 250mm, na konzoly budou shora osazeno madlo a spojeno s konzolami kovanými nýt</t>
  </si>
  <si>
    <t>8Z</t>
  </si>
  <si>
    <t>Ocelový požární žebřík s bezpečnostním košem dle ČSN 74 3282; rozměry dl. 4 400,0 mm</t>
  </si>
  <si>
    <t>Návrh ocelové konstrukce podle: ČSN 73 1401</t>
  </si>
  <si>
    <t>Zatížení stanovuje: ČSN 73 0035 (součinitel nahodilé zatížení=1,2)</t>
  </si>
  <si>
    <t>Výroba a montáž podle: ČSN 73 2601, ON 73 3630, s úchylkami podle ČSN 73 2611 Pevnostní třída oceli: pevnostní řada 37</t>
  </si>
  <si>
    <t>Štěříny:</t>
  </si>
  <si>
    <t>Rovnoramenná tyč průřezu „L“: 60 x 60 x 6,0 mm</t>
  </si>
  <si>
    <t>Šířka žebříku: 600 mm</t>
  </si>
  <si>
    <t>Zatížení svislým břemenem: 0,5 kN/m</t>
  </si>
  <si>
    <t>Zatížení vodorovným břemenem kolmým: 0,25 kN/m</t>
  </si>
  <si>
    <t>Příčle:</t>
  </si>
  <si>
    <t>Tyč kruhového průřezu průměr: 25,0 mm</t>
  </si>
  <si>
    <t>Nástupní příčle ve výšce: 300 mm</t>
  </si>
  <si>
    <t>Svislá vzdálenost příčlí: 300 mm</t>
  </si>
  <si>
    <t>Zatížení svislým břemenem: 1,5 kN</t>
  </si>
  <si>
    <t>Zatížení vodorovným břemenem kolmým: 0,5 kN v nejúčinnější poloze</t>
  </si>
  <si>
    <t>Bezpečnostní koš čtvercového půdorysu 800/800mm, dl. 3300mm:</t>
  </si>
  <si>
    <t>Třmeny tyč plochá: 50 x 10 mm</t>
  </si>
  <si>
    <t>Svislá vzdálenost příčlí: 1100 mm</t>
  </si>
  <si>
    <t>Podélné pruty 6ks tyč plochá: 50x6mm</t>
  </si>
  <si>
    <t>OSAZENÍ:</t>
  </si>
  <si>
    <t>Kotvení do zděné stěny z plných cihel bude provedeno pomocí ocelové profilů UPN 100 a chemických kotev pro střední namáhání (průměr kotvy 12 mm, pov</t>
  </si>
  <si>
    <t>POVRCHOVÁ ÚPRAVA:</t>
  </si>
  <si>
    <t>Žárové zinkování, minimální tloušťka zinku 300 mikronů</t>
  </si>
  <si>
    <t>POZNÁMKA:</t>
  </si>
  <si>
    <t>Rozměry nutno upravit dle skutečného stavu přímo na místě, před výrobou bude zpracována dodavatelská dokumentace</t>
  </si>
  <si>
    <t>9Z/1</t>
  </si>
  <si>
    <t>Ocelové dvoutyčové zábradlí přímé; rozměry dl. 1 300,0 mm</t>
  </si>
  <si>
    <t>Sloupky v.1160mm 2ks: Ocelová trubka 4HR: 40/40/4 mm, Sloupky opatřeny kotevními patkami 150/50/6mm</t>
  </si>
  <si>
    <t>Vodorovná příčle: Ocelová trubka 4HR: 40/40/2 mm</t>
  </si>
  <si>
    <t>Madlo: Ocelová trubka 4HR: 40/40/2 mm</t>
  </si>
  <si>
    <t>Jednotlivé prvky budu spojeny svařováním, zábradlí bude kotveno skrze kotevní patky do žb stropní konstrukce na chemické kotvy M20</t>
  </si>
  <si>
    <t>POVRCHOVÁ ÚPRAVA: Žárové zinkování</t>
  </si>
  <si>
    <t>POZNÁMKA: Zábradlí bude spojeno dvěma ocelovými svorníky M16 se zábradlím 9Z/2</t>
  </si>
  <si>
    <t>Rozměry nutno upravit dle skutečného stavu přímo na místě, před výrobou bude zpracována dodavatelská dokumentace, výrobek musí splňovat požadavky ČS</t>
  </si>
  <si>
    <t>9Z/2</t>
  </si>
  <si>
    <t>Ocelové dvoutyčové zábradlí půdorysného tvaru L; rozměry dl. 1 600,0 mm</t>
  </si>
  <si>
    <t>DÉLKA RAMEN – 1400 MM A 200 MM</t>
  </si>
  <si>
    <t>Sloupky v.1160mm 3ks: Ocelová trubka 4HR: 40/40/4 mm, Sloupky opatřeny kotevními patkami 150/50/6mm</t>
  </si>
  <si>
    <t>OSAZENÍ: Jednotlivé prvky budu spojeny svařováním, zábradlí bude kotveno skrze kotevní patky do žb stropní konstrukce na chemické kotvy M20</t>
  </si>
  <si>
    <t>POZNÁMKA: Zábradlí bude spojeno dvěma ocelovými svorníky M16 se zábradlím 9Z/1</t>
  </si>
  <si>
    <t>Rozměry nutno upravit dle skutečného stavu přímo na místě, před výrobou bude zpracována dodavatelská dokumentace výrobek musí splňovat požadavky ČSN</t>
  </si>
  <si>
    <t>10Z</t>
  </si>
  <si>
    <t>Ocelové dvoutyčové zábradlí půdorysného tvaru L; rozměry dl. 600,0 mm</t>
  </si>
  <si>
    <t>11Z</t>
  </si>
  <si>
    <t>Svodový řetěz kovaný - článek 60x35mm; rozměry dl. 5 000,0 mm</t>
  </si>
  <si>
    <t>MATERIÁL: Ocel 4HR 8/8mm</t>
  </si>
  <si>
    <t>OSAZENÍ: Řetěz bude uložen v konci dřevěného okapního žlabu a na dvou místech kotven ke krokvím pomocí kovaných třmenů</t>
  </si>
  <si>
    <t>POZNÁMKA: Včetně kotevní techniky a doplňků</t>
  </si>
  <si>
    <t>998767203A</t>
  </si>
  <si>
    <t>Přesun hmot pro kovové stavební doplňk. konstrukce v objektech výšky do 24 m</t>
  </si>
  <si>
    <t xml:space="preserve">01-07 - Výpis prvků PSV 5) kamenické výrobky </t>
  </si>
  <si>
    <t>782 - Konstrukce z přírodního kamene</t>
  </si>
  <si>
    <t>782</t>
  </si>
  <si>
    <t>Konstrukce z přírodního kamene</t>
  </si>
  <si>
    <t>Pol15</t>
  </si>
  <si>
    <t>D.1.1.c. výpis prvků PSV 5) kamenické výrobky</t>
  </si>
  <si>
    <t>1k/a</t>
  </si>
  <si>
    <t>Vnitřní schodišťový stupeň plný výstupní se sraženou hranou, rozměry š. 300,0 mm, v. 180,0 mm, dl. 2 150,0 mm</t>
  </si>
  <si>
    <t>MATERIÁL: Jemnozrnná žula šedá</t>
  </si>
  <si>
    <t>OSAZENÍ: Stupeň bude uložen na podkladní beton do malty pro pokládku kamenných dlažeb pro exteriér – tl. 50mm</t>
  </si>
  <si>
    <t>TVAR A POVRCH:</t>
  </si>
  <si>
    <t>Povrch stupňů bude proveden tryskáním ( včetně čela )</t>
  </si>
  <si>
    <t>Impregnace siloxanovými hydrofobizačními prostředky</t>
  </si>
  <si>
    <t>POZNÁMKA: Rozměry nutno upravit dle skutečného stavu přímo na místě</t>
  </si>
  <si>
    <t>Sesazen do jednoho půdorysně zalomeného stupně s prvkem 1k/b</t>
  </si>
  <si>
    <t>1k/b</t>
  </si>
  <si>
    <t>Vnitřní schodišťový stupeň plný výstupní se sraženou hranou, rozměry š. 380,0 mm, v. 180,0 mm, dl. 650,0 mm</t>
  </si>
  <si>
    <t>Sesazen do jednoho půdorysně zalomeného stupně s prvkem 1k/a</t>
  </si>
  <si>
    <t>1k/c</t>
  </si>
  <si>
    <t>Vnitřní schodišťový stupeň plný výstupní se sraženou hranou, rozměry š. 300,0 mm, v. 150,0 mm, dl. 2 150,0 mm</t>
  </si>
  <si>
    <t>1k/d</t>
  </si>
  <si>
    <t>Vnitřní schodišťový stupeň plný výstupní se sraženou hranou, rozměry š. 300,0 mm,  v. 150,0 mm, dl. 1 450,0 mm</t>
  </si>
  <si>
    <t>1k/e</t>
  </si>
  <si>
    <t>Vnitřní schodišťový stupeň plný výstupní se sraženou hranou, rozměry š. 300,0 mm, v. 150,0 mm, dl. 1 450,0 mm</t>
  </si>
  <si>
    <t>2k/a</t>
  </si>
  <si>
    <t>Vnitřní schodišťový stupeň plný výstupní s oblounem, výžlábkem a zasazenou plochou, rozměry š. 310,0 mm, v. 180,0 mm, dl. 1 470,0 mm</t>
  </si>
  <si>
    <t>Tvar výžlábků bude převzat ze vzorového dochovaného schodiště, povrch stupňů bude proveden jemným tryskáním</t>
  </si>
  <si>
    <t>2k/b</t>
  </si>
  <si>
    <t>Vnitřní schodišťový stupeň plný výstupní s oblounem, výžlábkem a zasazenou plochou, rozměry š. 310,0 mm, v. 160,0 mm, dl. 1 470,0 mm</t>
  </si>
  <si>
    <t>3k</t>
  </si>
  <si>
    <t>Vnitřní schodišťový stupeň plný výstupní s oblounem, výžlábkem a zasazenou plochou, rozměry š. 310,0 mm, v. 180,0 mm, dl. 1 350,0 mm</t>
  </si>
  <si>
    <t>4k/a</t>
  </si>
  <si>
    <t>Vnitřní schodišťový stupeň plný výstupní s oblounem, výžlábkem a zasazenou plochou, rozměry š. 300,0 mm, v. 180,0 mm, dl. 2 100,0 mm</t>
  </si>
  <si>
    <t>4k/b</t>
  </si>
  <si>
    <t>Vnitřní schodišťový stupeň plný výstupní s oblounem, výžlábkem a zasazenou plochou, rozměry š. 300,0 mm, v. 160,0 mm, dl. 1 740,0 mm</t>
  </si>
  <si>
    <t>4k/c</t>
  </si>
  <si>
    <t>Vnitřní podestová deska; rozměry š. 450,0 mm, v. 40,0 mm, 1 650,0 mm</t>
  </si>
  <si>
    <t>5k/a</t>
  </si>
  <si>
    <t>Vnitřní schodišťový stupeň plný výstupní s oblounem, výžlábkem a zasazenou plochou, rozměry š. 320,0 mm, v. 180,0 mm, dl. 1 970,0 mm</t>
  </si>
  <si>
    <t>5k/b</t>
  </si>
  <si>
    <t>Vnitřní schodišťový stupeň plný výstupní s oblounem, výžlábkem a zasazenou plochou – nárožní, rozměry š. 320,0 mm, v. 180,0 mm, dl. 750,0 mm</t>
  </si>
  <si>
    <t>5k/c</t>
  </si>
  <si>
    <t>Vnitřní schodišťový stupeň plný výstupní s oblounem, výžlábkem a zasazenou plochou, rozměry š. 320,0 mm, v. 160,0 mm, dl. 1 970,0 mm</t>
  </si>
  <si>
    <t>5k/d</t>
  </si>
  <si>
    <t>Vnitřní schodišťový stupeň plný výstupní s oblounem, výžlábkem a zasazenou plochou, rozmry š. 320,0 mm, v. 160,0 mm, dl. 1 450,0 mm</t>
  </si>
  <si>
    <t>5k/e</t>
  </si>
  <si>
    <t>Vnitřní schodišťový stupeň plný výstupní s oblounem, výžlábkem a zasazenou plochou, rozměry š. 320,0 mm, v. 160,0 mm, dl. 1 250,0 mm</t>
  </si>
  <si>
    <t>5k/f</t>
  </si>
  <si>
    <t>Vnitřní schodišťový stupeň plný výstupní s oblounem, výžlábkem a zasazenou plochou – nárožní, rozměry š. 320,0 mm, v. 160,0 mm, dl. 750,0 mm</t>
  </si>
  <si>
    <t>5k/g</t>
  </si>
  <si>
    <t>Vnitřní schodišťový stupeň plný výstupní s oblounem, výžlábkem a zasazenou plochou – nárožní, rozměry š. 320,0 mm, v. 160,0 mm, dl. 1 450,0 mm</t>
  </si>
  <si>
    <t>6k</t>
  </si>
  <si>
    <t>Přechodový práh; rozměry š. 450,0 mm, v. 40,0 mm, dl. 760,0 mm</t>
  </si>
  <si>
    <t>Povrch bude proveden jemným tryskáním</t>
  </si>
  <si>
    <t>POZNÁMKA: Rozměry nutno upravit dle skutečného stavu přímo na místě, konce stupňů zasekány pod omítku ( osadit do jednoho stupně )</t>
  </si>
  <si>
    <t>7k/a</t>
  </si>
  <si>
    <t>Vnitřní schodišťový stupeň plný výstupní s oblounem, výžlábkem a zasazenou plochou, rozměry š. 300,0 mm, v. 180,0 mm, dl. 1 800,0 mm</t>
  </si>
  <si>
    <t>MATERIÁL Jemnozrnná žula růžovošedá</t>
  </si>
  <si>
    <t>7k/b</t>
  </si>
  <si>
    <t>Vnitřní schodišťový stupeň plný výstupní s oblounem, výžlábkem a zasazenou plochou, rozměry š. 300,0 mm, v. 160,0 mm, dl. 1 650,0 mm</t>
  </si>
  <si>
    <t>MATERIÁL: Jemnozrnná žula růžovošedá</t>
  </si>
  <si>
    <t>7k/c</t>
  </si>
  <si>
    <t>Vnitřní schodišťový stupeň plný výstupní s oblounem, výžlábkem a zasazenou plochou, rozměy š. 300,0 mm, v. 160,0 mm, dl. 1 550,0 mm</t>
  </si>
  <si>
    <t>7k/d</t>
  </si>
  <si>
    <t>Vnitřní podestová deska; rozměry š. 500,0 mm, v. 40,0 mm, dl. 1 450,0 mm</t>
  </si>
  <si>
    <t>8k/a</t>
  </si>
  <si>
    <t>Vnitřní schodišťový stupeň plný výstupní se sraženou hranou, rozměry š. 270,0 mm, v. 170,0 mm, dl. 1 450,0 mm</t>
  </si>
  <si>
    <t>OSAZENÍ: Stupeň bude uložen na štěrkový podsyp do malty pro pokládku kamenných dlažeb pro exteriér – tl. 50mm</t>
  </si>
  <si>
    <t>8k/b</t>
  </si>
  <si>
    <t>Vnitřní podestová deska; rozměry š. 400,0 mm, v. 40,0 mm, dl. 1 400,0 mm</t>
  </si>
  <si>
    <t>9k</t>
  </si>
  <si>
    <t>Vnitřní schodišťový stupeň plný výstupní se sraženou hranou, rozměry š. 500,0 mm, v. 160,0 mm, dl. 1 450,0 mm</t>
  </si>
  <si>
    <t>10k</t>
  </si>
  <si>
    <t>Vnitřní schodišťový stupeň plný výstupní se sraženou hranou, rozměry š. 350,0 mm, v. 1610,0 mm, dl. 1 200,0 mm</t>
  </si>
  <si>
    <t>11k/a</t>
  </si>
  <si>
    <t>Vnitřní schodišťový stupeň plný výstupní se sraženou hranou, rozměry š. 300,0 mm, v. 170,0 mm, dl. 1 650,0 mm</t>
  </si>
  <si>
    <t>11k/b</t>
  </si>
  <si>
    <t>Vnitřní podestová deska; rozměry š. 800,0 mm, v. 40,0 mm, dl. 1 600,0 mm</t>
  </si>
  <si>
    <t>OSAZENÍ: Stupně ukládány na kamenný základ do malty pro pokládku kamenných dlažeb pro exteriér 50mm</t>
  </si>
  <si>
    <t>12k/a</t>
  </si>
  <si>
    <t>Vnitřní schodišťový stupeň plný výstupní se sraženou hranou, rozměry š. 300,0 mm, v. 170,0 mm, dl. 1 500,0 mm</t>
  </si>
  <si>
    <t>12k/b</t>
  </si>
  <si>
    <t>Vnitřní podestová deska; rozměry š. 1 000,0 mm, v. 40,0 mm, dl. 1 350,0 mm</t>
  </si>
  <si>
    <t>13k/a</t>
  </si>
  <si>
    <t>Vnitřní schodišťový stupeň plný výstupní se sraženou hranou, rozměry š. 300,0 mm, v. 170,0 mm, dl. 1 550,0 mm</t>
  </si>
  <si>
    <t>13k/b</t>
  </si>
  <si>
    <t>Vnitřní podestová deska; rozměry š. 800,0, v. 40,0 mm, dl. 1 500,0 mm</t>
  </si>
  <si>
    <t>14k</t>
  </si>
  <si>
    <t>Vnitřní kamenný soklík se zaoblenou hranou; rozměry š. 20,0 mm, v. 50,0 mm, dl. 500,0 mm</t>
  </si>
  <si>
    <t>OSAZENÍ: prvky ukládány a spojovány na maltu pro pokládku kamenných dlažeb pro exteriér</t>
  </si>
  <si>
    <t>Povrch kamenných prvků bude proveden tryskáním</t>
  </si>
  <si>
    <t>15k</t>
  </si>
  <si>
    <t>Kamenný chrlič pro uložení potrubí DN 250; rozměry v. 450,0 mm, š. 450,0 mm, dl. 850,0 mm</t>
  </si>
  <si>
    <t>OSAZENÍ: Chrlič bude zazděn do stávající kamenné stěny na trasvápennou zdící maltu pro kamenné zdivo – zazdít do hloubky 600mm ( čelo chrliče předsa</t>
  </si>
  <si>
    <t>Osazení do úrovně drenážního potrubí – spád od objektu min 2%</t>
  </si>
  <si>
    <t>Povrch chrlič bude proveden ručním otesáním v délce 200mm od čela</t>
  </si>
  <si>
    <t>POZNÁMKA: Vyrobeno z jednoho kusu kamene, na spodní straně bude 50mm od líce proříznuta okapní hrana hl. 5mm, š.10mm.</t>
  </si>
  <si>
    <t>Provedení koordinovat s realizací odvodnění rubové strany hradebního zdiva</t>
  </si>
  <si>
    <t>16k</t>
  </si>
  <si>
    <t>Kamenný chrlič pro uložení potrubí DN 200; rozměry v. 350,0 mm, š. 350,0 mm, dl. 850,0 mm</t>
  </si>
  <si>
    <t>MATERIÁL: Jemnozrnná žula šedá ( barevnost a zrnitost materiálu vybrat podle stávajícího zdícího materiálu kamenné hradby )</t>
  </si>
  <si>
    <t>998782202A</t>
  </si>
  <si>
    <t>Přesun hmot pro kamenné obklady v objektech výšky do 12 m</t>
  </si>
  <si>
    <t>01-08 - Výpis prvků PSV 4) zámečnické a kovářské výrobky</t>
  </si>
  <si>
    <t>95 - Dokončovací konstrukce na pozemních stavbách</t>
  </si>
  <si>
    <t>Dokončovací konstrukce na pozemních stavbách</t>
  </si>
  <si>
    <t>953941210A</t>
  </si>
  <si>
    <t>Osazení drobných kovových výrobků kovových poklopů s rámem  o ploše do 1 m2</t>
  </si>
  <si>
    <t>bez jejich dodání, ale s vysekáním kapes pro upevňovací prvky a s jejich zazděním, zabetonováním nebo zalitím,</t>
  </si>
  <si>
    <t>1O : 1</t>
  </si>
  <si>
    <t>3O : 1</t>
  </si>
  <si>
    <t>2O</t>
  </si>
  <si>
    <t>Schodová kobercová tyč; rozměry dl. 1 800,0 mm</t>
  </si>
  <si>
    <t>MATERIÁL: Mosazná tyč 16/3mm</t>
  </si>
  <si>
    <t>OSAZENÍ: Do systémových mosazných zaklapávacích oček, šroubovaných do nášlapů</t>
  </si>
  <si>
    <t>POVRCH: Staromosaz – mosaz brunýrovaná, povrch lakovaný</t>
  </si>
  <si>
    <t>POZNÁMKA: Včetně koncovek tvaru žezla, kotevních prvků a veškerého příslušenství</t>
  </si>
  <si>
    <t>553400403R</t>
  </si>
  <si>
    <t>poklop inspekční šachty světlost 600x600 mm; výška rámu 95 mm; nosnost 12,5 t; ocel, žárové zinkování</t>
  </si>
  <si>
    <t>Poklop pro zadláždění</t>
  </si>
  <si>
    <t>VNITŘNÍ Š. 600 MM , V. 95, DL. 600 MM</t>
  </si>
  <si>
    <t>MATERIÁL: Rám a poklop jsou vyrobeny z oceli s povrchovou úpravou žárovým zinkováním, pokop ve spodní části vyztužen žebry. Uzavírání na šrouby</t>
  </si>
  <si>
    <t>OSAZENÍ: Osadit do vyrovnávacího betonového lože beton C1620, XC2</t>
  </si>
  <si>
    <t>POZNÁMKA Poklop včetně klíčů</t>
  </si>
  <si>
    <t>55340058R</t>
  </si>
  <si>
    <t>poklop inspekční šachty světlost 900x900 mm; výška rámu 115 mm; nosnost 12,5 t; ocel, žárové zinkování</t>
  </si>
  <si>
    <t>VNITŘNÍ Š. 800 MM , V. 95, DL. 800 MM</t>
  </si>
  <si>
    <t>OSAZENÍ: Osadit do vyrovnávacího betonového lože beton C1620, XC2 a kotvit dle montážního návodu</t>
  </si>
  <si>
    <t>95390000A</t>
  </si>
  <si>
    <t>M+D Stálá pamětní deska 600/450mm - 1ks ( včetně grafiky, kotvení a montáže ) - 4O</t>
  </si>
  <si>
    <t>1511723202</t>
  </si>
  <si>
    <t>999281148A</t>
  </si>
  <si>
    <t>Přesun hmot pro opravy a údržbu objektů pro opravy a údržbu dosavadních objektů včetně vnějších plášťů  výšky do 12 m, nošením</t>
  </si>
  <si>
    <t>01-09 - Zařízení zdravotně technických instalací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</si>
  <si>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</si>
  <si>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</si>
  <si>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</si>
  <si>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</si>
  <si>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v soudržných horninách třídy těžitelnosti I skupiny 3 ručně</t>
  </si>
  <si>
    <t>Vodovod</t>
  </si>
  <si>
    <t>21*0.6*(1.3-0.3) * 0.6</t>
  </si>
  <si>
    <t>Kanalizace splašková</t>
  </si>
  <si>
    <t>10*0.6*(1.2-0.3)</t>
  </si>
  <si>
    <t>15*0.6*(1.2-0.3)</t>
  </si>
  <si>
    <t>21*0.6*((0.85+0.71)/2-0.3)</t>
  </si>
  <si>
    <t>11*0.6*(1.2-0.3)</t>
  </si>
  <si>
    <t>16*0.6*((1.2+1.15)/2-0.3) * 0.6</t>
  </si>
  <si>
    <t>3*0.6*((0.72+1.2)/2-0.3) *0.6</t>
  </si>
  <si>
    <t>5*0.6*((0.72+1.2)/2-0.3) *0.6</t>
  </si>
  <si>
    <t>2*0.6*((0.72+1.2)/2-0.3) *0.6</t>
  </si>
  <si>
    <t>132312131</t>
  </si>
  <si>
    <t>Hloubení nezapažených rýh šířky do 800 mm v soudržných horninách třídy těžitelnosti II skupiny 4 ručně</t>
  </si>
  <si>
    <t>21*0.6*(1.3-0.3) * 0.2</t>
  </si>
  <si>
    <t>3*0.6*(0.9-0.3) * 0.5</t>
  </si>
  <si>
    <t>16*0.6*((1.2+1.15)/2-0.3) * 0.2</t>
  </si>
  <si>
    <t>3*0.6*((0.72+1.2)/2-0.3) *0.2</t>
  </si>
  <si>
    <t>5*0.6*((0.72+1.2)/2-0.3) *0.2</t>
  </si>
  <si>
    <t>2*0.6*((0.72+1.2)/2-0.3) *0.2</t>
  </si>
  <si>
    <t>132412131</t>
  </si>
  <si>
    <t>Hloubení nezapažených rýh šířky do 800 mm v soudržných horninách třídy těžitelnosti II skupiny 5 ručně</t>
  </si>
  <si>
    <t>Přebytek zeminy</t>
  </si>
  <si>
    <t>24.063</t>
  </si>
  <si>
    <t>Lože + obsyp</t>
  </si>
  <si>
    <t>7.71+27.471</t>
  </si>
  <si>
    <t>59,244*3 "Přepočtené koeficientem množství</t>
  </si>
  <si>
    <t>11,064*3 "Přepočtené koeficientem množství</t>
  </si>
  <si>
    <t>40.646-16.583</t>
  </si>
  <si>
    <t>24,063*3 "Přepočtené koeficientem množství</t>
  </si>
  <si>
    <t>5.532+5.532</t>
  </si>
  <si>
    <t>167111101</t>
  </si>
  <si>
    <t>Nakládání výkopku z hornin třídy těžitelnosti I skupiny 1 až 3 ručně</t>
  </si>
  <si>
    <t>167111102</t>
  </si>
  <si>
    <t>Nakládání výkopku z hornin třídy těžitelnosti II skupiny 4 a 5 ručně</t>
  </si>
  <si>
    <t>174111101</t>
  </si>
  <si>
    <t>Zásyp jam, šachet rýh nebo kolem objektů sypaninou se zhutněním ručně</t>
  </si>
  <si>
    <t>40.646+5.532+5.532</t>
  </si>
  <si>
    <t>-7.71-27.417</t>
  </si>
  <si>
    <t>175111101</t>
  </si>
  <si>
    <t>Obsypání potrubí ručně sypaninou bez prohození, uloženou do 3 m</t>
  </si>
  <si>
    <t>21*0.6*(0.025+0.3)</t>
  </si>
  <si>
    <t>Kanalizace</t>
  </si>
  <si>
    <t>12.5*(0.11+0.2)*0.6</t>
  </si>
  <si>
    <t>25*(0.125+0.2)*0.6</t>
  </si>
  <si>
    <t>26*(0.16+0.2)*0.6</t>
  </si>
  <si>
    <t>44.0*(0.2+0.2)*0.6</t>
  </si>
  <si>
    <t>58337303</t>
  </si>
  <si>
    <t>štěrkopísek frakce 0/8</t>
  </si>
  <si>
    <t>27,471*1,89 "Přepočtené koeficientem množství</t>
  </si>
  <si>
    <t>211971110</t>
  </si>
  <si>
    <t>Zřízení opláštění žeber nebo trativodů geotextilií v rýze nebo zářezu sklonu do 1:2</t>
  </si>
  <si>
    <t>17*(0,4+0,4)*2</t>
  </si>
  <si>
    <t>69311068</t>
  </si>
  <si>
    <t>geotextilie netkaná separační, ochranná, filtrační, drenážní PP 300g/m2</t>
  </si>
  <si>
    <t>27,2*1,2 "Přepočtené koeficientem množství</t>
  </si>
  <si>
    <t>212752101</t>
  </si>
  <si>
    <t>Trativod z drenážních trubek korugovaných PE-HD SN 4 včetně lože otevřený výkop DN 100</t>
  </si>
  <si>
    <t>359901111</t>
  </si>
  <si>
    <t>Vyčištění stok</t>
  </si>
  <si>
    <t>359901211</t>
  </si>
  <si>
    <t>Monitoring stoky jakékoli výšky na nové kanalizaci</t>
  </si>
  <si>
    <t>12.5+30+26+44</t>
  </si>
  <si>
    <t>359901212</t>
  </si>
  <si>
    <t>Monitoring stoky jakékoli výšky na stávající kanalizaci</t>
  </si>
  <si>
    <t>451572111</t>
  </si>
  <si>
    <t>Lože pod potrubí otevřený výkop z kameniva drobného těženého</t>
  </si>
  <si>
    <t>21*0.6*0.1</t>
  </si>
  <si>
    <t>(12.5+25+26+44)*0.6*0.1</t>
  </si>
  <si>
    <t>612325101</t>
  </si>
  <si>
    <t>Vápenocementová hrubá omítka rýh ve stěnách š do 150 mm</t>
  </si>
  <si>
    <t>22*0.15</t>
  </si>
  <si>
    <t>50*0.05</t>
  </si>
  <si>
    <t>871161141</t>
  </si>
  <si>
    <t>Montáž potrubí z PE100 SDR 11 otevřený výkop svařovaných na tupo D 25 x 2,3 mm</t>
  </si>
  <si>
    <t>14+2+4+1</t>
  </si>
  <si>
    <t>28613109</t>
  </si>
  <si>
    <t>trubka vodovodní PE100 PN 16 SDR11 25x2,3mm</t>
  </si>
  <si>
    <t>871265211</t>
  </si>
  <si>
    <t>Kanalizační potrubí z tvrdého PVC jednovrstvé tuhost třídy SN4 DN 110</t>
  </si>
  <si>
    <t>1.5</t>
  </si>
  <si>
    <t>1.5+1+1.5+5+2</t>
  </si>
  <si>
    <t>871275211</t>
  </si>
  <si>
    <t>Kanalizační potrubí z tvrdého PVC jednovrstvé tuhost třídy SN4 DN 125</t>
  </si>
  <si>
    <t>4+1+2+4+2+2+10+5</t>
  </si>
  <si>
    <t>871315221</t>
  </si>
  <si>
    <t>Kanalizační potrubí z tvrdého PVC jednovrstvé tuhost třídy SN8 DN 160</t>
  </si>
  <si>
    <t>5+3+2</t>
  </si>
  <si>
    <t>871355221</t>
  </si>
  <si>
    <t>Kanalizační potrubí z tvrdého PVC jednovrstvé tuhost třídy SN8 DN 200</t>
  </si>
  <si>
    <t>16+12</t>
  </si>
  <si>
    <t>10+5+1</t>
  </si>
  <si>
    <t>877161101</t>
  </si>
  <si>
    <t>Montáž elektrospojek na vodovodním potrubí z PE trub d 25</t>
  </si>
  <si>
    <t>28653012</t>
  </si>
  <si>
    <t>elektrospojka SDR11 PE 100 PN16 D 25mm (PE / PPr)</t>
  </si>
  <si>
    <t>877161112</t>
  </si>
  <si>
    <t>Montáž elektrokolen 90° na vodovodním potrubí z PE trub d 25</t>
  </si>
  <si>
    <t>28653051</t>
  </si>
  <si>
    <t>elektrokoleno 90° PE 100 D 25mm</t>
  </si>
  <si>
    <t>877265211</t>
  </si>
  <si>
    <t>Montáž tvarovek z tvrdého PVC-systém KG nebo z polypropylenu-systém KG 2000 jednoosé DN 110</t>
  </si>
  <si>
    <t>28611353</t>
  </si>
  <si>
    <t>koleno kanalizační PVC KG 110x87°</t>
  </si>
  <si>
    <t>28611351</t>
  </si>
  <si>
    <t>koleno kanalizační PVC KG 110x45°</t>
  </si>
  <si>
    <t>877265261</t>
  </si>
  <si>
    <t>Montáž dvorní vpusti z tvrdého PVC-systém KG DN 110</t>
  </si>
  <si>
    <t>HLE.HL61611</t>
  </si>
  <si>
    <t>Perfekt dvorní vtok DN110 se svislým odtokem a izolační přírubou, litina 260x260mm/litina 226x226mm</t>
  </si>
  <si>
    <t>HLE.HL860</t>
  </si>
  <si>
    <t>Izolační souprava bez fólie</t>
  </si>
  <si>
    <t>HLE.HL190.2</t>
  </si>
  <si>
    <t>Odvodňovací kroužek d 195mm</t>
  </si>
  <si>
    <t>877275211</t>
  </si>
  <si>
    <t>Montáž tvarovek z tvrdého PVC-systém KG nebo z polypropylenu-systém KG 2000 jednoosé DN 125</t>
  </si>
  <si>
    <t>8+7+5+5</t>
  </si>
  <si>
    <t>28611355</t>
  </si>
  <si>
    <t>koleno kanalizace PVC KG 125x30°</t>
  </si>
  <si>
    <t>28611356</t>
  </si>
  <si>
    <t>koleno kanalizační PVC KG 125x45°</t>
  </si>
  <si>
    <t>28611358</t>
  </si>
  <si>
    <t>koleno kanalizace PVC KG 125x87°</t>
  </si>
  <si>
    <t>28611502</t>
  </si>
  <si>
    <t>redukce kanalizační PVC 125/110</t>
  </si>
  <si>
    <t>877275221</t>
  </si>
  <si>
    <t>Montáž tvarovek z tvrdého PVC-systém KG nebo z polypropylenu-systém KG 2000 dvouosé DN 125</t>
  </si>
  <si>
    <t>28611389</t>
  </si>
  <si>
    <t>odbočka kanalizační PVC s hrdlem 125/125/45°</t>
  </si>
  <si>
    <t>877315211</t>
  </si>
  <si>
    <t>Montáž tvarovek z tvrdého PVC-systém KG nebo z polypropylenu-systém KG 2000 jednoosé DN 160</t>
  </si>
  <si>
    <t>28611361</t>
  </si>
  <si>
    <t>koleno kanalizační PVC KG 160x45°</t>
  </si>
  <si>
    <t>28611360</t>
  </si>
  <si>
    <t>koleno kanalizace PVC KG 160x30°</t>
  </si>
  <si>
    <t>28611506</t>
  </si>
  <si>
    <t>redukce kanalizační PVC 160/125</t>
  </si>
  <si>
    <t>877315221</t>
  </si>
  <si>
    <t>Montáž tvarovek z tvrdého PVC-systém KG nebo z polypropylenu-systém KG 2000 dvouosé DN 160</t>
  </si>
  <si>
    <t>28611391</t>
  </si>
  <si>
    <t>odbočka kanalizační plastová s hrdlem KG 150/125/45°</t>
  </si>
  <si>
    <t>28611390</t>
  </si>
  <si>
    <t>odbočka kanalizační plastová s hrdlem KG 150/110/45°</t>
  </si>
  <si>
    <t>877355211</t>
  </si>
  <si>
    <t>Montáž tvarovek z tvrdého PVC-systém KG nebo z polypropylenu-systém KG 2000 jednoosé DN 200</t>
  </si>
  <si>
    <t>7+6+1+1+1</t>
  </si>
  <si>
    <t>28611366</t>
  </si>
  <si>
    <t>koleno kanalizace PVC KG 200x45°</t>
  </si>
  <si>
    <t>28611365</t>
  </si>
  <si>
    <t>koleno kanalizace PVC KG 200x30°</t>
  </si>
  <si>
    <t>28611367</t>
  </si>
  <si>
    <t>koleno kanalizace PVC KG 200x67°</t>
  </si>
  <si>
    <t>28611508</t>
  </si>
  <si>
    <t>redukce kanalizační PVC 200/160</t>
  </si>
  <si>
    <t>28611724</t>
  </si>
  <si>
    <t>víčko kanalizace plastové KG DN 200</t>
  </si>
  <si>
    <t>877355221</t>
  </si>
  <si>
    <t>Montáž tvarovek z tvrdého PVC-systém KG nebo z polypropylenu-systém KG 2000 dvouosé DN 200</t>
  </si>
  <si>
    <t>3+1+1+1</t>
  </si>
  <si>
    <t>28611918</t>
  </si>
  <si>
    <t>odbočka kanalizační PVC s hrdlem 200/160/45°</t>
  </si>
  <si>
    <t>28611392</t>
  </si>
  <si>
    <t>odbočka kanalizační PVC s hrdlem 200/125/45°</t>
  </si>
  <si>
    <t>2861139R</t>
  </si>
  <si>
    <t>odbočka kanalizační PVC s hrdlem 200/110/45°</t>
  </si>
  <si>
    <t>28611433</t>
  </si>
  <si>
    <t>odbočka kanalizační plastová s hrdlem KG 200/200/87°</t>
  </si>
  <si>
    <t>890311811</t>
  </si>
  <si>
    <t>Bourání šachet ze ŽB ručně obestavěného prostoru do 1,5 m3</t>
  </si>
  <si>
    <t>0,5*1.*1.1</t>
  </si>
  <si>
    <t>894201151</t>
  </si>
  <si>
    <t>Dno šachet tl nad 200 mm z prostého betonu se zvýšenými nároky na prostředí tř. C 25/30</t>
  </si>
  <si>
    <t>((PI*0.65*0.65*0.25)+(PI*1*(0.65*0.65-0.5*0.5)))*2</t>
  </si>
  <si>
    <t>894502401</t>
  </si>
  <si>
    <t>Bednění stěn šachet kruhových oboustranné</t>
  </si>
  <si>
    <t>(2*PI*0.65*0.65+2*PI*0.65*1.2)</t>
  </si>
  <si>
    <t>895941301</t>
  </si>
  <si>
    <t>Osazení vpusti uliční DN 450 z betonových dílců dno s výtokem</t>
  </si>
  <si>
    <t>CSB.0059698.URS</t>
  </si>
  <si>
    <t>Uliční vpust dno s výtokem 1a PVC DN 150</t>
  </si>
  <si>
    <t>CSB.0059700.URS</t>
  </si>
  <si>
    <t>Uliční vpust dno s výtokem 1d PVC DN 200</t>
  </si>
  <si>
    <t>895941322</t>
  </si>
  <si>
    <t>Osazení vpusti uliční DN 450 z betonových dílců skruž středová 295 mm</t>
  </si>
  <si>
    <t>CSB.0059702.URS</t>
  </si>
  <si>
    <t>Uliční vpust horní skruž 5b výška 295 mm</t>
  </si>
  <si>
    <t>895941323</t>
  </si>
  <si>
    <t>Osazení vpusti uliční DN 450 z betonových dílců skruž středová 570 mm</t>
  </si>
  <si>
    <t>CSB.0059714.URS</t>
  </si>
  <si>
    <t>Uliční vpust středová skruž 6d výška 570 mm</t>
  </si>
  <si>
    <t>89594134R</t>
  </si>
  <si>
    <t>Zřízení dvorního vtoku DN300 z prefabrikovaných prvků</t>
  </si>
  <si>
    <t>BET.LO.011R</t>
  </si>
  <si>
    <t>Dvorní vtok DN300 - dno s výtokem PVC DN 110</t>
  </si>
  <si>
    <t>BET.LO.012R</t>
  </si>
  <si>
    <t>Dvorní vtok DN300 - skruž výšky 200 mm</t>
  </si>
  <si>
    <t>89816120R</t>
  </si>
  <si>
    <t>Sanace kanalizačního potrubí DN200 mm rukávcem ze skelných vláken nasycený pryskyřicí pro vytvrzení UV lampou (UV liner)</t>
  </si>
  <si>
    <t>899102211</t>
  </si>
  <si>
    <t>Demontáž poklopů litinových nebo ocelových včetně rámů hmotnosti přes 50 do 100 kg</t>
  </si>
  <si>
    <t>899103112</t>
  </si>
  <si>
    <t>Osazení poklopů litinových nebo ocelových včetně rámů pro třídu zatížení B125, C250</t>
  </si>
  <si>
    <t>56230625R</t>
  </si>
  <si>
    <t>poklop šachtový čtvercový 500x500mm C250 litinový s rámem pro zabetonování</t>
  </si>
  <si>
    <t>56230626R</t>
  </si>
  <si>
    <t>Vodotěsný a plynotěsný poklop "do dlažby" 300/300 mm, nosnost 1,5 t</t>
  </si>
  <si>
    <t>899202211</t>
  </si>
  <si>
    <t>Demontáž mříží litinových včetně rámů hmotnosti přes 50 do 100 kg</t>
  </si>
  <si>
    <t>899203112</t>
  </si>
  <si>
    <t>Osazení mříží litinových včetně rámů a košů na bahno pro třídu zatížení B125, C250</t>
  </si>
  <si>
    <t>KSI.KM10</t>
  </si>
  <si>
    <t>Vtoková mříž Standard, 500x500, rám litinový v.160mm, C 250 rovná</t>
  </si>
  <si>
    <t>55241000</t>
  </si>
  <si>
    <t>koš kalový pod mříž - nízký</t>
  </si>
  <si>
    <t>969021112</t>
  </si>
  <si>
    <t>Vybourání vnitřního litinového potrubí do DN 100</t>
  </si>
  <si>
    <t>2+2+2</t>
  </si>
  <si>
    <t>969021113</t>
  </si>
  <si>
    <t>Vybourání vnitřního litinového potrubí přes DN 100 do DN 200</t>
  </si>
  <si>
    <t>4+4+2+2+2+4</t>
  </si>
  <si>
    <t>969031111</t>
  </si>
  <si>
    <t>Vybourání vnitřního ocelového potrubí do DN 50</t>
  </si>
  <si>
    <t>4+27+4+4</t>
  </si>
  <si>
    <t>7+9+2</t>
  </si>
  <si>
    <t>977151113</t>
  </si>
  <si>
    <t>Jádrové vrty diamantovými korunkami do stavebních materiálů D přes 40 do 50 mm</t>
  </si>
  <si>
    <t>Stropní kce</t>
  </si>
  <si>
    <t>Zdivo a základy</t>
  </si>
  <si>
    <t>977151121</t>
  </si>
  <si>
    <t>Jádrové vrty diamantovými korunkami do stavebních materiálů D přes 110 do 120 mm</t>
  </si>
  <si>
    <t>Základové kce a zdi</t>
  </si>
  <si>
    <t>977151122</t>
  </si>
  <si>
    <t>Jádrové vrty diamantovými korunkami do stavebních materiálů D přes 120 do 130 mm</t>
  </si>
  <si>
    <t>1+1+0.5+0.5+1</t>
  </si>
  <si>
    <t>977151126</t>
  </si>
  <si>
    <t>Jádrové vrty diamantovými korunkami do stavebních materiálů D přes 200 do 225 mm</t>
  </si>
  <si>
    <t>1.5+1.5+2</t>
  </si>
  <si>
    <t>4681113R1</t>
  </si>
  <si>
    <t>Frézování drážek do 5x5 cm</t>
  </si>
  <si>
    <t>3+4+2+6+4+2+2</t>
  </si>
  <si>
    <t>997013213</t>
  </si>
  <si>
    <t>Vnitrostaveništní doprava suti a vybouraných hmot pro budovy v přes 9 do 12 m ručně</t>
  </si>
  <si>
    <t>997013511</t>
  </si>
  <si>
    <t>Odvoz suti a vybouraných hmot z meziskládky na skládku do 1 km s naložením a se složením</t>
  </si>
  <si>
    <t>7,437*12 "Přepočtené koeficientem množství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</si>
  <si>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</si>
  <si>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</si>
  <si>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</si>
  <si>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</si>
  <si>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721</t>
  </si>
  <si>
    <t>Zdravotechnika - vnitřní kanalizace</t>
  </si>
  <si>
    <t>721110806</t>
  </si>
  <si>
    <t>Demontáž potrubí kameninové DN přes 100 do 200</t>
  </si>
  <si>
    <t>10+15+21+11</t>
  </si>
  <si>
    <t>721174005</t>
  </si>
  <si>
    <t>Potrubí kanalizační z PP svodné DN 110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</si>
  <si>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</si>
  <si>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</si>
  <si>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</si>
  <si>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</si>
  <si>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</si>
  <si>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</si>
  <si>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</si>
  <si>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</si>
  <si>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</si>
  <si>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</si>
  <si>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</si>
  <si>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</si>
  <si>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</si>
  <si>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</si>
  <si>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721229111</t>
  </si>
  <si>
    <t>Montáž zápachové uzávěrky pro pračku a myčku do DN 50 ostatní typ</t>
  </si>
  <si>
    <t>HLE.HL21.2</t>
  </si>
  <si>
    <t>Vtok (nálevka) DN32 se zápachovou uzávěrkou a kuličkou pro suchý stav</t>
  </si>
  <si>
    <t>721274123</t>
  </si>
  <si>
    <t>Přivzdušňovací ventil vnitřní odpadních potrubí DN 100</t>
  </si>
  <si>
    <t>721290111</t>
  </si>
  <si>
    <t>Zkouška těsnosti potrubí kanalizace vodou DN do 125</t>
  </si>
  <si>
    <t>2+12+4+2+2</t>
  </si>
  <si>
    <t>12.5+30</t>
  </si>
  <si>
    <t>721290112</t>
  </si>
  <si>
    <t>Zkouška těsnosti potrubí kanalizace vodou DN 150/DN 200</t>
  </si>
  <si>
    <t>26+44</t>
  </si>
  <si>
    <t>998721102</t>
  </si>
  <si>
    <t>Přesun hmot tonážní pro vnitřní kanalizace v objektech v přes 6 do 12 m</t>
  </si>
  <si>
    <t>998721181</t>
  </si>
  <si>
    <t>Příplatek k přesunu hmot tonážní 721 prováděný bez použití mechanizace</t>
  </si>
  <si>
    <t>998721192</t>
  </si>
  <si>
    <t>Příplatek k přesunu hmot tonážní 721 za zvětšený přesun do 100 m</t>
  </si>
  <si>
    <t>722</t>
  </si>
  <si>
    <t>Zdravotechnika - vnitřní vodovod</t>
  </si>
  <si>
    <t>722170804</t>
  </si>
  <si>
    <t>Demontáž rozvodů vody z plastů D přes 25 do 50</t>
  </si>
  <si>
    <t>722174022</t>
  </si>
  <si>
    <t>Potrubí vodovodní plastové PPR svar polyfúze PN 20 D 20x3,4 mm</t>
  </si>
  <si>
    <t>2+2+2+1+1.5+4+1+3+1.5+1</t>
  </si>
  <si>
    <t>722174023</t>
  </si>
  <si>
    <t>Potrubí vodovodní plastové PPR svar polyfúze PN 20 D 25x4,2 mm</t>
  </si>
  <si>
    <t>26+4+4+1+2</t>
  </si>
  <si>
    <t>4+2+2.5+0.5</t>
  </si>
  <si>
    <t>722174024</t>
  </si>
  <si>
    <t>Potrubí vodovodní plastové PPR svar polyfúze PN 20 D 32x5,4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</si>
  <si>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</si>
  <si>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</si>
  <si>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</si>
  <si>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</si>
  <si>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46+4</t>
  </si>
  <si>
    <t>722190901</t>
  </si>
  <si>
    <t>Uzavření nebo otevření vodovodního potrubí při opravách</t>
  </si>
  <si>
    <t>722220111</t>
  </si>
  <si>
    <t>Nástěnka pro výtokový ventil G 1/2" s jedním závitem</t>
  </si>
  <si>
    <t>722220121</t>
  </si>
  <si>
    <t>Nástěnka pro baterii G 1/2" s jedním závitem</t>
  </si>
  <si>
    <t>pár</t>
  </si>
  <si>
    <t>3+2</t>
  </si>
  <si>
    <t>722224115</t>
  </si>
  <si>
    <t>Kohout plnicí nebo vypouštěcí G 1/2" PN 10 s jedním závitem</t>
  </si>
  <si>
    <t>722229101</t>
  </si>
  <si>
    <t>Montáž vodovodních armatur s jedním závitem G 1/2" ostatní typ</t>
  </si>
  <si>
    <t>6000005114</t>
  </si>
  <si>
    <t>Ventil nezámrzný DN15 délka 530 mm</t>
  </si>
  <si>
    <t>722231072</t>
  </si>
  <si>
    <t>Ventil zpětný mosazný G 1/2" PN 10 do 110°C se dvěma závity</t>
  </si>
  <si>
    <t>722231073</t>
  </si>
  <si>
    <t>Ventil zpětný mosazný G 3/4" PN 10 do 110°C se dvěma závity</t>
  </si>
  <si>
    <t>722231141</t>
  </si>
  <si>
    <t>Ventil závitový pojistný rohový G 1/2"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</si>
  <si>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</si>
  <si>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</si>
  <si>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</si>
  <si>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</si>
  <si>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722232045</t>
  </si>
  <si>
    <t>Kohout kulový přímý G 1" PN 42 do 185°C vnitřní závit</t>
  </si>
  <si>
    <t>722290226</t>
  </si>
  <si>
    <t>Zkouška těsnosti vodovodního potrubí závitového DN do 50</t>
  </si>
  <si>
    <t>22+46+4+21</t>
  </si>
  <si>
    <t>722290234</t>
  </si>
  <si>
    <t>Proplach a dezinfekce vodovodního potrubí DN do 80</t>
  </si>
  <si>
    <t>998722102</t>
  </si>
  <si>
    <t>Přesun hmot tonážní pro vnitřní vodovod v objektech v přes 6 do 12 m</t>
  </si>
  <si>
    <t>998722181</t>
  </si>
  <si>
    <t>Příplatek k přesunu hmot tonážní 722 prováděný bez použití mechanizace</t>
  </si>
  <si>
    <t>998722192</t>
  </si>
  <si>
    <t>Příplatek k přesunu hmot tonážní 722 za zvětšený přesun do 100 m</t>
  </si>
  <si>
    <t>725119125</t>
  </si>
  <si>
    <t>Montáž klozetových mís závěsných na nosné stěny</t>
  </si>
  <si>
    <t>55231003</t>
  </si>
  <si>
    <t>klozet nerezový závěsný hluboké splachování se sedátkem 360x530x355mm</t>
  </si>
  <si>
    <t>725219102</t>
  </si>
  <si>
    <t>Montáž umyvadla připevněného na šrouby do zdiva</t>
  </si>
  <si>
    <t>55231209</t>
  </si>
  <si>
    <t>Nerezové umyvadlo š=560 mm (vnitřní rozměr 480 x 300 x 145 mm) vč. sifonu</t>
  </si>
  <si>
    <t>725220841</t>
  </si>
  <si>
    <t>Demontáž van ocelová rohová</t>
  </si>
  <si>
    <t>725240812</t>
  </si>
  <si>
    <t>Demontáž vaniček sprchových bez výtokových armatur</t>
  </si>
  <si>
    <t>Demontáž dřez jednoduchý vestavěný v kuchyňských sestavách bez výtokových armatur</t>
  </si>
  <si>
    <t>725339111</t>
  </si>
  <si>
    <t>Montáž výlevky</t>
  </si>
  <si>
    <t>6000022110</t>
  </si>
  <si>
    <t>Závěsná keramická výlevka včetně mřížky</t>
  </si>
  <si>
    <t>725530823</t>
  </si>
  <si>
    <t>Demontáž ohřívač elektrický tlakový přes 50 do 200 l</t>
  </si>
  <si>
    <t>725539201</t>
  </si>
  <si>
    <t>Montáž ohřívačů zásobníkových závěsných tlakových do 15 l</t>
  </si>
  <si>
    <t>10.967.642</t>
  </si>
  <si>
    <t>Závěsný elektrický průtokový tlakový ohřívač vody (příkon 3,5 kW)</t>
  </si>
  <si>
    <t>725539202</t>
  </si>
  <si>
    <t>Montáž ohřívačů zásobníkových závěsných tlakových přes 15 do 50 l</t>
  </si>
  <si>
    <t>48438689</t>
  </si>
  <si>
    <t>ohřívač vody elektrický zásobníkový závěsný svislý objem 50L</t>
  </si>
  <si>
    <t>725810811</t>
  </si>
  <si>
    <t>Demontáž ventilů výtokových nástěnných</t>
  </si>
  <si>
    <t>725813111</t>
  </si>
  <si>
    <t>Ventil rohový bez připojovací trubičky nebo flexi hadičky G 1/2"</t>
  </si>
  <si>
    <t>725821312</t>
  </si>
  <si>
    <t>Baterie dřezová nástěnná páková s otáčivým kulatým ústím a délkou ramínka 300 mm</t>
  </si>
  <si>
    <t>725829121</t>
  </si>
  <si>
    <t>Montáž baterie umyvadlové nástěnné pákové a klasické ostatní typ</t>
  </si>
  <si>
    <t>55145615</t>
  </si>
  <si>
    <t>baterie umyvadlová nástěnná páková 200mm chrom</t>
  </si>
  <si>
    <t>725860811</t>
  </si>
  <si>
    <t>Demontáž uzávěrů zápachu jednoduchých</t>
  </si>
  <si>
    <t>725862103</t>
  </si>
  <si>
    <t>Zápachová uzávěrka pro dřezy DN 40/50</t>
  </si>
  <si>
    <t>998725102</t>
  </si>
  <si>
    <t>Přesun hmot tonážní pro zařizovací předměty v objektech v přes 6 do 12 m</t>
  </si>
  <si>
    <t>998725181</t>
  </si>
  <si>
    <t>Příplatek k přesunu hmot tonážní 725 prováděný bez použití mechanizace</t>
  </si>
  <si>
    <t>998725192</t>
  </si>
  <si>
    <t>Příplatek k přesunu hmot tonážní 725 za zvětšený přesun do 100 m</t>
  </si>
  <si>
    <t>726</t>
  </si>
  <si>
    <t>Zdravotechnika - předstěnové instalace</t>
  </si>
  <si>
    <t>726131204</t>
  </si>
  <si>
    <t>Instalační předstěna - montáž klozetu (výlevky) do lehkých stěn s kovovou kcí</t>
  </si>
  <si>
    <t>60000161R1</t>
  </si>
  <si>
    <t>Prvek instalační pro závěsnou výlevku (VL) pro konstrukce prováděné suchým procesem vč. splachovacího tlačítka</t>
  </si>
  <si>
    <t>60000161R2</t>
  </si>
  <si>
    <t>Prvek instalační pro závěsný klozet pro zazdění se splachovací nádržkou pod omítku tl. 80 mm vč. splachovacího tlačítka pro 2 množstí (nerez)</t>
  </si>
  <si>
    <t>998726112</t>
  </si>
  <si>
    <t>Přesun hmot tonážní pro instalační prefabrikáty v objektech v přes 6 do 12 m</t>
  </si>
  <si>
    <t>998726181</t>
  </si>
  <si>
    <t>Příplatek k přesunu hmot tonážní 726 prováděný bez použití mechanizace</t>
  </si>
  <si>
    <t>998726192</t>
  </si>
  <si>
    <t>Příplatek k přesunu hmot tonážní 726 za zvětšený přesun do 100 m</t>
  </si>
  <si>
    <t>01-10 - Restaurování maleb</t>
  </si>
  <si>
    <t>741-001</t>
  </si>
  <si>
    <t>Restaurování maleb stěn a kleneb</t>
  </si>
  <si>
    <t>č204 (pás pod stropem v.1,1m)</t>
  </si>
  <si>
    <t>23,5</t>
  </si>
  <si>
    <t>č205 (pás pod stropem v.1,1m)</t>
  </si>
  <si>
    <t>27,9</t>
  </si>
  <si>
    <t>č206 (pás pod stropem v.1,1m)</t>
  </si>
  <si>
    <t>28,1</t>
  </si>
  <si>
    <t xml:space="preserve">č208 (pás pod stropem v.1,1m) </t>
  </si>
  <si>
    <t>30,1</t>
  </si>
  <si>
    <t>č209 (pás pod stropem v.1,1m)</t>
  </si>
  <si>
    <t>č210 (pás pod stropem v.1,1m)</t>
  </si>
  <si>
    <t>70,1</t>
  </si>
  <si>
    <t>č216 (pás pod stropem v.1,1m)</t>
  </si>
  <si>
    <t xml:space="preserve">209,5 </t>
  </si>
  <si>
    <t>741-002</t>
  </si>
  <si>
    <t>Restaurování malovaného trámového stropu</t>
  </si>
  <si>
    <t>197,9</t>
  </si>
  <si>
    <t>741-003</t>
  </si>
  <si>
    <t>Rekonstrukce iluzivní malby stěn a kleneb</t>
  </si>
  <si>
    <t>114,5</t>
  </si>
  <si>
    <t>741-004</t>
  </si>
  <si>
    <t>Rekonstrukce iluzivní malby stěn</t>
  </si>
  <si>
    <t xml:space="preserve">č203a kompletní stěny </t>
  </si>
  <si>
    <t>82,5</t>
  </si>
  <si>
    <t>č204 - kompletní stěny</t>
  </si>
  <si>
    <t>50,7</t>
  </si>
  <si>
    <t>č205 - kompletní stěny</t>
  </si>
  <si>
    <t>58,5</t>
  </si>
  <si>
    <t>01-11 - Restaurování vstupního schodiště a kamen</t>
  </si>
  <si>
    <t>OST - Ostatní - restaurování</t>
  </si>
  <si>
    <t>OST</t>
  </si>
  <si>
    <t>Ostatní - restaurování</t>
  </si>
  <si>
    <t>900-001</t>
  </si>
  <si>
    <t>Kamenné vstupní schodiště Rk/1</t>
  </si>
  <si>
    <t>262144</t>
  </si>
  <si>
    <t>900-002</t>
  </si>
  <si>
    <t>Kamenný portál Rk/2</t>
  </si>
  <si>
    <t>900-003</t>
  </si>
  <si>
    <t>Kachlová kamna Rk/3</t>
  </si>
  <si>
    <t>900-004</t>
  </si>
  <si>
    <t>Kachlová kamna Rk/4</t>
  </si>
  <si>
    <t>900-005</t>
  </si>
  <si>
    <t>Kachlová kamna Rk/5</t>
  </si>
  <si>
    <t>900-006</t>
  </si>
  <si>
    <t>Kachlová kamna Rk/6</t>
  </si>
  <si>
    <t>900-007</t>
  </si>
  <si>
    <t>Kachlová kamna Rk/7</t>
  </si>
  <si>
    <t>01-12 - SILNOPROUDÁ ELEKTROTECHNIKA</t>
  </si>
  <si>
    <t xml:space="preserve">    741 - Elektroinstalace - silnoproud</t>
  </si>
  <si>
    <t xml:space="preserve">    7411 - Přípravné práce, demontáže</t>
  </si>
  <si>
    <t xml:space="preserve">    7412 - Ostatní</t>
  </si>
  <si>
    <t xml:space="preserve">    7413 - Rozvaděče NN a příslušenství</t>
  </si>
  <si>
    <t xml:space="preserve">    7414 - Kompletační materiál</t>
  </si>
  <si>
    <t xml:space="preserve">    7415 - Elektrické vytápění</t>
  </si>
  <si>
    <t xml:space="preserve">      7415.1 - Akumulační kamna</t>
  </si>
  <si>
    <t xml:space="preserve">      7415.2 - Podlahové vytápění</t>
  </si>
  <si>
    <t xml:space="preserve">    7416 - Podlahové systémy</t>
  </si>
  <si>
    <t xml:space="preserve">    7417 - Elektroinstalační materiál</t>
  </si>
  <si>
    <t xml:space="preserve">    7418 - Ocelové konstrukce a materiál kabelových tras</t>
  </si>
  <si>
    <t xml:space="preserve">    7419 - Kabelové rozvody</t>
  </si>
  <si>
    <t xml:space="preserve">    7420 - Ostatní přístoje a připojení</t>
  </si>
  <si>
    <t xml:space="preserve">    7421 - Svítidla mimo expozice</t>
  </si>
  <si>
    <t xml:space="preserve">    7422 - Vyhřívání okapů</t>
  </si>
  <si>
    <t xml:space="preserve">    7423 - Expoziční osvětlení</t>
  </si>
  <si>
    <t xml:space="preserve">    7424 - Osvětlení dětského programu</t>
  </si>
  <si>
    <t xml:space="preserve">    7432 - Řídící systém osvětlenní a expozičních zásuvkových okruhů</t>
  </si>
  <si>
    <t xml:space="preserve">    7433 - Hromosvod a uzemnění</t>
  </si>
  <si>
    <t xml:space="preserve">    7434 - Nouzové osvětlení</t>
  </si>
  <si>
    <t>M - Práce a dodávky M</t>
  </si>
  <si>
    <t xml:space="preserve">    46-M - Zemní práce při extr.mont.pracích</t>
  </si>
  <si>
    <t>741</t>
  </si>
  <si>
    <t>Elektroinstalace - silnoproud</t>
  </si>
  <si>
    <t>7411</t>
  </si>
  <si>
    <t>Přípravné práce, demontáže</t>
  </si>
  <si>
    <t>210280101</t>
  </si>
  <si>
    <t>Zkoušky a prohlídky rozvodných zařízení kontrola rozváděčů nn, (1 pole) silových, hmotnosti do 200 kg</t>
  </si>
  <si>
    <t>"stávající rovzděče" 6+2</t>
  </si>
  <si>
    <t>7411.R002</t>
  </si>
  <si>
    <t>Vyhledání a zmapování stávajících rozvodů</t>
  </si>
  <si>
    <t>741211817</t>
  </si>
  <si>
    <t>Demontáž rozvodnic kovových, uložených pod omítkou, krytí do IPx 4, plochy přes 0,8 m2</t>
  </si>
  <si>
    <t>741213811</t>
  </si>
  <si>
    <t>Demontáž kabelu z rozvodnice bez zachování funkčnosti (do suti) silových, průřezu do 4 mm2</t>
  </si>
  <si>
    <t>741213813</t>
  </si>
  <si>
    <t>Demontáž kabelu z rozvodnice bez zachování funkčnosti (do suti) silových, průřezu přes 4 do 10 mm2</t>
  </si>
  <si>
    <t>741213847</t>
  </si>
  <si>
    <t>Demontáž kabelu z rozvodnice se zachováním funkčnosti silových, průřezu přes 25 mm2</t>
  </si>
  <si>
    <t>741311883</t>
  </si>
  <si>
    <t>Demontáž spínačů bez zachování funkčnosti (do suti) polozapuštěných nebo zapuštěných, pro prostředí normální přes 10 A, připojení bezšroubové do 2 svorek</t>
  </si>
  <si>
    <t>741315825</t>
  </si>
  <si>
    <t>Demontáž zásuvek bez zachování funkčnosti (do suti) domovních polozapuštěných nebo zapuštěných, pro prostředí normální do 16 A, připojení šroubové 2P+PE pro průběžnou montáž</t>
  </si>
  <si>
    <t>7412</t>
  </si>
  <si>
    <t>Ostatní</t>
  </si>
  <si>
    <t>21-M-06.R01</t>
  </si>
  <si>
    <t>Drobný elektroinstalační materiál</t>
  </si>
  <si>
    <t>7412.R2</t>
  </si>
  <si>
    <t>Spolupráce s revizním technikem</t>
  </si>
  <si>
    <t>7412.R3</t>
  </si>
  <si>
    <t>Zaškolení obsluhy</t>
  </si>
  <si>
    <t>7412.R5</t>
  </si>
  <si>
    <t>Měření umělého osvětlení v referenčních prostorách po ukončení montáží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</si>
  <si>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</si>
  <si>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</si>
  <si>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</si>
  <si>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</si>
  <si>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741920051</t>
  </si>
  <si>
    <t>Montáž a zhotovení ohnivzdorných konstrukcí pro elektrozařízení přepážek z desek nebo vyztužených omítek silikátových s výplní ve stěnovém průchodu, tl. do 150 mm</t>
  </si>
  <si>
    <t>16*(0,3*0,3)</t>
  </si>
  <si>
    <t>998741104</t>
  </si>
  <si>
    <t>Přesun hmot pro silnoproud stanovený z hmotnosti přesunovaného materiálu vodorovná dopravní vzdálenost do 50 m v objektech výšky přes 24 do 36 m</t>
  </si>
  <si>
    <t>7413</t>
  </si>
  <si>
    <t>Rozvaděče NN a příslušenství</t>
  </si>
  <si>
    <t>210220452.B</t>
  </si>
  <si>
    <t>Montáž ekvipotenciální ochranné přípojnice EP pod omítku včetně zapojení</t>
  </si>
  <si>
    <t>"EP přípojnice u rozvaděčů" 4</t>
  </si>
  <si>
    <t>35713102.C</t>
  </si>
  <si>
    <t>Přípojnice pro ochranné a funkční vyrovnání potenciálů pro min.8x vodič 6mm2 + 3x vodič 25-35mm2 v krabici pod omítku s víkem.</t>
  </si>
  <si>
    <t>741210003</t>
  </si>
  <si>
    <t>Montáž rozvodnic oceloplechových nebo plastových bez zapojení vodičů běžných, hmotnosti do 100 kg</t>
  </si>
  <si>
    <t>7413.R001.1</t>
  </si>
  <si>
    <t>RELM - elektroměrový rozvaděč</t>
  </si>
  <si>
    <t>7413.R002.1</t>
  </si>
  <si>
    <t>Rozvaděč RH - kompletní viz schéma rozvaděče, včetně kompletace a zapojení</t>
  </si>
  <si>
    <t>7413.R003.1</t>
  </si>
  <si>
    <t>Rozvaděč R1 - kompletní viz schéma rozvaděče, včetně kompletace a zapojení</t>
  </si>
  <si>
    <t>7413.R004.1</t>
  </si>
  <si>
    <t>Rozvaděč R2 - kompletní viz schéma rozvaděče, včetně kompletace a zapojení</t>
  </si>
  <si>
    <t>7413.R005.1</t>
  </si>
  <si>
    <t>Rozvaděč R3 - kompletní viz schéma rozvaděče, včetně kompletace a zapojení</t>
  </si>
  <si>
    <t>7413.R006</t>
  </si>
  <si>
    <t>Rozvaděč R4 - kompletní viz schéma rozvaděče, včetně kompletace a zapojení</t>
  </si>
  <si>
    <t>7414</t>
  </si>
  <si>
    <t>Kompletační materiál</t>
  </si>
  <si>
    <t>741310031</t>
  </si>
  <si>
    <t>Montáž spínačů jedno nebo dvoupólových nástěnných se zapojením vodičů, pro prostředí venkovní nebo mokré spínačů, řazení 1-jednopólových</t>
  </si>
  <si>
    <t>10.028.722</t>
  </si>
  <si>
    <t>Spínač č.1 bílá IP44</t>
  </si>
  <si>
    <t>741310101</t>
  </si>
  <si>
    <t>Montáž spínačů jedno nebo dvoupólových polozapuštěných nebo zapuštěných se zapojením vodičů bezšroubové připojení spínačů, řazení 1-jednopólových</t>
  </si>
  <si>
    <t>10.073.273</t>
  </si>
  <si>
    <t>Spínač č.1 2mod, bílý</t>
  </si>
  <si>
    <t>"vypínač č.1 v samostatném rámečku" 3</t>
  </si>
  <si>
    <t>741310121</t>
  </si>
  <si>
    <t>Montáž spínačů jedno nebo dvoupólových polozapuštěných nebo zapuštěných se zapojením vodičů bezšroubové připojení přepínačů, řazení 5-sériových</t>
  </si>
  <si>
    <t>10.034.642</t>
  </si>
  <si>
    <t>Spínač č.5 2mod, bílý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</si>
  <si>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</si>
  <si>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</si>
  <si>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"Spínač s DALI touchdim" 1</t>
  </si>
  <si>
    <t>"Tlačítko 1/0 historizující" 30</t>
  </si>
  <si>
    <t>"Tlačítko 1/0 venkovní" 1</t>
  </si>
  <si>
    <t>"Tlačítko 1/0 historizující venkovní" 4</t>
  </si>
  <si>
    <t>ABB.3559KC86345</t>
  </si>
  <si>
    <t>Ovládač (tlačítko) přepínací, se svorkou N, řazení 6/0, porcelán, historizující</t>
  </si>
  <si>
    <t>7414.R2.01</t>
  </si>
  <si>
    <t>Montáž adresného prvku DALI pod tlačítko, zapojení</t>
  </si>
  <si>
    <t>7414.R2.02</t>
  </si>
  <si>
    <t>Tlačítkové rozraní DALI, 4x vstup pro připojení tlačítek</t>
  </si>
  <si>
    <t>1000005302</t>
  </si>
  <si>
    <t>Ovládač zapínací, řazení 1/0, IP44 25-IPxx</t>
  </si>
  <si>
    <t>1714807</t>
  </si>
  <si>
    <t>Bakelitový otočný přepínač na povrch do exteriéru IP44, řazení 1/0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</si>
  <si>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</si>
  <si>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</si>
  <si>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10.034.446</t>
  </si>
  <si>
    <t>Spínač č.6 2mod, bílý</t>
  </si>
  <si>
    <t>"Vypínač v jednorámečku" 2</t>
  </si>
  <si>
    <t>741311004</t>
  </si>
  <si>
    <t>Montáž spínačů speciálních se zapojením vodičů čidla pohybu nástěnného</t>
  </si>
  <si>
    <t>1256303.R02</t>
  </si>
  <si>
    <t>Pohybový detektor 360°, přisazený, vnitřní</t>
  </si>
  <si>
    <t>"detektory na WC" 4</t>
  </si>
  <si>
    <t>1256303.R03</t>
  </si>
  <si>
    <t>Pohybový detektor 230°, nástěnný, nastavitelný, venkovní</t>
  </si>
  <si>
    <t>"venkovní PIR hl.vchod" 1</t>
  </si>
  <si>
    <t>741313001</t>
  </si>
  <si>
    <t>Montáž zásuvek domovních se zapojením vodičů bezšroubové připojení polozapuštěných nebo zapuštěných 10/16 A, provedení 2P + PE</t>
  </si>
  <si>
    <t>741313002</t>
  </si>
  <si>
    <t>Montáž zásuvek domovních se zapojením vodičů bezšroubové připojení polozapuštěných nebo zapuštěných 10/16 A, provedení 2P + PE dvojí zapojení pro průběžnou montáž</t>
  </si>
  <si>
    <t>34555101</t>
  </si>
  <si>
    <t>zásuvka 1násobná 16A bílý</t>
  </si>
  <si>
    <t>"zásuvka moderní v 1rámečku" 18</t>
  </si>
  <si>
    <t>"zásuvky ve vícenásobných rámečcích" 3 * 3</t>
  </si>
  <si>
    <t>"zásuvky moderní s PO" 2</t>
  </si>
  <si>
    <t>34555101.R01</t>
  </si>
  <si>
    <t>Zásuvka jednonásobná s ochranným kolíkem historizující, bílá, porcelán</t>
  </si>
  <si>
    <t>"zásuvky historizující" 118+1</t>
  </si>
  <si>
    <t>34555101.R02</t>
  </si>
  <si>
    <t>Zásuvka jednonásobná s ochranným kolíkem historizující, bílá, porcelán s ochrannou proti přepětí</t>
  </si>
  <si>
    <t>"zásuvky historizující s PO" 6</t>
  </si>
  <si>
    <t>34555101.R4</t>
  </si>
  <si>
    <t>zásuvka 1násobná 16A bílý, do podlahové krabice, komplet</t>
  </si>
  <si>
    <t>34555101.R5</t>
  </si>
  <si>
    <t>zásuvka 1násobná 16A bílý, do podlahové krabice, ochrana proti přepětí, komplet</t>
  </si>
  <si>
    <t>741313003</t>
  </si>
  <si>
    <t>Montáž zásuvek domovních se zapojením vodičů bezšroubové připojení polozapuštěných nebo zapuštěných 10/16 A, provedení 2x (2P + PE) dvojnásobná</t>
  </si>
  <si>
    <t>34555121</t>
  </si>
  <si>
    <t>zásuvka 2násobná 16A bílá</t>
  </si>
  <si>
    <t>"2zásuvky" 3</t>
  </si>
  <si>
    <t>741313082</t>
  </si>
  <si>
    <t>Montáž zásuvek domovních se zapojením vodičů šroubové připojení venkovní nebo mokré, provedení 2P + PE</t>
  </si>
  <si>
    <t>35811473</t>
  </si>
  <si>
    <t>zásuvka chráněná zapuštěná s víčkem 16A - 3pól, IP44, šroubové svorky</t>
  </si>
  <si>
    <t>"zásuvka 230V zapuštěná" 2</t>
  </si>
  <si>
    <t>741313352</t>
  </si>
  <si>
    <t>Montáž zásuvek průmyslových se zapojením vodičů vestavných, provedení IP 44 3P+N+PE 32 A</t>
  </si>
  <si>
    <t>35811480</t>
  </si>
  <si>
    <t>zásuvka nástěnná 32A - 5pól, řazení 3P+N+PE IP44, šroubové svorky</t>
  </si>
  <si>
    <t>10.071.138</t>
  </si>
  <si>
    <t>Rámeček troj. Polar</t>
  </si>
  <si>
    <t>741330311</t>
  </si>
  <si>
    <t>Montáž ovladačů tlačítkových vestavných s průčelní deskou bez zhotovení otvoru kompletů 1 tlačítkových</t>
  </si>
  <si>
    <t>7414.R028</t>
  </si>
  <si>
    <t>Červené tlačítko TOTAL/CENTRAL STOP, 1x NO + 1x NC kontakt, ČERVENÉ</t>
  </si>
  <si>
    <t>7415</t>
  </si>
  <si>
    <t>Elektrické vytápění</t>
  </si>
  <si>
    <t>7415.1</t>
  </si>
  <si>
    <t>Akumulační kamna</t>
  </si>
  <si>
    <t>7420.R304</t>
  </si>
  <si>
    <t>Montáž nových kachlových kamen, zapojení</t>
  </si>
  <si>
    <t>"m.č.1.18" 1</t>
  </si>
  <si>
    <t>"m.č.1.06" 1</t>
  </si>
  <si>
    <t>"m.č.1.07" 1</t>
  </si>
  <si>
    <t>"m.č.2.03" 0</t>
  </si>
  <si>
    <t>"m.č.2.16" 1</t>
  </si>
  <si>
    <t>7420.R301</t>
  </si>
  <si>
    <t>Kachlová akumulační kamna 5 kW - vestavěný termostat, vestavěný ventilátor, komplet</t>
  </si>
  <si>
    <t>7420.R302</t>
  </si>
  <si>
    <t>Montáž, lepení, spárování</t>
  </si>
  <si>
    <t>7420.R303</t>
  </si>
  <si>
    <t>Spojovací materiál pro 1 kachlová kamna</t>
  </si>
  <si>
    <t>741331075</t>
  </si>
  <si>
    <t>Montáž měřicích přístrojů bez zapojení vodičů termostatu</t>
  </si>
  <si>
    <t>1216992</t>
  </si>
  <si>
    <t>Prostorový termostat pro regulaci dvourychlostních vybíjecích ventilátorů akumulačních kamen.</t>
  </si>
  <si>
    <t>7420.R305</t>
  </si>
  <si>
    <t>Demontáž stávajících kachlových kamen RETAP SD-5, ekologická likvidace</t>
  </si>
  <si>
    <t>7415.2</t>
  </si>
  <si>
    <t>Podlahové vytápění</t>
  </si>
  <si>
    <t>K001</t>
  </si>
  <si>
    <t>Montáž systému podlahového elektrického vytápění - topné fólie, komplet</t>
  </si>
  <si>
    <t>"m.č.1.20" 27,3</t>
  </si>
  <si>
    <t>"m.č.1.19" 24,6</t>
  </si>
  <si>
    <t>6652555</t>
  </si>
  <si>
    <t>Sada s folií 80 W/m² - šířka 0,6m / délka 5m / příkon 230W</t>
  </si>
  <si>
    <t>"m.č.1.20" 2</t>
  </si>
  <si>
    <t>6652725</t>
  </si>
  <si>
    <t>Sada s folií 80 W/m² - šířka 1,0m / délka 5m / příkon 390W</t>
  </si>
  <si>
    <t>"m.č.1.20" 4</t>
  </si>
  <si>
    <t>"m.č.1.19" 5</t>
  </si>
  <si>
    <t>5442024</t>
  </si>
  <si>
    <t>Speciální krycí deska pro instalaci folie pod koberec a PVC - 2,88m2</t>
  </si>
  <si>
    <t>"m.č.1.20" 9</t>
  </si>
  <si>
    <t>"m.č.1.19" 9</t>
  </si>
  <si>
    <t>5442034</t>
  </si>
  <si>
    <t>Izolace pod podlahy s topnou folií - tloušťka 6 mm - 5m2</t>
  </si>
  <si>
    <t>"m.č.1.20" 6</t>
  </si>
  <si>
    <t>52V4200123</t>
  </si>
  <si>
    <t>Termostat dotykový, programovatelný, snímá teplotu prostoru i podlahy vč.sond pro snímání teploty podlahy</t>
  </si>
  <si>
    <t>"m.č.1.20" 1</t>
  </si>
  <si>
    <t xml:space="preserve">"m.č.1.19" 1 </t>
  </si>
  <si>
    <t>7416</t>
  </si>
  <si>
    <t>Podlahové systémy</t>
  </si>
  <si>
    <t>741111002</t>
  </si>
  <si>
    <t>Montáž systému podlahových kanálů se spojkami, ohyby a rohy a s nasunutím do krabic krabic s vývody</t>
  </si>
  <si>
    <t>7416.R01</t>
  </si>
  <si>
    <t>Kompletní podlahová krabice s krytem IP 44 se středovým kruhovým vývodem pro kabely, instalační krabicí do betonu, hřibovým kabelovým vývodem pro kabely a přístrojovými deskami, kovová.</t>
  </si>
  <si>
    <t>"Podlah.krabice 44" 2</t>
  </si>
  <si>
    <t>"Podlah.krabice 44-A" 3</t>
  </si>
  <si>
    <t>7416.R02</t>
  </si>
  <si>
    <t>Kompletní podlahová krabice s krytem IP 67 s nástavcem podlah.zásuvky IP67 z šedého masivního PVC s gumovou krytkou, vhodný jako ochrana proti prachu a vodě při otevření podlahové krabici, pro 4 ks zásuvek 230/16A</t>
  </si>
  <si>
    <t>"Podlah.krabice 67" 3</t>
  </si>
  <si>
    <t>7416.R03</t>
  </si>
  <si>
    <t>Kompletní podlahová krabice s krytem IP 67 s nástavcem podlah.zásuvky IP67 z šedého masivního PVC s gumovou krytkou, vhodný jako ochrana proti prachu a vodě při otevření podlahové krabici, pro 3 ks zásuvek 230/16A + 2x RJ45 cat.6 keystone</t>
  </si>
  <si>
    <t>"Podlah.krabice 67-L" 1</t>
  </si>
  <si>
    <t>7417</t>
  </si>
  <si>
    <t>Elektroinstalační materiál</t>
  </si>
  <si>
    <t>741110052</t>
  </si>
  <si>
    <t>Montáž trubek elektroinstalačních s nasunutím nebo našroubováním do krabic plastových ohebných, uložených volně, vnější Ø přes 23 do 35 mm</t>
  </si>
  <si>
    <t>34571156</t>
  </si>
  <si>
    <t>trubka elektroinstalační ohebná z PH, D 28,4/34,5mm</t>
  </si>
  <si>
    <t>741110002</t>
  </si>
  <si>
    <t>Montáž trubek elektroinstalačních s nasunutím nebo našroubováním do krabic plastových tuhých, uložených pevně, vnější Ø přes 23 do 35 mm</t>
  </si>
  <si>
    <t>34571108</t>
  </si>
  <si>
    <t>trubka elektroinstalační pancéřová pevná z PH D 20,6/25mm, délka 3m</t>
  </si>
  <si>
    <t>"svítidla půda" 140</t>
  </si>
  <si>
    <t>"ostatní" 160</t>
  </si>
  <si>
    <t>11.058.591</t>
  </si>
  <si>
    <t>Příchytka tuché trubky 25 šedá</t>
  </si>
  <si>
    <t>741110053</t>
  </si>
  <si>
    <t>Montáž trubek elektroinstalačních s nasunutím nebo našroubováním do krabic plastových ohebných, uložených volně, vnější Ø přes 35 mm</t>
  </si>
  <si>
    <t>34571352</t>
  </si>
  <si>
    <t>trubka elektroinstalační ohebná dvouplášťová korugovaná (chránička) D 52/63mm, HDPE+LDPE</t>
  </si>
  <si>
    <t>40*4</t>
  </si>
  <si>
    <t>3 *2*8</t>
  </si>
  <si>
    <t>34571350</t>
  </si>
  <si>
    <t>trubka elektroinstalační ohebná dvouplášťová korugovaná (chránička) D 32/40mm, HDPE+LDPE</t>
  </si>
  <si>
    <t>7 *12</t>
  </si>
  <si>
    <t>741112001</t>
  </si>
  <si>
    <t>Montáž krabic elektroinstalačních bez napojení na trubky a lišty, demontáže a montáže víčka a přístroje protahovacích nebo odbočných zapuštěných plastových kruhových</t>
  </si>
  <si>
    <t>"KU68</t>
  </si>
  <si>
    <t>"přístroje" 210</t>
  </si>
  <si>
    <t xml:space="preserve"> "ostatní" 112</t>
  </si>
  <si>
    <t>"KO97</t>
  </si>
  <si>
    <t>34571451</t>
  </si>
  <si>
    <t>krabice pod omítku PVC přístrojová kruhová D 70mm hluboká</t>
  </si>
  <si>
    <t>34571563</t>
  </si>
  <si>
    <t>krabice pod omítku PVC odbočná kruhová D 100mm s víčkem a svorkovnicí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</si>
  <si>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</si>
  <si>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</si>
  <si>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"krabice 117x117x58 na povrchu" 32</t>
  </si>
  <si>
    <t>34571483</t>
  </si>
  <si>
    <t>krabice v uzavřeném provedení PVC s krytím IP 54 čtvercová 120x120mm</t>
  </si>
  <si>
    <t>7418</t>
  </si>
  <si>
    <t>Ocelové konstrukce a materiál kabelových tras</t>
  </si>
  <si>
    <t>210021071</t>
  </si>
  <si>
    <t>Montáž příchytek pro kabely plastových jednoduchých, průměru 16 až 25 mm</t>
  </si>
  <si>
    <t>4*300</t>
  </si>
  <si>
    <t>1218249</t>
  </si>
  <si>
    <t>Příchytka pro stahovací pásek 42mm</t>
  </si>
  <si>
    <t>1200</t>
  </si>
  <si>
    <t>34572308</t>
  </si>
  <si>
    <t>páska stahovací kabelová 3,6x200mm</t>
  </si>
  <si>
    <t>100 kus</t>
  </si>
  <si>
    <t>1200  / 100</t>
  </si>
  <si>
    <t>30 / 100</t>
  </si>
  <si>
    <t>740 / 100</t>
  </si>
  <si>
    <t>210021081</t>
  </si>
  <si>
    <t>Montáž příchytek pro kabely plastových pro trojsvazek kabelů, průměr 1 kabelu 24 až 27 mm</t>
  </si>
  <si>
    <t>2*200</t>
  </si>
  <si>
    <t>10.783.654</t>
  </si>
  <si>
    <t>Svazkový držák 45x40mm komplet vč.hmoždinky a vrutu</t>
  </si>
  <si>
    <t>742111001</t>
  </si>
  <si>
    <t>Montáž příchytek pro kabely samostatné ohniodolné včetně šroubu a hmoždinky</t>
  </si>
  <si>
    <t>7418.R3002</t>
  </si>
  <si>
    <t>Distanční příchytka pro kabely a trubky s připojovacím závitem pro přichycení kabelu s požární odolností 12,5-14</t>
  </si>
  <si>
    <t>70 * 4</t>
  </si>
  <si>
    <t>7418.R3003</t>
  </si>
  <si>
    <t>Distanční příchytka pro kabely a trubky s připojovacím závitem pro přichycení kabelu s požární odolností 16,5-18</t>
  </si>
  <si>
    <t>40 * 4</t>
  </si>
  <si>
    <t>10.652.890</t>
  </si>
  <si>
    <t>Kotva pro příchytku požárně odolné trasy komplet</t>
  </si>
  <si>
    <t>7419</t>
  </si>
  <si>
    <t>Kabelové rozvody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</si>
  <si>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</si>
  <si>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</si>
  <si>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34140841</t>
  </si>
  <si>
    <t>vodič propojovací jádro Cu lanované izolace PVC 450/750V (H07V-R) 1x2,5mm2</t>
  </si>
  <si>
    <t>34141356</t>
  </si>
  <si>
    <t>vodič propojovací mrazuvzdorný jádro Cu lanované izolace PVC 450/750V (CMA) 1x4mm2</t>
  </si>
  <si>
    <t>34141358</t>
  </si>
  <si>
    <t>vodič propojovací mrazuvzdorný jádro Cu lanované izolace PVC 450/750V (CMA) 1x10mm2</t>
  </si>
  <si>
    <t>34141359</t>
  </si>
  <si>
    <t>vodič propojovací mrazuvzdorný jádro Cu lanované izolace PVC 450/750V (CMA) 1x16mm2</t>
  </si>
  <si>
    <t>741120203</t>
  </si>
  <si>
    <t>Montáž vodičů izolovaných měděných bez ukončení uložených volně plných a laněných s PVC pláštěm, bezhalogenových, ohniodolných (např. CY, CHAH-V) průřezu žíly 25 až 35 mm2</t>
  </si>
  <si>
    <t>34141361</t>
  </si>
  <si>
    <t>vodič propojovací mrazuvzdorný jádro Cu lanované izolace PVC 450/750V (CMA) 1x35mm2</t>
  </si>
  <si>
    <t>741122015</t>
  </si>
  <si>
    <t>Montáž kabelů měděných bez ukončení uložených pod omítku plných kulatých (např. CYKY), počtu a průřezu žil 3x1,5 mm2</t>
  </si>
  <si>
    <t>1440</t>
  </si>
  <si>
    <t>34111030</t>
  </si>
  <si>
    <t>kabel instalační jádro Cu plné izolace PVC plášť PVC 450/750V (CYKY) 3x1,5mm2</t>
  </si>
  <si>
    <t>741122016</t>
  </si>
  <si>
    <t>Montáž kabelů měděných bez ukončení uložených pod omítku plných kulatých (např. CYKY), počtu a průřezu žil 3x2,5 až 6 mm2</t>
  </si>
  <si>
    <t>1710</t>
  </si>
  <si>
    <t>34111036</t>
  </si>
  <si>
    <t>kabel instalační jádro Cu plné izolace PVC plášť PVC 450/750V (CYKY) 3x2,5mm2</t>
  </si>
  <si>
    <t>741122031</t>
  </si>
  <si>
    <t>Montáž kabelů měděných bez ukončení uložených pod omítku plných kulatých (např. CYKY), počtu a průřezu žil 5x1,5 až 2,5 mm2</t>
  </si>
  <si>
    <t>820</t>
  </si>
  <si>
    <t>1140</t>
  </si>
  <si>
    <t>34111090</t>
  </si>
  <si>
    <t>kabel instalační jádro Cu plné izolace PVC plášť PVC 450/750V (CYKY) 5x1,5mm2</t>
  </si>
  <si>
    <t>530 + 610</t>
  </si>
  <si>
    <t>34111094</t>
  </si>
  <si>
    <t>kabel instalační jádro Cu plné izolace PVC plášť PVC 450/750V (CYKY) 5x2,5mm2</t>
  </si>
  <si>
    <t>741122032</t>
  </si>
  <si>
    <t>Montáž kabelů měděných bez ukončení uložených pod omítku plných kulatých (např. CYKY), počtu a průřezu žil 5x4 až 6 mm2</t>
  </si>
  <si>
    <t>34111100</t>
  </si>
  <si>
    <t>kabel instalační jádro Cu plné izolace PVC plášť PVC 450/750V (CYKY) 5x6mm2</t>
  </si>
  <si>
    <t>741122033</t>
  </si>
  <si>
    <t>Montáž kabelů měděných bez ukončení uložených pod omítku plných kulatých (např. CYKY), počtu a průřezu žil 5x10 mm2</t>
  </si>
  <si>
    <t>34111100.A1</t>
  </si>
  <si>
    <t>kabel silový s Cu jádrem 1 kV 5x10mm2</t>
  </si>
  <si>
    <t>741122134</t>
  </si>
  <si>
    <t>Montáž kabelů měděných bez ukončení uložených v trubkách zatažených plných kulatých nebo bezhalogenových (např. CYKY) počtu a průřezu žil 4x16 až 25 mm2</t>
  </si>
  <si>
    <t>34111100.A2</t>
  </si>
  <si>
    <t>kabel silový s Cu jádrem 1 kV 5x16mm2</t>
  </si>
  <si>
    <t>741122041</t>
  </si>
  <si>
    <t>Montáž kabelů měděných bez ukončení uložených pod omítku plných kulatých (např. CYKY), počtu a průřezu žil 7x1,5 až 2,5 mm2</t>
  </si>
  <si>
    <t>34111110</t>
  </si>
  <si>
    <t>kabel instalační jádro Cu plné izolace PVC plášť PVC 450/750V (CYKY) 7x1,5mm2</t>
  </si>
  <si>
    <t>741122611</t>
  </si>
  <si>
    <t>Montáž kabelů měděných bez ukončení uložených pevně plných kulatých nebo bezhalogenových (např. CYKY) počtu a průřezu žil 3x1,5 až 6 mm2</t>
  </si>
  <si>
    <t>650</t>
  </si>
  <si>
    <t>1151864</t>
  </si>
  <si>
    <t>KABEL 1-CHKE-V-J 3x2,5 FE180/P60-R B2CAS</t>
  </si>
  <si>
    <t>"napájení" 60</t>
  </si>
  <si>
    <t>"NO" 590</t>
  </si>
  <si>
    <t>1676863</t>
  </si>
  <si>
    <t>KABEL 1-CHKE-V-J 3x1,5 RE FE180/P90-R B2</t>
  </si>
  <si>
    <t>741122625</t>
  </si>
  <si>
    <t>Montáž kabelů měděných bez ukončení uložených pevně plných kulatých nebo bezhalogenových (např. CYKY) počtu a průřezu žil 4x35 mm2</t>
  </si>
  <si>
    <t>1232377</t>
  </si>
  <si>
    <t>1-CHKE-V-J 4x35 FE180</t>
  </si>
  <si>
    <t>742121001</t>
  </si>
  <si>
    <t>Montáž kabelů sdělovacích pro vnitřní rozvody počtu žil do 15</t>
  </si>
  <si>
    <t>34121263</t>
  </si>
  <si>
    <t>kabel datový jádro Cu plné plášť PVC (U/UTP) kategorie 6</t>
  </si>
  <si>
    <t>7420</t>
  </si>
  <si>
    <t>Ostatní přístoje a připojení</t>
  </si>
  <si>
    <t>741130115</t>
  </si>
  <si>
    <t>Ukončení šňůr se zapojením počtu a průřezu žil 3x0,35 až 4 mm2</t>
  </si>
  <si>
    <t>741130144</t>
  </si>
  <si>
    <t>Ukončení šňůr se zapojením počtu a průřezu žil 5x0,5 až 4 mm2</t>
  </si>
  <si>
    <t>7420.R1</t>
  </si>
  <si>
    <t>Svorky propojovací pro ukončení volných vývodů</t>
  </si>
  <si>
    <t>7417.R0100</t>
  </si>
  <si>
    <t>Provedení doplňujícího ochranného pospojení v místnosti komplet vč.spojovacího materiálu</t>
  </si>
  <si>
    <t>"Doplňující ochranné pospojování" 3</t>
  </si>
  <si>
    <t>7421</t>
  </si>
  <si>
    <t>Svítidla mimo expozice</t>
  </si>
  <si>
    <t>M025</t>
  </si>
  <si>
    <t>Svítidlo D1 - Technická specifikace viz. Kniha svítidel</t>
  </si>
  <si>
    <t>M026</t>
  </si>
  <si>
    <t>Svítidlo E1 - Technická specifikace viz. Kniha svítidel</t>
  </si>
  <si>
    <t>M027</t>
  </si>
  <si>
    <t>Svítidlo F1 - Technická specifikace viz. Kniha svítidel</t>
  </si>
  <si>
    <t>M028</t>
  </si>
  <si>
    <t>Svítidlo F2 - Technická specifikace viz. Kniha svítidel</t>
  </si>
  <si>
    <t>M029</t>
  </si>
  <si>
    <t>Svítidlo P1 - Technická specifikace viz. Kniha svítidel</t>
  </si>
  <si>
    <t>M030</t>
  </si>
  <si>
    <t>Příslušenství svítidla P1 - Technická specifikace viz. Kniha svítidel</t>
  </si>
  <si>
    <t>M031</t>
  </si>
  <si>
    <t>Svítidlo Q1 - Technická specifikace viz. Kniha svítidel</t>
  </si>
  <si>
    <t>M032</t>
  </si>
  <si>
    <t>Příslušenství svítidla Q1 - Technická specifikace viz. Kniha svítidel</t>
  </si>
  <si>
    <t>M033</t>
  </si>
  <si>
    <t>Svítidlo Q11 - Technická specifikace viz. Kniha svítidel</t>
  </si>
  <si>
    <t>M034</t>
  </si>
  <si>
    <t>Příslušenství svítidla Q11 - Technická specifikace viz. Kniha svítidel</t>
  </si>
  <si>
    <t>M035</t>
  </si>
  <si>
    <t>Svítidlo Q2 - Technická specifikace viz. Kniha svítidel</t>
  </si>
  <si>
    <t>M036</t>
  </si>
  <si>
    <t>Svítidlo Q3 - Technická specifikace viz. Kniha svítidel</t>
  </si>
  <si>
    <t>M037</t>
  </si>
  <si>
    <t>Příslušenství svítidla Q3 - Technická specifikace viz. Kniha svítidel</t>
  </si>
  <si>
    <t>M038</t>
  </si>
  <si>
    <t>Svítidlo R1 - Technická specifikace viz. Kniha svítidel</t>
  </si>
  <si>
    <t>M039</t>
  </si>
  <si>
    <t>Příslušenství svítidla R1 - Technická specifikace viz. Kniha svítidel</t>
  </si>
  <si>
    <t>M040</t>
  </si>
  <si>
    <t>Svítidlo R11 - Technická specifikace viz. Kniha svítidel</t>
  </si>
  <si>
    <t>M041</t>
  </si>
  <si>
    <t>Příslušenství svítidla R11 - Technická specifikace viz. Kniha svítidel</t>
  </si>
  <si>
    <t>M042</t>
  </si>
  <si>
    <t>Svítidlo R2 - Technická specifikace viz. Kniha svítidel</t>
  </si>
  <si>
    <t>M043</t>
  </si>
  <si>
    <t>Příslušenství svítidla R2 - Technická specifikace viz. Kniha svítidel</t>
  </si>
  <si>
    <t>M014</t>
  </si>
  <si>
    <t>Montážní materál a příslušenství svítidel</t>
  </si>
  <si>
    <t>K002</t>
  </si>
  <si>
    <t>Kompletní montáž a zapojení svítidla D1</t>
  </si>
  <si>
    <t>K003</t>
  </si>
  <si>
    <t>Kompletní montáž a zapojení svítidla E1</t>
  </si>
  <si>
    <t>K004</t>
  </si>
  <si>
    <t>Kompletní montáž a zapojení svítidla F1</t>
  </si>
  <si>
    <t>K005</t>
  </si>
  <si>
    <t>Kompletní montáž a zapojení svítidla F2</t>
  </si>
  <si>
    <t>K006</t>
  </si>
  <si>
    <t>Kompletní montáž a zapojení svítidla P1</t>
  </si>
  <si>
    <t>K007</t>
  </si>
  <si>
    <t>Kompletní montáž a zapojení svítidla Q1</t>
  </si>
  <si>
    <t>K008</t>
  </si>
  <si>
    <t>Kompletní montáž a zapojení svítidla Q11</t>
  </si>
  <si>
    <t>K009</t>
  </si>
  <si>
    <t>Kompletní montáž a zapojení svítidla Q2</t>
  </si>
  <si>
    <t>K010</t>
  </si>
  <si>
    <t>Kompletní montáž a zapojení svítidla Q3</t>
  </si>
  <si>
    <t>K011</t>
  </si>
  <si>
    <t>Kompletní montáž a zapojení svítidla R1</t>
  </si>
  <si>
    <t>K012</t>
  </si>
  <si>
    <t>Kompletní montáž a zapojení svítidla R11</t>
  </si>
  <si>
    <t>K013</t>
  </si>
  <si>
    <t>Kompletní montáž a zapojení svítidla R2</t>
  </si>
  <si>
    <t>K027</t>
  </si>
  <si>
    <t>Kontrola a revize stávajícího lustru</t>
  </si>
  <si>
    <t>K014</t>
  </si>
  <si>
    <t>Kopie 3 ramenného mosazného lustru - Technická specifikace viz. Kniha svítidel</t>
  </si>
  <si>
    <t>K032</t>
  </si>
  <si>
    <t>Nová elektrifikace stávajícího křišťálového lustru, odborné vyčištění, oprava poškozených částí v rozsahu 10% - Technická specifikace viz. Kniha svítidel</t>
  </si>
  <si>
    <t>7422</t>
  </si>
  <si>
    <t>Vyhřívání okapů</t>
  </si>
  <si>
    <t>7422.R002</t>
  </si>
  <si>
    <t>Úchytný materiál pro topné kabely - svody, komplet</t>
  </si>
  <si>
    <t>"Svody u vpustí do hloubky 50cm ve svodu" 22 * 3</t>
  </si>
  <si>
    <t>7422.R003</t>
  </si>
  <si>
    <t>Úchytný materiál pro topné kabely - vpusť, komplet</t>
  </si>
  <si>
    <t>3 * 3</t>
  </si>
  <si>
    <t>7422.R004</t>
  </si>
  <si>
    <t>Digit.elektronický termostat pro snímání prost.teploty a 2 hodnot vlhkosti do rozvaděče (řídící jednotka)</t>
  </si>
  <si>
    <t>ks</t>
  </si>
  <si>
    <t>"Jednotka do rozvaděče" 1</t>
  </si>
  <si>
    <t>7422.R005</t>
  </si>
  <si>
    <t>Čidlo vlhkostní do okapu</t>
  </si>
  <si>
    <t>7422.R006.1</t>
  </si>
  <si>
    <t>Čidlo teplotní na fasádu</t>
  </si>
  <si>
    <t>7422.R001</t>
  </si>
  <si>
    <t>Topný kabel 2-žilový 12m 235W, 20 W/m</t>
  </si>
  <si>
    <t>"Vpusti" 3</t>
  </si>
  <si>
    <t>7422.R010</t>
  </si>
  <si>
    <t>Montáž topného kabelu do svodů a vpustí komplet</t>
  </si>
  <si>
    <t>7422.R011</t>
  </si>
  <si>
    <t>Montáž a nastavení řídící jednotky, nastavení a oživení systému</t>
  </si>
  <si>
    <t>7422.R012.1</t>
  </si>
  <si>
    <t>Montáž čidla pro topné kabely</t>
  </si>
  <si>
    <t>"vlkostní čidlo" 3</t>
  </si>
  <si>
    <t>"teplotní čidlo" 1</t>
  </si>
  <si>
    <t>7422.R013.1</t>
  </si>
  <si>
    <t>Napojení topných kabelů, vč.spojovacího a ostatního materiálu, komplet</t>
  </si>
  <si>
    <t>7423</t>
  </si>
  <si>
    <t>Expoziční osvětlení</t>
  </si>
  <si>
    <t>vlastní EO 1.1</t>
  </si>
  <si>
    <t>C1 - lištový LED světlomet 230V/50Hz, 35W / 930, WFL, 3 000 cd, IP20, I, F, černý</t>
  </si>
  <si>
    <t>vlastní EO 1.2</t>
  </si>
  <si>
    <t>C2 - lištový LED světlomet 230V/50Hz, 35W / 930, FL, 4 000 cd, IP20, I, F, černý</t>
  </si>
  <si>
    <t>vlastní EO 1.3</t>
  </si>
  <si>
    <t>C3 - lištový LED světlomet 230V/50Hz, 35W / 930, WFL, 3 000 cd, IP20, I, F, bílý</t>
  </si>
  <si>
    <t>vlastní EO 1.4</t>
  </si>
  <si>
    <t>C4 - lištový LED světlomet 230V/50Hz, 35W / 930, FL, 4 000 cd, IP20, I, F, bílý</t>
  </si>
  <si>
    <t>vlastní EO 1.5</t>
  </si>
  <si>
    <t>C5 - lištový LED světlomet 230V/50HZ, 25W / 930, FL, 3 000 cd, ruční regulace, IP20, I, F, bílý</t>
  </si>
  <si>
    <t>vlastní EO 1.6</t>
  </si>
  <si>
    <t>C6 - lištový LED světlomet 230V/50HZ, 25W / 930, M, 6 000 cd, ruční regulace, IP20, I, F, bílý</t>
  </si>
  <si>
    <t>vlastní EO 1.7</t>
  </si>
  <si>
    <t>C7 - lištový LED světlomet 48V/DC, 10W / 930, FL, 500 cd, IP20, III, F, bílý</t>
  </si>
  <si>
    <t>vlastní EO 1.8</t>
  </si>
  <si>
    <t>C8 - stojanový LED světlomet 500mA/DC/930, 2W, WFL, 150 cd, III, IP20, černý</t>
  </si>
  <si>
    <t>vlastní EO 1.9</t>
  </si>
  <si>
    <t>F1 - venkovní LED světlomet 230V/50Hz, 15W/827,  400 cd, VWFL, IP66, IK07, II, šedý</t>
  </si>
  <si>
    <t>vlastní EO 1.10</t>
  </si>
  <si>
    <t>F2 - venkovní LED světlomet 230V/50Hz, 15W/827,  1000 cd, WFL, IP66, IK07, II, šedý</t>
  </si>
  <si>
    <t>vlastní EO 1.11</t>
  </si>
  <si>
    <t>R1 – napájecí zdroj proudový 230VAC/ 500mA, 3W, volná montáž, reg. 1-10V, vč. potenciometru, IP20</t>
  </si>
  <si>
    <t>vlastní EO 1.12</t>
  </si>
  <si>
    <t>R2 – napájecí zdroj napěťový 230VAC/ 48V/DC, 75W, volná montáž, DALI (PLC), IP20</t>
  </si>
  <si>
    <t>vlastní EO 1.13</t>
  </si>
  <si>
    <t>TA (T1) - napájecí tříokruhová lišta 230V/AC, vč. příslušenství, černá</t>
  </si>
  <si>
    <t>vlastní EO 1.14</t>
  </si>
  <si>
    <t>TB (T2) - napájecí tříokruhová lišta 230V/AC, vč. příslušenství, bílá</t>
  </si>
  <si>
    <t>vlastní EO 1.15</t>
  </si>
  <si>
    <t>TC (T3) - napájecí lišta přisazená / závěsná 48V/DC, vč. příslušenství, bílá</t>
  </si>
  <si>
    <t>vlastní EO 1.16</t>
  </si>
  <si>
    <t>W1 - instalace svítidel</t>
  </si>
  <si>
    <t>vlastní EO 1.17</t>
  </si>
  <si>
    <t>W2 - instalace předřadných přístrojů</t>
  </si>
  <si>
    <t>vlastní EO 1.18</t>
  </si>
  <si>
    <t>W3 - instalace napájecích lišt</t>
  </si>
  <si>
    <t>vlastní EO 1.19</t>
  </si>
  <si>
    <t>W4 - nasvícení výstavy</t>
  </si>
  <si>
    <t>7424</t>
  </si>
  <si>
    <t>Osvětlení dětského programu</t>
  </si>
  <si>
    <t>M015</t>
  </si>
  <si>
    <t>A1 – stropní/nástěnné přisazené kruhové LED svítidlo s rozptylným krytem 230V/50Hz, 50W / 830, 4 700 lm, DALI, IP40, bílé</t>
  </si>
  <si>
    <t>M016</t>
  </si>
  <si>
    <t>A2 – stropní/nástěnné přisazené kruhové LED svítidlo s rozptylným krytem 230V/50Hz, 20W / 830, 1 300 lm, IP40, bílé</t>
  </si>
  <si>
    <t>M017</t>
  </si>
  <si>
    <t>C11 - lištový LED světlomet s ramenem 48V/DC, 10W / 930, M, 2400 cd, DALI, III, IP20, vč. clonícího příslušenství, černý</t>
  </si>
  <si>
    <t>M018</t>
  </si>
  <si>
    <t>C12 - lištový LED světlomet s ramenem 48V/DC, 10W / 930, F, 700 cd, DALI, III, IP20, vč. clonícího příslušenství, černý</t>
  </si>
  <si>
    <t>M019</t>
  </si>
  <si>
    <t>C13 - lištový LED světlomet 230V/50Hz, 40W / 930, rámovací optika, 5 000 cd, ruční regulace, IP20, I, F, černý, vč. goba</t>
  </si>
  <si>
    <t>M020</t>
  </si>
  <si>
    <t>R11 – napájecí zdroj napěťový 230VAC/ 48V/DC, 75W, volná montáž, DALI (PLC), IP20</t>
  </si>
  <si>
    <t>M021</t>
  </si>
  <si>
    <t>TA0.2 - napájecí lišta přisazená 48V/DC, l=200mm, černá, vč. příslušenství</t>
  </si>
  <si>
    <t>M022</t>
  </si>
  <si>
    <t>TB0.3 - napájecí tříokruhová lišta 230V/AC, l=300mm, černá, vč. příslušenství</t>
  </si>
  <si>
    <t>K028</t>
  </si>
  <si>
    <t>montáž svítidel</t>
  </si>
  <si>
    <t>K029</t>
  </si>
  <si>
    <t>montáž předřadníků</t>
  </si>
  <si>
    <t>K030</t>
  </si>
  <si>
    <t>montáž napájecích lišt 230V a 48V</t>
  </si>
  <si>
    <t>K031</t>
  </si>
  <si>
    <t>naprogramování svítidel a směrové násvícení prostoru</t>
  </si>
  <si>
    <t>7432</t>
  </si>
  <si>
    <t>Řídící systém osvětlenní a expozičních zásuvkových okruhů</t>
  </si>
  <si>
    <t>7432.R01</t>
  </si>
  <si>
    <t>Montáž, zapojení nakofigurování, programování a oživení řídíciho systému dle výkresové dokumentace.</t>
  </si>
  <si>
    <t>M051</t>
  </si>
  <si>
    <t>Rezistivní dotykový panel na zeď, 4.3 TFT 480x272 pxl, Ethernet 10/100Base, RS-485, s rámečkem"</t>
  </si>
  <si>
    <t>M052</t>
  </si>
  <si>
    <t>Řídicí centrální jednotka s lic. + iCOOL ready; CPU/1, 2xETH, 128kB dbox, LCD-7, CH1-4, 6x AI/DI, 6x RO, 2x AO, 1xCIB, 1x TCL2</t>
  </si>
  <si>
    <t>M053</t>
  </si>
  <si>
    <t>Napájecí zdroj 85-264VAC/24VDC, 6,25A v 6M pouzdru</t>
  </si>
  <si>
    <t>M054</t>
  </si>
  <si>
    <t>Modul na CIB sběrnici, který obsahuje 8 vstupů - CIB, 3x AI, 8X DI, 1x AO, 8x RO, ext. napájení</t>
  </si>
  <si>
    <t>M055</t>
  </si>
  <si>
    <t>Modul na CIB sběrnici, který obsahuje 11 reléových výstupů se spínacím kontaktem, každý samostatně vyvedený na svorkovnici - CIB, 11x RO, spínací kontakt, 230V/16A (inrush current 800A)</t>
  </si>
  <si>
    <t>428</t>
  </si>
  <si>
    <t>215</t>
  </si>
  <si>
    <t>M056</t>
  </si>
  <si>
    <t>ETH Switch min.8 portů pro dodávaný systém vč.záložního napájení, připojení do LAN</t>
  </si>
  <si>
    <t>430</t>
  </si>
  <si>
    <t>M057</t>
  </si>
  <si>
    <t>Vizualizační software pro obsluhu a nastavování systému, instalace a nastavení na PC provozovatele, napojeným do LAN</t>
  </si>
  <si>
    <t>432</t>
  </si>
  <si>
    <t>217</t>
  </si>
  <si>
    <t>M058</t>
  </si>
  <si>
    <t>Dodávka, nakonfigurování, instalace a oživení ovládacích aplikací v telefonech/tabletech provozovatele</t>
  </si>
  <si>
    <t>434</t>
  </si>
  <si>
    <t>7432.R101</t>
  </si>
  <si>
    <t>Ostatní neuvedené práce a materiály řídícího systému, nutné ke zprovoznění a fungování systému</t>
  </si>
  <si>
    <t>436</t>
  </si>
  <si>
    <t>7433</t>
  </si>
  <si>
    <t>Hromosvod a uzemnění</t>
  </si>
  <si>
    <t>219</t>
  </si>
  <si>
    <t>741420001</t>
  </si>
  <si>
    <t>Montáž hromosvodného vedení svodových drátů nebo lan s podpěrami, Ø do 10 mm</t>
  </si>
  <si>
    <t>438</t>
  </si>
  <si>
    <t>1380</t>
  </si>
  <si>
    <t>35441077</t>
  </si>
  <si>
    <t>drát D 8mm AlMgSi</t>
  </si>
  <si>
    <t>440</t>
  </si>
  <si>
    <t>221</t>
  </si>
  <si>
    <t>35441700</t>
  </si>
  <si>
    <t>podpěra vedení hromosvodu do zdiva na hmoždinku - 6/50mm, nerez</t>
  </si>
  <si>
    <t>442</t>
  </si>
  <si>
    <t>"svody" 12*40</t>
  </si>
  <si>
    <t>35441707</t>
  </si>
  <si>
    <t>podpěra vedení hromosvodu na hřebenáče - 180-280/90-130mm, nerez</t>
  </si>
  <si>
    <t>444</t>
  </si>
  <si>
    <t>"vedení po hřebenech" 136*2</t>
  </si>
  <si>
    <t>223</t>
  </si>
  <si>
    <t>35441702</t>
  </si>
  <si>
    <t>podpěra vedení hromosvodu na krytinu z tašek, nerez</t>
  </si>
  <si>
    <t>446</t>
  </si>
  <si>
    <t>"vedení po krytině" 96*2</t>
  </si>
  <si>
    <t>35441714</t>
  </si>
  <si>
    <t>podpěra vedení hromosvodu na plechovou krytinu, nerez</t>
  </si>
  <si>
    <t>448</t>
  </si>
  <si>
    <t>"přichycení k fancům" 36</t>
  </si>
  <si>
    <t>225</t>
  </si>
  <si>
    <t>35441714.R1</t>
  </si>
  <si>
    <t>podpěra vedení hromosvodu na beton.podpěrách komplet vč.držáku vedení a podložky</t>
  </si>
  <si>
    <t>450</t>
  </si>
  <si>
    <t>"vedení po ploché střeše" 26</t>
  </si>
  <si>
    <t>741420021</t>
  </si>
  <si>
    <t>Montáž hromosvodného vedení svorek se 2 šrouby</t>
  </si>
  <si>
    <t>452</t>
  </si>
  <si>
    <t>"SS svorka" 75</t>
  </si>
  <si>
    <t>"okapová svorka" 52</t>
  </si>
  <si>
    <t>"zkušební svorka" 12</t>
  </si>
  <si>
    <t>"svorka připojovací" 24</t>
  </si>
  <si>
    <t>227</t>
  </si>
  <si>
    <t>35442042</t>
  </si>
  <si>
    <t>svorka uzemnění nerez na okapové žlaby</t>
  </si>
  <si>
    <t>454</t>
  </si>
  <si>
    <t>35442033</t>
  </si>
  <si>
    <t>svorka uzemnění nerez spojovací</t>
  </si>
  <si>
    <t>456</t>
  </si>
  <si>
    <t>229</t>
  </si>
  <si>
    <t>35442034</t>
  </si>
  <si>
    <t>svorka uzemnění nerez zkušební, 81mm</t>
  </si>
  <si>
    <t>458</t>
  </si>
  <si>
    <t>35441895</t>
  </si>
  <si>
    <t>svorka připojovací k připojení kovových částí</t>
  </si>
  <si>
    <t>460</t>
  </si>
  <si>
    <t>231</t>
  </si>
  <si>
    <t>741430011</t>
  </si>
  <si>
    <t>Montáž jímacích tyčí délky přes 3 m, na střešní hřeben</t>
  </si>
  <si>
    <t>462</t>
  </si>
  <si>
    <t>"jímač 4m na hřeben" 8</t>
  </si>
  <si>
    <t>35442152</t>
  </si>
  <si>
    <t>tyč jímací s rovným koncem 16/10 4000mm AlMgSi</t>
  </si>
  <si>
    <t>464</t>
  </si>
  <si>
    <t>233</t>
  </si>
  <si>
    <t>741420051</t>
  </si>
  <si>
    <t>Montáž hromosvodného vedení ochranných prvků úhelníků nebo trubek s držáky do zdiva</t>
  </si>
  <si>
    <t>466</t>
  </si>
  <si>
    <t>35441802</t>
  </si>
  <si>
    <t>úhelník ochranný na ochranu svodu - 1700mm, nerez</t>
  </si>
  <si>
    <t>468</t>
  </si>
  <si>
    <t>235</t>
  </si>
  <si>
    <t>35441836</t>
  </si>
  <si>
    <t>držák ochranného úhelníku do zdiva, FeZn</t>
  </si>
  <si>
    <t>470</t>
  </si>
  <si>
    <t>741410003</t>
  </si>
  <si>
    <t>Montáž uzemňovacího vedení s upevněním, propojením a připojením pomocí svorek na povrchu drátu nebo lana Ø do 10 mm</t>
  </si>
  <si>
    <t>472</t>
  </si>
  <si>
    <t>237</t>
  </si>
  <si>
    <t>35442135</t>
  </si>
  <si>
    <t>drát D 10/13mm FeZn + PVC</t>
  </si>
  <si>
    <t>474</t>
  </si>
  <si>
    <t>741410021</t>
  </si>
  <si>
    <t>Montáž uzemňovacího vedení s upevněním, propojením a připojením pomocí svorek v zemi s izolací spojů pásku průřezu do 120 mm2 v městské zástavbě</t>
  </si>
  <si>
    <t>476</t>
  </si>
  <si>
    <t>"zemnič typu A" 190</t>
  </si>
  <si>
    <t>"vývod pro MET" 10</t>
  </si>
  <si>
    <t>239</t>
  </si>
  <si>
    <t>35442062</t>
  </si>
  <si>
    <t>pás zemnící 30x4mm FeZn</t>
  </si>
  <si>
    <t>478</t>
  </si>
  <si>
    <t>741420022</t>
  </si>
  <si>
    <t>Montáž hromosvodného vedení svorek se 3 a více šrouby</t>
  </si>
  <si>
    <t>480</t>
  </si>
  <si>
    <t>241</t>
  </si>
  <si>
    <t>35441986</t>
  </si>
  <si>
    <t>svorka odbočovací a spojovací pro pásek 30x4mm, FeZn</t>
  </si>
  <si>
    <t>482</t>
  </si>
  <si>
    <t>35441996</t>
  </si>
  <si>
    <t>svorka odbočovací a spojovací pro spojování kruhových a páskových vodičů, FeZn</t>
  </si>
  <si>
    <t>484</t>
  </si>
  <si>
    <t>243</t>
  </si>
  <si>
    <t>741420083</t>
  </si>
  <si>
    <t>Montáž hromosvodného vedení doplňků štítků k označení svodů</t>
  </si>
  <si>
    <t>486</t>
  </si>
  <si>
    <t>35442110</t>
  </si>
  <si>
    <t>štítek plastový - čísla svodů</t>
  </si>
  <si>
    <t>488</t>
  </si>
  <si>
    <t>245</t>
  </si>
  <si>
    <t>741420054</t>
  </si>
  <si>
    <t>Montáž hromosvodného vedení ochranných prvků tvarování prvků</t>
  </si>
  <si>
    <t>490</t>
  </si>
  <si>
    <t>3544.R002</t>
  </si>
  <si>
    <t>Montáž hlavní ochranné přípojnice MET na omítku včetně zapojení, komplet</t>
  </si>
  <si>
    <t>492</t>
  </si>
  <si>
    <t>247</t>
  </si>
  <si>
    <t>3544.R003</t>
  </si>
  <si>
    <t>Hlavní ochranná svorka ekvipotenciálního pospojení, komplet včetně krabice pod omítku (MET)</t>
  </si>
  <si>
    <t>494</t>
  </si>
  <si>
    <t>741440031</t>
  </si>
  <si>
    <t>Montáž zemnicích desek a tyčí s připojením na svodové nebo uzemňovací vedení bez příslušenství tyčí, délky do 2 m</t>
  </si>
  <si>
    <t>496</t>
  </si>
  <si>
    <t>249</t>
  </si>
  <si>
    <t>35442128.R1</t>
  </si>
  <si>
    <t>zaváděcí tyč 2 m nerez se svorkou</t>
  </si>
  <si>
    <t>498</t>
  </si>
  <si>
    <t>7433.R8000</t>
  </si>
  <si>
    <t>Přípomocné práce montáže hromosvodu</t>
  </si>
  <si>
    <t>500</t>
  </si>
  <si>
    <t>7434</t>
  </si>
  <si>
    <t>Nouzové osvětlení</t>
  </si>
  <si>
    <t>251</t>
  </si>
  <si>
    <t>7434.R01</t>
  </si>
  <si>
    <t>Montáž centrálního systému nouzového osvětlení dle výkresové dokumentace</t>
  </si>
  <si>
    <t>502</t>
  </si>
  <si>
    <t>M044</t>
  </si>
  <si>
    <t>CBS - Technická specifikace viz. Kniha svítidel</t>
  </si>
  <si>
    <t>504</t>
  </si>
  <si>
    <t>253</t>
  </si>
  <si>
    <t>M045</t>
  </si>
  <si>
    <t>Nouzové svítidlo N1 - Technická specifikace viz. Kniha svítidel</t>
  </si>
  <si>
    <t>506</t>
  </si>
  <si>
    <t>M046</t>
  </si>
  <si>
    <t>Nouzové svítidlo N11 - Technická specifikace viz. Kniha svítidel</t>
  </si>
  <si>
    <t>508</t>
  </si>
  <si>
    <t>255</t>
  </si>
  <si>
    <t>M047</t>
  </si>
  <si>
    <t>Nouzové svítidlo N2 - Technická specifikace viz. Kniha svítidel</t>
  </si>
  <si>
    <t>510</t>
  </si>
  <si>
    <t>M048</t>
  </si>
  <si>
    <t>Nouzové svítidlo N4 - Technická specifikace viz. Kniha svítidel</t>
  </si>
  <si>
    <t>512</t>
  </si>
  <si>
    <t>257</t>
  </si>
  <si>
    <t>M049</t>
  </si>
  <si>
    <t>Nouzové svítidlo N41 - Technická specifikace viz. Kniha svítidel</t>
  </si>
  <si>
    <t>514</t>
  </si>
  <si>
    <t>M050</t>
  </si>
  <si>
    <t>Nouzové svítidlo N42 - Technická specifikace viz. Kniha svítidel</t>
  </si>
  <si>
    <t>516</t>
  </si>
  <si>
    <t>259</t>
  </si>
  <si>
    <t>K051</t>
  </si>
  <si>
    <t>Kompletní montáž a zapojení svítidla nouz.svítidla N1</t>
  </si>
  <si>
    <t>518</t>
  </si>
  <si>
    <t>K052</t>
  </si>
  <si>
    <t>Kompletní montáž a zapojení svítidla nouz.svítidla N11</t>
  </si>
  <si>
    <t>520</t>
  </si>
  <si>
    <t>261</t>
  </si>
  <si>
    <t>K053</t>
  </si>
  <si>
    <t>Kompletní montáž a zapojení svítidla nouz.svítidla N2</t>
  </si>
  <si>
    <t>522</t>
  </si>
  <si>
    <t>K054</t>
  </si>
  <si>
    <t>Kompletní montáž a zapojení svítidla nouz.svítidla N4</t>
  </si>
  <si>
    <t>524</t>
  </si>
  <si>
    <t>263</t>
  </si>
  <si>
    <t>K055</t>
  </si>
  <si>
    <t>Kompletní montáž a zapojení svítidla nouz.svítidla N41</t>
  </si>
  <si>
    <t>526</t>
  </si>
  <si>
    <t>K056</t>
  </si>
  <si>
    <t>Kompletní montáž a zapojení svítidla nouz.svítidla N42</t>
  </si>
  <si>
    <t>528</t>
  </si>
  <si>
    <t>Práce a dodávky M</t>
  </si>
  <si>
    <t>46-M</t>
  </si>
  <si>
    <t>Zemní práce při extr.mont.pracích</t>
  </si>
  <si>
    <t>265</t>
  </si>
  <si>
    <t>46.R001</t>
  </si>
  <si>
    <t>Zednické výpomoci - práce a úkony nezbytně a bezprostředně nutné k zahájení, průběhu nebo dokončení montáží. Zpravidla nejsou zakresleny v projektech.</t>
  </si>
  <si>
    <t>530</t>
  </si>
  <si>
    <t>460010025</t>
  </si>
  <si>
    <t>Vytyčení trasy inženýrských sítí v zastavěném prostoru</t>
  </si>
  <si>
    <t>km</t>
  </si>
  <si>
    <t>532</t>
  </si>
  <si>
    <t>267</t>
  </si>
  <si>
    <t>460161244</t>
  </si>
  <si>
    <t>Hloubení zapažených i nezapažených kabelových rýh ručně včetně urovnání dna s přemístěním výkopku do vzdálenosti 3 m od okraje jámy nebo s naložením na dopravní prostředek šířky 50 cm hloubky 50 cm v hornině třídy těžitelnosti II skupiny 5</t>
  </si>
  <si>
    <t>534</t>
  </si>
  <si>
    <t>"kabelové trasy" 40</t>
  </si>
  <si>
    <t>460161164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</si>
  <si>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II skupiny 5</t>
  </si>
  <si>
    <t>536</t>
  </si>
  <si>
    <t>"uzemnění" 80+90</t>
  </si>
  <si>
    <t>269</t>
  </si>
  <si>
    <t>460421082</t>
  </si>
  <si>
    <t>Kabelové lože z písku včetně podsypu, zhutnění a urovnání povrchu pro kabely nn zakryté plastovou fólií, šířky přes 25 do 50 cm</t>
  </si>
  <si>
    <t>538</t>
  </si>
  <si>
    <t>460481142</t>
  </si>
  <si>
    <t>Úprava pláně ručně v hornině třídy těžitelnosti II skupiny 5 se zhutněním</t>
  </si>
  <si>
    <t>540</t>
  </si>
  <si>
    <t>271</t>
  </si>
  <si>
    <t>460600021</t>
  </si>
  <si>
    <t>Vodorovné přemístění (odvoz) horniny dopravními prostředky včetně složení, bez naložení a rozprostření jakékoliv třídy, na vzdálenost do 50 m</t>
  </si>
  <si>
    <t>542</t>
  </si>
  <si>
    <t>468082222</t>
  </si>
  <si>
    <t>Vybourání otvorů ve stropech a klenbách železobetonových plochy přes 0,09 do 0, 25 m2 a tloušťky přes 10 do 20 cm</t>
  </si>
  <si>
    <t>544</t>
  </si>
  <si>
    <t>273</t>
  </si>
  <si>
    <t>460680322</t>
  </si>
  <si>
    <t>Vybourání otvorů ve stropech a klenbách železobetonových plochy do 0,09 m2 a tloušťky přes 10 do 20 cm</t>
  </si>
  <si>
    <t>546</t>
  </si>
  <si>
    <t>468091211</t>
  </si>
  <si>
    <t>Vysekání kapes nebo výklenků ve zdivu pro osazení kotevních prvků nebo elektroinstalačního zařízení betonovém nebo kamenném, velikosti 7x7x5 cm</t>
  </si>
  <si>
    <t>548</t>
  </si>
  <si>
    <t>275</t>
  </si>
  <si>
    <t>468091212</t>
  </si>
  <si>
    <t>Vysekání kapes nebo výklenků ve zdivu pro osazení kotevních prvků nebo elektroinstalačního zařízení betonovém nebo kamenném, velikosti 10x10x8 cm</t>
  </si>
  <si>
    <t>550</t>
  </si>
  <si>
    <t>468101121</t>
  </si>
  <si>
    <t>Vysekání rýh pro montáž trubek a kabelů v kamenných nebo betonových zdech hloubky přes 3 do 5 cm a šířky do 5 cm</t>
  </si>
  <si>
    <t>552</t>
  </si>
  <si>
    <t>277</t>
  </si>
  <si>
    <t>468101122</t>
  </si>
  <si>
    <t>Vysekání rýh pro montáž trubek a kabelů v kamenných nebo betonových zdech hloubky přes 3 do 5 cm a šířky přes 5 do 7 cm</t>
  </si>
  <si>
    <t>554</t>
  </si>
  <si>
    <t>468101123</t>
  </si>
  <si>
    <t>Vysekání rýh pro montáž trubek a kabelů v kamenných nebo betonových zdech hloubky přes 3 do 5 cm a šířky přes 7 do 10 cm</t>
  </si>
  <si>
    <t>556</t>
  </si>
  <si>
    <t>279</t>
  </si>
  <si>
    <t>468101133</t>
  </si>
  <si>
    <t>Vysekání rýh pro montáž trubek a kabelů v kamenných nebo betonových zdech hloubky přes 5 do 7 cm a šířky přes 10 do 15 cm</t>
  </si>
  <si>
    <t>558</t>
  </si>
  <si>
    <t>997002511</t>
  </si>
  <si>
    <t>Vodorovné přemístění suti a vybouraných hmot bez naložení, se složením a hrubým urovnáním na vzdálenost do 1 km</t>
  </si>
  <si>
    <t>560</t>
  </si>
  <si>
    <t>281</t>
  </si>
  <si>
    <t>997002519</t>
  </si>
  <si>
    <t>Vodorovné přemístění suti a vybouraných hmot bez naložení, se složením a hrubým urovnáním Příplatek k ceně za každý další i započatý 1 km přes 1 km</t>
  </si>
  <si>
    <t>562</t>
  </si>
  <si>
    <t>27,343*13 "Přepočtené koeficientem množství</t>
  </si>
  <si>
    <t>997002611</t>
  </si>
  <si>
    <t>Nakládání suti a vybouraných hmot na dopravní prostředek pro vodorovné přemístění</t>
  </si>
  <si>
    <t>564</t>
  </si>
  <si>
    <t>283</t>
  </si>
  <si>
    <t>469973116</t>
  </si>
  <si>
    <t>Poplatek za uložení stavebního odpadu (skládkovné) na skládce směsného stavebního a demoličního zatříděného do Katalogu odpadů pod kódem 17 09 04</t>
  </si>
  <si>
    <t>566</t>
  </si>
  <si>
    <t>01-13 - ELEKTRONICKÉ KOMUNIKACE A EPS</t>
  </si>
  <si>
    <t xml:space="preserve">    742 - Elektroinstalace - slaboproud</t>
  </si>
  <si>
    <t xml:space="preserve">    7421 - Elektroinstalační materiál</t>
  </si>
  <si>
    <t xml:space="preserve">    7420 - Elektrická požární signalizace</t>
  </si>
  <si>
    <t xml:space="preserve">    74203 - Strukturovaná kabeláž</t>
  </si>
  <si>
    <t xml:space="preserve">    74204 - Poplachový zabezpečovací systém</t>
  </si>
  <si>
    <t xml:space="preserve">    74210 - AV technika</t>
  </si>
  <si>
    <t xml:space="preserve">    74211 - Kabely</t>
  </si>
  <si>
    <t xml:space="preserve">    44205 - SW nadstavba EPS a PZTS</t>
  </si>
  <si>
    <t xml:space="preserve">    44206 - Kamerový systém</t>
  </si>
  <si>
    <t>742</t>
  </si>
  <si>
    <t>Elektroinstalace - slaboproud</t>
  </si>
  <si>
    <t>742220803</t>
  </si>
  <si>
    <t>Demontáž ústředny PZTS s komunikátorem na PCO a zdrojem přes 48 do 520 zón a 32 podsystémů</t>
  </si>
  <si>
    <t>742220831</t>
  </si>
  <si>
    <t>Demontáž koncentrátoru nebo expanderu pro PZTS</t>
  </si>
  <si>
    <t>742221841</t>
  </si>
  <si>
    <t>Demontáž klávesnice pro dodanou ústřednu</t>
  </si>
  <si>
    <t>742222811</t>
  </si>
  <si>
    <t>Demontáže zálohového napájecího zdroje s dobíječem a akumulátorem</t>
  </si>
  <si>
    <t>742222832</t>
  </si>
  <si>
    <t>Demontáž příslušenství pro PZTS detektoru na stěnu nebo na strop</t>
  </si>
  <si>
    <t>742222843</t>
  </si>
  <si>
    <t>Demontáž příslušenství pro PZTS vnitřní infrabariéry přijímač a vysílač</t>
  </si>
  <si>
    <t>18*(0,3*0,3)</t>
  </si>
  <si>
    <t>742110002</t>
  </si>
  <si>
    <t>Montáž trubek elektroinstalačních plastových ohebných uložených pod omítku</t>
  </si>
  <si>
    <t>"PVC20</t>
  </si>
  <si>
    <t>"PVC25</t>
  </si>
  <si>
    <t>350+2120</t>
  </si>
  <si>
    <t>"PVC32</t>
  </si>
  <si>
    <t>590+550</t>
  </si>
  <si>
    <t>"PVC50</t>
  </si>
  <si>
    <t>570</t>
  </si>
  <si>
    <t>34571072</t>
  </si>
  <si>
    <t>trubka elektroinstalační ohebná z PVC (EN) 2320</t>
  </si>
  <si>
    <t>ELM_PVC20</t>
  </si>
  <si>
    <t>820*1,05 "Přepočtené koeficientem množství</t>
  </si>
  <si>
    <t>34571073</t>
  </si>
  <si>
    <t>trubka elektroinstalační ohebná z PVC (EN) 2325</t>
  </si>
  <si>
    <t>ELM_PVC25</t>
  </si>
  <si>
    <t>2470*1,05 "Přepočtené koeficientem množství</t>
  </si>
  <si>
    <t>34571074</t>
  </si>
  <si>
    <t>trubka elektroinstalační ohebná z PVC (EN) 2332</t>
  </si>
  <si>
    <t>ELM_PVC32</t>
  </si>
  <si>
    <t>1140*1,05 "Přepočtené koeficientem množství</t>
  </si>
  <si>
    <t>34571076</t>
  </si>
  <si>
    <t>trubka elektroinstalační ohebná z PVC (EN) 2350</t>
  </si>
  <si>
    <t>742110504</t>
  </si>
  <si>
    <t>Montáž krabic elektroinstalačních s víčkem zapuštěných plastových odbočných kruhových</t>
  </si>
  <si>
    <t>34571458</t>
  </si>
  <si>
    <t>krabice pod omítku PVC odbočná kruhová D 100mm s víčkem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</si>
  <si>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</si>
  <si>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</si>
  <si>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34571524</t>
  </si>
  <si>
    <t>krabice pod omítku PVC odbočná čtvercová 125x125mm s víčkem</t>
  </si>
  <si>
    <t>34571473</t>
  </si>
  <si>
    <t>krabice do dutých stěn PVC přístrojová obdélníková 250x200mm s víčkem</t>
  </si>
  <si>
    <t>742110522</t>
  </si>
  <si>
    <t>Montáž krabic elektroinstalačních s víčkem zapuštěných plastových ohniodolných čtyřhranných</t>
  </si>
  <si>
    <t>"krabice požárně odolná" 16</t>
  </si>
  <si>
    <t>1286670</t>
  </si>
  <si>
    <t>Krabice IP66 požárně odolná 126x126x74mm oranžová</t>
  </si>
  <si>
    <t>"půda" 120</t>
  </si>
  <si>
    <t>"ostatní" 60</t>
  </si>
  <si>
    <t>Elektrická požární signalizace</t>
  </si>
  <si>
    <t>742210003</t>
  </si>
  <si>
    <t>Montáž ústředny EPS bez čelního panelu čtyř nebo vícekruhové</t>
  </si>
  <si>
    <t>M087</t>
  </si>
  <si>
    <t>ústředna EPS, základní verze včetně čelního ovládacího panelu, 2 kruhové linky, bluetooth servisní rozhraní, LAN port</t>
  </si>
  <si>
    <t>M104</t>
  </si>
  <si>
    <t>SD karta 4GB</t>
  </si>
  <si>
    <t>M110</t>
  </si>
  <si>
    <t>Konvertor LAN/RS</t>
  </si>
  <si>
    <t>742210005</t>
  </si>
  <si>
    <t>Montáž ústředny EPS panelu čelního</t>
  </si>
  <si>
    <t>M088</t>
  </si>
  <si>
    <t>výměnné popisné pole na ovládací panel - česky</t>
  </si>
  <si>
    <t>742210071</t>
  </si>
  <si>
    <t>Montáž ovládacího tabla externího pro EPS</t>
  </si>
  <si>
    <t>M093</t>
  </si>
  <si>
    <t>externí plnohodnotný ovládací panel v plastovém krytu, redundantní sběrnice, bez výměnného popisného pole</t>
  </si>
  <si>
    <t>M094</t>
  </si>
  <si>
    <t>externí zobrazovací panel, rozhraní pro datový OPPO panel, český popis</t>
  </si>
  <si>
    <t>742210101</t>
  </si>
  <si>
    <t>Montáž převodníku nebo opakovače linky hlásičů nebo ústředen</t>
  </si>
  <si>
    <t>M089</t>
  </si>
  <si>
    <t>SFP modul pro FX-kartu Singlemode až do 10 km, Duplex-LC plug</t>
  </si>
  <si>
    <t>742210006</t>
  </si>
  <si>
    <t>Montáž ústředny EPS karty rozšiřující</t>
  </si>
  <si>
    <t>M090</t>
  </si>
  <si>
    <t>karta redundantního propojení ústředen, 4x optický SFP slot pro síťové propojení, 1x rozhraní 10/100 Base TX pro připojení IP aplikací</t>
  </si>
  <si>
    <t>742210061</t>
  </si>
  <si>
    <t>Montáž ovládacího panelu požární ochrany</t>
  </si>
  <si>
    <t>M092</t>
  </si>
  <si>
    <t>OPPO CZ-EPI dle DIN 14661, vč. skříně</t>
  </si>
  <si>
    <t>742210121</t>
  </si>
  <si>
    <t>Montáž hlásiče automatického bodového</t>
  </si>
  <si>
    <t>M095</t>
  </si>
  <si>
    <t>Multisenzorový hlásič, integrovaný zkratový izolátor, autodetekce znečistění, IP44</t>
  </si>
  <si>
    <t>742210131</t>
  </si>
  <si>
    <t>Montáž soklu hlásiče nebo patice</t>
  </si>
  <si>
    <t>M096</t>
  </si>
  <si>
    <t>Patice hlásiče základní provedení</t>
  </si>
  <si>
    <t>74301.R00072</t>
  </si>
  <si>
    <t>Patice automatického hlásiče požáru se zvýšeným krytím IP44</t>
  </si>
  <si>
    <t>742210151</t>
  </si>
  <si>
    <t>Montáž hlásiče tlačítkového se sklíčkem</t>
  </si>
  <si>
    <t>M097</t>
  </si>
  <si>
    <t>Tlačítkový hlásič typu A, červený, IP24 (vnitřní), integrovaný zkratový izolátor, se základnou pro povrchovou montáž</t>
  </si>
  <si>
    <t>M098</t>
  </si>
  <si>
    <t>Tlačítkový hlásič typu A, červený, IP67 (voděodolný), integrovaný zkratový izolátor</t>
  </si>
  <si>
    <t>742210301</t>
  </si>
  <si>
    <t>Montáž vstupně výstupního reléového prvku 1 kontakt s krytem</t>
  </si>
  <si>
    <t>M099</t>
  </si>
  <si>
    <t>Vstupně/výstupní modul, 1 monitorovaný výstup, 1 monitorovaný vstup pro připojení bezpotenciálových kontaktů, 1 optočlenem oddělený napěťový vstup pro monitorování externího zdroje napětí, integrovaný zkratový izolátor</t>
  </si>
  <si>
    <t>742210261</t>
  </si>
  <si>
    <t>Montáž světelných nebo zvukových prvků EPS sirény nebo majáku nebo signalizace</t>
  </si>
  <si>
    <t>M101</t>
  </si>
  <si>
    <t>Platformová siréna bílá, vysoká, boční připojení</t>
  </si>
  <si>
    <t>742210041</t>
  </si>
  <si>
    <t>Montáž akumulátoru 2 x 12 V pro ústřednu EPS</t>
  </si>
  <si>
    <t>M103</t>
  </si>
  <si>
    <t>Baterie 12 V / 17 Ah</t>
  </si>
  <si>
    <t>742220051</t>
  </si>
  <si>
    <t>Montáž krabice pro expander uložené na omítce</t>
  </si>
  <si>
    <t>M105</t>
  </si>
  <si>
    <t>Krabice pro moduly IP66 / rozměry: 94 x 94 x 57 mm</t>
  </si>
  <si>
    <t>M106</t>
  </si>
  <si>
    <t>Záslepka PG 16</t>
  </si>
  <si>
    <t>M111</t>
  </si>
  <si>
    <t>provozní kniha EPS</t>
  </si>
  <si>
    <t>M107</t>
  </si>
  <si>
    <t>Sestavení a zahoření ústředny EPS</t>
  </si>
  <si>
    <t>742210401</t>
  </si>
  <si>
    <t>Nastavení a oživení EPS programování základních parametrů ústředny</t>
  </si>
  <si>
    <t>742210421</t>
  </si>
  <si>
    <t>Nastavení a oživení EPS oživení systému na jeden detektor</t>
  </si>
  <si>
    <t>742210503</t>
  </si>
  <si>
    <t>Zkoušky a revize EPS zkoušky koordinační funkční EPS</t>
  </si>
  <si>
    <t>742210521</t>
  </si>
  <si>
    <t>Zkoušky a revize EPS revize výchozí systému EPS na jeden detektor</t>
  </si>
  <si>
    <t>742210021</t>
  </si>
  <si>
    <t>Montáž skříňky požárně odolné EI/EV, 30/F30 P pro ústřednu EPS</t>
  </si>
  <si>
    <t>EPS.R0036</t>
  </si>
  <si>
    <t>Požárně odolná skříň pro ústřednu EPS</t>
  </si>
  <si>
    <t>74204.R004</t>
  </si>
  <si>
    <t>Dokumentace zdolávání požáru v rozsahu operativní karty</t>
  </si>
  <si>
    <t>74204.R005</t>
  </si>
  <si>
    <t>Dodatek k projektu EPS pro ZDP dle SIAŘ GŘ HZS ČR</t>
  </si>
  <si>
    <t>74204.R012</t>
  </si>
  <si>
    <t>Funkční zkoušky a revize zařízení ZDP/EPS</t>
  </si>
  <si>
    <t>742210051</t>
  </si>
  <si>
    <t>Montáž zařízení dálkového přenosu s připojením a naprogramováním</t>
  </si>
  <si>
    <t>74204.R001</t>
  </si>
  <si>
    <t>Adresný vysílač EPS, RS485, dle požadavku provozovatele PCO HZS Kr.Vysočina, komplet</t>
  </si>
  <si>
    <t>74204.R002</t>
  </si>
  <si>
    <t>Anténa GPRS magnetická</t>
  </si>
  <si>
    <t>74204.R003</t>
  </si>
  <si>
    <t>akumulátor  12 V / 7 Ah bezúdržbový</t>
  </si>
  <si>
    <t>74203</t>
  </si>
  <si>
    <t>Strukturovaná kabeláž</t>
  </si>
  <si>
    <t>74203.R8001</t>
  </si>
  <si>
    <t>Systemová záruka strukturované kabeláže min.10 let</t>
  </si>
  <si>
    <t>742330001</t>
  </si>
  <si>
    <t>Montáž strukturované kabeláže rozvaděče nástěnného</t>
  </si>
  <si>
    <t>74203.R01121</t>
  </si>
  <si>
    <t>Nástěnný rozvaděč 19" kompletní - viz schéma DR</t>
  </si>
  <si>
    <t>"2.NP" 1</t>
  </si>
  <si>
    <t>742330005</t>
  </si>
  <si>
    <t>Montáž strukturované kabeláže rozvaděče stojanového přes 30U</t>
  </si>
  <si>
    <t>74203.R01122</t>
  </si>
  <si>
    <t>Stojanový rozvaděč 19" do rozvodny kompletní - viz schéma DR</t>
  </si>
  <si>
    <t>"1.NP" 1</t>
  </si>
  <si>
    <t>742330024</t>
  </si>
  <si>
    <t>Montáž strukturované kabeláže příslušenství a ostatní práce k rozvaděčům patch panelu 24 portů</t>
  </si>
  <si>
    <t>74203.R08</t>
  </si>
  <si>
    <t>Patch panel UTP 24xRJ45 kat. 6, 1U, 19", osazený, přímý, s vyvazovací lištou</t>
  </si>
  <si>
    <t>"DR1" 4</t>
  </si>
  <si>
    <t>"DR2" 3</t>
  </si>
  <si>
    <t>742330023</t>
  </si>
  <si>
    <t>Montáž strukturované kabeláže příslušenství a ostatní práce k rozvaděčům vyvazovacíhoho panelu 1U</t>
  </si>
  <si>
    <t>7+4</t>
  </si>
  <si>
    <t>37451145</t>
  </si>
  <si>
    <t>panel vyvazovací 5x plastové oko s průchody 1U 19"</t>
  </si>
  <si>
    <t>742330032</t>
  </si>
  <si>
    <t>Montáž strukturované kabeláže příslušenství a ostatní práce k rozvaděčům patch panelu 12 portů neosazeného</t>
  </si>
  <si>
    <t>3+0</t>
  </si>
  <si>
    <t>35712081</t>
  </si>
  <si>
    <t>panel zaslepovací 1U 19"</t>
  </si>
  <si>
    <t>742330022</t>
  </si>
  <si>
    <t>Montáž strukturované kabeláže příslušenství a ostatní práce k rozvaděčům napájecího panelu</t>
  </si>
  <si>
    <t>2+1</t>
  </si>
  <si>
    <t>35712108.R1</t>
  </si>
  <si>
    <t>panel rozvodný vertikální 6x zásuvka dle ČSN max 16A kabel 3x2,5mm 2m</t>
  </si>
  <si>
    <t>742330021</t>
  </si>
  <si>
    <t>Montáž strukturované kabeláže příslušenství a ostatní práce k rozvaděčům police</t>
  </si>
  <si>
    <t>2+0</t>
  </si>
  <si>
    <t>35712073</t>
  </si>
  <si>
    <t>police rozvaděče 19" perforovaná integrované podpěry 1U/650 mm nosnost 80kg</t>
  </si>
  <si>
    <t>742330027</t>
  </si>
  <si>
    <t>Montáž strukturované kabeláže příslušenství a ostatní práce k rozvaděčům panelu pro 24 x optický konektor</t>
  </si>
  <si>
    <t>74203.R10</t>
  </si>
  <si>
    <t>19" FO rozvaděč pro 24x SC duplex, 1U, komplet vč.vybavení</t>
  </si>
  <si>
    <t>"DR1" 1</t>
  </si>
  <si>
    <t>"DR2" 1</t>
  </si>
  <si>
    <t>742330029</t>
  </si>
  <si>
    <t>Montáž strukturované kabeláže příslušenství a ostatní práce k rozvaděčům konektoru MM/SM</t>
  </si>
  <si>
    <t>"DR1" 12+8+4</t>
  </si>
  <si>
    <t>"DR2" 8</t>
  </si>
  <si>
    <t>74203.R031</t>
  </si>
  <si>
    <t>Optická duplexní spojka SC/ACP pro singlemodové kabely</t>
  </si>
  <si>
    <t>742330031</t>
  </si>
  <si>
    <t>Montáž strukturované kabeláže příslušenství a ostatní práce k rozvaděčům teplem smrštitelná ochrana sváru</t>
  </si>
  <si>
    <t>74203.R02</t>
  </si>
  <si>
    <t>pigtail SC/APC, 1m, 9um SM</t>
  </si>
  <si>
    <t>742330041</t>
  </si>
  <si>
    <t>Montáž strukturované kabeláže zásuvek datových pod omítku, do nábytku, do parapetního žlabu nebo podlahové krabice 1 až 6 pozic</t>
  </si>
  <si>
    <t>"1zásuvka 1x RJ45 cat.6/UTP - porcelánová historizující, bílá" 6+8</t>
  </si>
  <si>
    <t>Mezisoučet - porcelánové historizující - 1zás.</t>
  </si>
  <si>
    <t>"1zásuvka 1x RJ45 cat.6/UTP - moderní, bílá, na omítku" 1</t>
  </si>
  <si>
    <t>Mezisoučet - moderní - 1zás.</t>
  </si>
  <si>
    <t>74203.R10051</t>
  </si>
  <si>
    <t>Zásuvka komunikační dvojnásobná , historizující, bílá, porcelán, vč.1 modulu Keystone RJ45, kat. 6, UTP, 1x záslepka</t>
  </si>
  <si>
    <t>74203.R121</t>
  </si>
  <si>
    <t>1-zásuvka komunikační, 1x Keystone RJ45 kat. 6, UTP. 1 datová zásuvka (1x 1 modul) samostatně v jednom společném rámečku s 1x Keystone RJ45 kat. 6, UTP</t>
  </si>
  <si>
    <t>742330042</t>
  </si>
  <si>
    <t>"Do podlahové krabice:</t>
  </si>
  <si>
    <t>"2zásuvka 2x RJ45 cat.6/UTP - do podlahové krabice" 5</t>
  </si>
  <si>
    <t>Mezisoučet - do podlahové krabice</t>
  </si>
  <si>
    <t>"2zásuvka 2x RJ45 cat.6/UTP - porcelánová historizující, bílá" 16+22</t>
  </si>
  <si>
    <t>Mezisoučet - porcelánové historizující - 2zás.</t>
  </si>
  <si>
    <t>"2zásuvka 2x RJ45 cat.6/UTP - soudobá, bílá, pod omítku" 7</t>
  </si>
  <si>
    <t>"2zásuvka 2x RJ45 cat.6/UTP - soudobá, bílá, nástěnná" 3+1</t>
  </si>
  <si>
    <t>Mezisoučet - soudobé</t>
  </si>
  <si>
    <t>"2zásuvka 2x RJ45 cat.6/UTP - na DIN lištu do rozvaděče NN" 3+2</t>
  </si>
  <si>
    <t>Mezisoučet - na DIN</t>
  </si>
  <si>
    <t>"2zásuvka 2x RJ45 cat.6/UTP - venkovní, IP44" 2</t>
  </si>
  <si>
    <t>Mezisoučet - venkovní</t>
  </si>
  <si>
    <t>74203.R1005</t>
  </si>
  <si>
    <t>Zásuvka komunikační dvojnásobná , historizující, bílá, porcelán, vč.2 modulů Keystone RJ45, kat. 6, UTP</t>
  </si>
  <si>
    <t>74203.R12</t>
  </si>
  <si>
    <t>2-zásuvka komunikační, 2x Keystone RJ45 kat. 6, UTP. 2 datové zásuvky (2x 1 modul) samostatně v jednom společném rámečku s 2x Keystone RJ45 kat. 6, UTP</t>
  </si>
  <si>
    <t>74203.R14</t>
  </si>
  <si>
    <t>2-zásuvka komunikační IP44, 2x Keystone RJ45 KAT. 6, UTP. Pro nástěnné nebo zapuštěné provedení. Konektory Keystone v boxu s krytím IP44. Krytí i po připojení patchcordů! Krabice v uzamykatelném provedení</t>
  </si>
  <si>
    <t>M023</t>
  </si>
  <si>
    <t>2-zásuvka komunikační, 2x Keystone RJ45 kat. 6, UTP, do podlahové krabice</t>
  </si>
  <si>
    <t>M024</t>
  </si>
  <si>
    <t>1-zásuvka komunikační, 1x Keystone RJ45 kat. 6, UTP, pro montáž na DIN lištu do rozvaděče NN</t>
  </si>
  <si>
    <t>742330051</t>
  </si>
  <si>
    <t>Montáž strukturované kabeláže zásuvek datových popis portu zásuvky</t>
  </si>
  <si>
    <t>742330052</t>
  </si>
  <si>
    <t>Montáž strukturované kabeláže zásuvek datových popis portů patchpanelu</t>
  </si>
  <si>
    <t>742330101</t>
  </si>
  <si>
    <t>Montáž strukturované kabeláže měření segmentu metalického s vyhotovením protokolu</t>
  </si>
  <si>
    <t>742330102</t>
  </si>
  <si>
    <t>Montáž strukturované kabeláže měření segmentu optického, měření útlumu, 2 okna</t>
  </si>
  <si>
    <t>12+12</t>
  </si>
  <si>
    <t>74204</t>
  </si>
  <si>
    <t>Poplachový zabezpečovací systém</t>
  </si>
  <si>
    <t>742220003</t>
  </si>
  <si>
    <t>Montáž ústředny PZTS s komunikátorem na PCO a zdrojem přes 48 do 520 zón a 32 podsystémů</t>
  </si>
  <si>
    <t>M059</t>
  </si>
  <si>
    <t>Ústředna systému PZTS</t>
  </si>
  <si>
    <t>M060</t>
  </si>
  <si>
    <t>Systémový napájecí zdroj do ústředny 12V DC/26Ah, AUX 1,5A</t>
  </si>
  <si>
    <t>M062</t>
  </si>
  <si>
    <t>Kryt ústřednu nebo RIO</t>
  </si>
  <si>
    <t>M063</t>
  </si>
  <si>
    <t>Komunikátor LTE/UMTS/GPRS, a Ethernet/IP pro ústřednu</t>
  </si>
  <si>
    <t>M064</t>
  </si>
  <si>
    <t>Licence pro komunikační protokol SIA DC-09</t>
  </si>
  <si>
    <t>742220141</t>
  </si>
  <si>
    <t>Montáž klávesnice pro dodanou ústřednu</t>
  </si>
  <si>
    <t>M065</t>
  </si>
  <si>
    <t>LCD/LED Klávesnice (komplet), bílá, MB Secure, 19 tlačítek</t>
  </si>
  <si>
    <t>742220031</t>
  </si>
  <si>
    <t>Montáž koncentrátoru nebo expanderu pro PZTS</t>
  </si>
  <si>
    <t>M066</t>
  </si>
  <si>
    <t>Koncentrátor  4in/2out, zápustn.mont. BUS2/BUS1</t>
  </si>
  <si>
    <t>742220211</t>
  </si>
  <si>
    <t>Montáž zálohového napájecího zdroje s dobíječem a akumulátorem</t>
  </si>
  <si>
    <t>M067</t>
  </si>
  <si>
    <t>Spínaný zdroj v kov. krytu 13,8Vss/10A s výstupy, LED disp.,prostor pro AKU 65Ah</t>
  </si>
  <si>
    <t>742220161</t>
  </si>
  <si>
    <t>Montáž akumulátoru 12V</t>
  </si>
  <si>
    <t>"ústředna PZTS" 1</t>
  </si>
  <si>
    <t>"Přídavné zdroje" 2*3</t>
  </si>
  <si>
    <t>M061</t>
  </si>
  <si>
    <t>Akumulátor 12V/26Ah se šroubovými svorkami M5 a životností až 10 let, VdS</t>
  </si>
  <si>
    <t>742220232</t>
  </si>
  <si>
    <t>Montáž příslušenství pro PZTS detektor na stěnu nebo na strop</t>
  </si>
  <si>
    <t>M069</t>
  </si>
  <si>
    <t>Detektor pohybu duální, adresný systemový BUS2/BUS1, optika 90°</t>
  </si>
  <si>
    <t>742220236</t>
  </si>
  <si>
    <t>Montáž příslušenství pro PZTS magnetický kontakt závrtný čtyřdrátový</t>
  </si>
  <si>
    <t>M070</t>
  </si>
  <si>
    <t>Magnetický kontakt - povrchová / zápustná montáž, 4 vodiče, kabel 2 m, VdS B</t>
  </si>
  <si>
    <t>742220053</t>
  </si>
  <si>
    <t>Montáž krabice pro magnetický kontakt propojovací</t>
  </si>
  <si>
    <t>M071</t>
  </si>
  <si>
    <t>Plastová nízká propojovací krabice, 7+1 pájecích svorek, provedení do omítky</t>
  </si>
  <si>
    <t>742220245.R01</t>
  </si>
  <si>
    <t>Montáž příslušenství pro PZTS laserový detektor včetně nastavení a programování</t>
  </si>
  <si>
    <t>M072</t>
  </si>
  <si>
    <t>Laserový detektor, det. charakteristika max. 5 x 5 m</t>
  </si>
  <si>
    <t>M073</t>
  </si>
  <si>
    <t>Laserový detektor, det. charakteristika max. 9,9 x 9,9 m</t>
  </si>
  <si>
    <t>742220201.R01</t>
  </si>
  <si>
    <t>Montáž optopřevodníku</t>
  </si>
  <si>
    <t>M074</t>
  </si>
  <si>
    <t>Přijímač optopřevodníku systémových sběrnic PZST</t>
  </si>
  <si>
    <t>M075</t>
  </si>
  <si>
    <t>Vysílač optopřevodníku systémových sběrnic  PZTS</t>
  </si>
  <si>
    <t>K033</t>
  </si>
  <si>
    <t>Propojení s kamerovým systémem dle výkresové dokumentace, nastavení, koordinace</t>
  </si>
  <si>
    <t>K034</t>
  </si>
  <si>
    <t>Připojení na SCO Policie ČR, měření signálu, instalace přenosového zařízení Latis, dodavatel s, odbornou způsobilostí, veškerý materiál a práce spojené s tímto připojením - komplet D+M+PPV</t>
  </si>
  <si>
    <t>742220172</t>
  </si>
  <si>
    <t>Montáž komunikátoru do ústředny GSM</t>
  </si>
  <si>
    <t>M076</t>
  </si>
  <si>
    <t>GSM brána pro bezdrátový přenos poplachových a poruchových stavů systému, přenos kódovaných datových, formátů</t>
  </si>
  <si>
    <t>74210</t>
  </si>
  <si>
    <t>AV technika</t>
  </si>
  <si>
    <t>74210.R01</t>
  </si>
  <si>
    <t>Spolupráce s dodavatelem AV technicky, jenž je součástí expoziční části, koordinace pozic zásuvek pro AV techniku, kontrola kabeláží se skutečně dodávaným AV systémem</t>
  </si>
  <si>
    <t>hod</t>
  </si>
  <si>
    <t>74211</t>
  </si>
  <si>
    <t>Kabely</t>
  </si>
  <si>
    <t>741122003</t>
  </si>
  <si>
    <t>Montáž kabelů měděných bez ukončení uložených pod omítku plných plochých nebo bezhalogenových (např. CYKYLo) počtu a průřezu žil 2x2,5 mm2</t>
  </si>
  <si>
    <t>34143800</t>
  </si>
  <si>
    <t>kabel instalační flexibilní jádro Cu lanované izolace PVC plášť PVC 300/500V (H05VV-F) 2x2,50mm2</t>
  </si>
  <si>
    <t>34121050</t>
  </si>
  <si>
    <t>kabel sdělovací stíněný laminovanou Al fólií s příložným Cu drátem jádro Cu plné izolace PVC plášť PVC 100V (SYKFY) 5x2x0,5mm2</t>
  </si>
  <si>
    <t>"PZS" 1120+400</t>
  </si>
  <si>
    <t>34121015.R01</t>
  </si>
  <si>
    <t>kabel sdělovací s Cu jádrem U/FTP 4x2x0,5mm cat.5E</t>
  </si>
  <si>
    <t>"kabel sběrnic PZTS" 430</t>
  </si>
  <si>
    <t>34121015.R021</t>
  </si>
  <si>
    <t>Kabel pro strukturované kabeláže, nestíněný, kategorie 6, drát. Vodičem je měděný drát 0,58mm AWG 23. -20°C až 60°C.</t>
  </si>
  <si>
    <t>"LAN" 6290</t>
  </si>
  <si>
    <t>ADI.0036157.URS</t>
  </si>
  <si>
    <t>J-Y(st)Y 2x2x0.8 červený požární kabel</t>
  </si>
  <si>
    <t>"kruhové linky EPS" 1900</t>
  </si>
  <si>
    <t>EPS.R0054</t>
  </si>
  <si>
    <t>PRAFlaGuard F PH 120R 2x2x0,8</t>
  </si>
  <si>
    <t>"EPS" 180</t>
  </si>
  <si>
    <t>EPS.R0055</t>
  </si>
  <si>
    <t>PRAFlaGuard F PH 120R 4x2x0,8</t>
  </si>
  <si>
    <t>"EPS" 420</t>
  </si>
  <si>
    <t>34111632</t>
  </si>
  <si>
    <t>kabel silový oheň retardující bezhalogenový s funkčností při požáru 180min a P90-R reakce na oheň B2cas1d1a1 jádro Cu 0,6/1kV (1-CSKH-V) 3x1,5mm2</t>
  </si>
  <si>
    <t>"externí tabla" 85</t>
  </si>
  <si>
    <t>742121002</t>
  </si>
  <si>
    <t>Montáž kabelů sdělovacích pro vnitřní rozvody počtu žil přes 15</t>
  </si>
  <si>
    <t>EPS.R0056</t>
  </si>
  <si>
    <t>PRAFlaGuard F PH 120R 10x2x0,8</t>
  </si>
  <si>
    <t>74211.R021</t>
  </si>
  <si>
    <t>Univerzální optický kabel konstrukce CLT s LSOH pláštěm a třídou reakce na oheň Eca 12 vláken SM 9/125</t>
  </si>
  <si>
    <t>44205</t>
  </si>
  <si>
    <t>SW nadstavba EPS a PZTS</t>
  </si>
  <si>
    <t>44205.R01</t>
  </si>
  <si>
    <t>Kompletní dodávka, montáž, naprogramování a oživení vizualizačního SW pro dodávané systémy PZTS a EPS včetně dodávky PC s příslušenstvím (monitor 21", myš, klávesnice apod) a potřebným hardware pro připojení EPS a PZTS do nadstavby.</t>
  </si>
  <si>
    <t>44206</t>
  </si>
  <si>
    <t>Kamerový systém</t>
  </si>
  <si>
    <t>742230003</t>
  </si>
  <si>
    <t>Montáž kamerového systému venkovní kamery</t>
  </si>
  <si>
    <t>M077</t>
  </si>
  <si>
    <t>bullet kamera, 2MP, MZVF, f=3-9mm, WDR, VA, IR 40m, IP66</t>
  </si>
  <si>
    <t>"venkovní kamery" 2</t>
  </si>
  <si>
    <t>742230004</t>
  </si>
  <si>
    <t>Montáž kamerového systému vnitřní kamery</t>
  </si>
  <si>
    <t>M078</t>
  </si>
  <si>
    <t>IP dome kamera, 2MP, MZVF 3.4-8.9mm, WDR, IR 40m, DLPU, IP66</t>
  </si>
  <si>
    <t>742410063</t>
  </si>
  <si>
    <t>Montáž rozhlasu reproduktoru nástěnného</t>
  </si>
  <si>
    <t>M079</t>
  </si>
  <si>
    <t>Network Cabinet Speaker - Síťový reproduktor, SIP, PoE, bílý</t>
  </si>
  <si>
    <t>742410111</t>
  </si>
  <si>
    <t>Montáž rozhlasu klávesnice hlasatele</t>
  </si>
  <si>
    <t>M080</t>
  </si>
  <si>
    <t>Mikrofón s ovládacím pultem, 12 konfigurovatelných tlačítek, PoE</t>
  </si>
  <si>
    <t>"personální zázemí 1.18" 1</t>
  </si>
  <si>
    <t>742220131</t>
  </si>
  <si>
    <t>Montáž univerzálního reléového modulu se svorkovnicí a přepínačem NC/NO</t>
  </si>
  <si>
    <t>M081</t>
  </si>
  <si>
    <t>NETWORK I/O RELAY MODULE - Síťový I/O a audio modul, 6x I/O, 1x relé</t>
  </si>
  <si>
    <t>220731091</t>
  </si>
  <si>
    <t>Montáž monitoru s připevněním a připojením</t>
  </si>
  <si>
    <t>M082</t>
  </si>
  <si>
    <t>LCD LED monitor, 32", 16:9, 1920x1080, BNC, VGA, HDMI, audio, 230V</t>
  </si>
  <si>
    <t>742230001</t>
  </si>
  <si>
    <t>Montáž kamerového systému DVR nebo NAS, nahrávacího zařízení pro kamery</t>
  </si>
  <si>
    <t>M083</t>
  </si>
  <si>
    <t>NVR s 16 licencemi ACC, 8TB, Podpora RAID</t>
  </si>
  <si>
    <t>M084</t>
  </si>
  <si>
    <t>Veškeré licence systému komplet dle dodávané konfigurace, možnost budoucího rozšíření</t>
  </si>
  <si>
    <t>742230002</t>
  </si>
  <si>
    <t>Montáž kamerového systému PC pro sledování kamerového systému, OS, monitor, klávesnice myš</t>
  </si>
  <si>
    <t>M085</t>
  </si>
  <si>
    <t>Camera Station, podpora 4K, 2x DisplayPort</t>
  </si>
  <si>
    <t>742230101</t>
  </si>
  <si>
    <t>Montáž kamerového systému nastavení a instalace licence k připojení jedné kamery k SW</t>
  </si>
  <si>
    <t>"kamery" 28</t>
  </si>
  <si>
    <t>"repro" 7</t>
  </si>
  <si>
    <t>742230102</t>
  </si>
  <si>
    <t>Montáž kamerového systému nastavení a instalace instalace a nastavení SW pro sledování kamer</t>
  </si>
  <si>
    <t>742230103</t>
  </si>
  <si>
    <t>Montáž kamerového systému nastavení a instalace nastavení záběru podle přání uživatele</t>
  </si>
  <si>
    <t>742330012</t>
  </si>
  <si>
    <t>Montáž strukturované kabeláže zařízení do rozvaděče switche, UPS, DVR, server bez nastavení</t>
  </si>
  <si>
    <t>35712095</t>
  </si>
  <si>
    <t>PoE+ Network Switch, Přepínač, řízený, 24 x 10­/100­/1000 (PoE+) + 2 x combo Gigabit SFP (uplink), desktop, Lze montovat do rozvaděče</t>
  </si>
  <si>
    <t>44206.R01</t>
  </si>
  <si>
    <t>Ostatní elektromateriál, nutný ke zprovoznění systému (patchkabely apod.)</t>
  </si>
  <si>
    <t>468091213</t>
  </si>
  <si>
    <t>Vysekání kapes nebo výklenků ve zdivu pro osazení kotevních prvků nebo elektroinstalačního zařízení betonovém nebo kamenném, velikosti 15x15x10 cm</t>
  </si>
  <si>
    <t>15,389*13 "Přepočtené koeficientem množství</t>
  </si>
  <si>
    <t>94620250</t>
  </si>
  <si>
    <t>poplatek za uložení směsného stavebního a demoličního odpadu zatříděného kódem 17 09 04</t>
  </si>
  <si>
    <t>02 - SO-02 Areálové rozvody elektronických komunikací</t>
  </si>
  <si>
    <t>02-01 - AREÁLOVÉ ROZVODY ELEKTRONICKYCKYCH KOMUNIKACI</t>
  </si>
  <si>
    <t xml:space="preserve">    74202 - Přípojky silnoproudu</t>
  </si>
  <si>
    <t xml:space="preserve">    74203 - Přípojky slaboproudu</t>
  </si>
  <si>
    <t xml:space="preserve">    74204 - Elektrická požární signalizace</t>
  </si>
  <si>
    <t>74202</t>
  </si>
  <si>
    <t>Přípojky silnoproudu</t>
  </si>
  <si>
    <t>210813035</t>
  </si>
  <si>
    <t>Montáž izolovaných kabelů měděných do 1 kV bez ukončení plných nebo laněných kulatých (např. CYKY, CHKE-R) uložených pevně počtu a průřezu žil 4x16 mm2</t>
  </si>
  <si>
    <t>"Příprava na změnu umístění měření - přípojka pro Vodafone" 150</t>
  </si>
  <si>
    <t>34111080</t>
  </si>
  <si>
    <t>kabel instalační jádro Cu plné izolace PVC plášť PVC 450/750V (CYKY) 4x16mm2</t>
  </si>
  <si>
    <t>150*1,15 "Přepočtené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</si>
  <si>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</si>
  <si>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</si>
  <si>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"Příprava na změnu umístění el.měření - ovládání HDO pro hrad" 150</t>
  </si>
  <si>
    <t>"Příprava na změnu umístění el.měření - ovládání HDO pro Vodafone" 150</t>
  </si>
  <si>
    <t>300*1,15 "Přepočtené koeficientem množství</t>
  </si>
  <si>
    <t>210191517</t>
  </si>
  <si>
    <t>Montáž skříní bez zapojení vodičů tenkocementových v pilíři rozpojovacích, typ</t>
  </si>
  <si>
    <t>1207620</t>
  </si>
  <si>
    <t>Prázdná pilířová skříň pro provizorní ukončení nerozholených kabelů NN</t>
  </si>
  <si>
    <t>Přípojky slaboproudu</t>
  </si>
  <si>
    <t>220060423</t>
  </si>
  <si>
    <t>Položení ochranné trubky do kabelového lože průměru 110 mm</t>
  </si>
  <si>
    <t>34571361.R001</t>
  </si>
  <si>
    <t>chránička optického kabelu HDPE40/33</t>
  </si>
  <si>
    <t>"Přípojka LAN č.1 - infocentrum" 140</t>
  </si>
  <si>
    <t>"Přípojka LAN č.2 - domek zahradníka" 160</t>
  </si>
  <si>
    <t>"Přípojka EPS+PZS - infocentrum" 140</t>
  </si>
  <si>
    <t>"Přípojka EPS+PZS - klíčový trezor" 160</t>
  </si>
  <si>
    <t>220182024</t>
  </si>
  <si>
    <t>Označení optického kabelu nebo spojky HDPE trubky zaměřovacím markrem / dvojicí magnetů</t>
  </si>
  <si>
    <t>742110041</t>
  </si>
  <si>
    <t>Montáž lišt elektroinstalačních vkládacích</t>
  </si>
  <si>
    <t>"zališotování trasy v domku zahradníka" 20</t>
  </si>
  <si>
    <t>34571005</t>
  </si>
  <si>
    <t>lišta elektroinstalační hranatá PVC 25x20mm</t>
  </si>
  <si>
    <t>LV25x20</t>
  </si>
  <si>
    <t>20*1,05 "Přepočtené koeficientem množství</t>
  </si>
  <si>
    <t>742330026.1</t>
  </si>
  <si>
    <t>Montáž strukturované kabeláže příslušenství a ostatní práce k rozvaděčům panelu pro 24 x optický, konektor včetně vany</t>
  </si>
  <si>
    <t>"přípojka LAN pro infocentrum" 1</t>
  </si>
  <si>
    <t>Součet - optická vana 19"</t>
  </si>
  <si>
    <t>742330003</t>
  </si>
  <si>
    <t>Montáž strukturované kabeláže rozvaděče optického nástěnného</t>
  </si>
  <si>
    <t>"přípojka LAN pro domek zahradníka" 1</t>
  </si>
  <si>
    <t>"propoj EPS+PZTS s infocentrem" 2</t>
  </si>
  <si>
    <t>Součet - nástěnný optický rozvaděč</t>
  </si>
  <si>
    <t>74203.R101</t>
  </si>
  <si>
    <t>FO rozvaděč nástěnný pro 12x SC duplex, komplet vč.vybavení</t>
  </si>
  <si>
    <t>742330028.1</t>
  </si>
  <si>
    <t>742330031.1</t>
  </si>
  <si>
    <t>Montáž strukturované kabeláže příslušenství a ostatní práce k rozvaděčům teplem smrštitelná ochrana, sváru</t>
  </si>
  <si>
    <t>742330102.1</t>
  </si>
  <si>
    <t>220182031.R01</t>
  </si>
  <si>
    <t>Zatažení metalického kabelu do ochranné HDPE trubky</t>
  </si>
  <si>
    <t>34111571</t>
  </si>
  <si>
    <t>kabel silový oheň retardující bezhalogenový s funkčností při požáru 180min a P60-R reakce na oheň B2cas1d1a1 jádro Cu 0,6/1kV (1-CSKH-V) 4x4mm2</t>
  </si>
  <si>
    <t>220182031</t>
  </si>
  <si>
    <t>Zatažení optického kabelu do ochranné HDPE trubky</t>
  </si>
  <si>
    <t>Optický kabel do chráničky 12vl SM 9/125</t>
  </si>
  <si>
    <t>74211.R023</t>
  </si>
  <si>
    <t>Optický kabel do chráničky 24vl SM 9/125</t>
  </si>
  <si>
    <t>74211.R022</t>
  </si>
  <si>
    <t>Univerzální kabel 12vl 9/125 2KN LSOHFR funkční při požáru 120min</t>
  </si>
  <si>
    <t>M102</t>
  </si>
  <si>
    <t>Maják, červený kryt, červený záblesk, IP65</t>
  </si>
  <si>
    <t>742210111</t>
  </si>
  <si>
    <t>Montáž klíčového trezoru se zámkovou vložkou</t>
  </si>
  <si>
    <t>M108</t>
  </si>
  <si>
    <t>klíčový trezor v provedení dle požadavku HZS Kraje Vysočina - nerez, 24V, kompletní, pro zabudování do sloupku</t>
  </si>
  <si>
    <t>742210111.R1</t>
  </si>
  <si>
    <t>Montáž sloupku klíčového trezoru, komplet</t>
  </si>
  <si>
    <t>M109</t>
  </si>
  <si>
    <t>nerezový sloupek pro trezor (volně stojící, zabetonovaný)</t>
  </si>
  <si>
    <t>460641113</t>
  </si>
  <si>
    <t>Základové konstrukce základ bez bednění do rostlé zeminy z monolitického betonu tř. C 16/20</t>
  </si>
  <si>
    <t>"základ pro nerezový sloupek" 1</t>
  </si>
  <si>
    <t>460161264</t>
  </si>
  <si>
    <t>Hloubení zapažených i nezapažených kabelových rýh ručně včetně urovnání dna s přemístěním výkopku do vzdálenosti 3 m od okraje jámy nebo s naložením na dopravní prostředek šířky 50 cm hloubky 70 cm v hornině třídy těžitelnosti II skupiny 5</t>
  </si>
  <si>
    <t>460131115</t>
  </si>
  <si>
    <t>Hloubení nezapažených jam ručně včetně urovnání dna s přemístěním výkopku do vzdálenosti 3 m od okraje jámy nebo s naložením na dopravní prostředek v hornině třídy těžitelnosti II skupiny 5</t>
  </si>
  <si>
    <t>02-02 - Zpevněné plochy</t>
  </si>
  <si>
    <t>113105111</t>
  </si>
  <si>
    <t>Rozebrání dlažeb z lomového kamene kladených na sucho - uložení pro další použití</t>
  </si>
  <si>
    <t>Z1</t>
  </si>
  <si>
    <t>113105112</t>
  </si>
  <si>
    <t>Rozebrání dlažeb z lomového kamene kladených na sucho vyspárované MC včetně lože - uložení pro další použití</t>
  </si>
  <si>
    <t>Z2</t>
  </si>
  <si>
    <t>113107165</t>
  </si>
  <si>
    <t>Odstranění podkladu z kameniva drceného tl přes 400 do 500 mm strojně pl přes 50 do 200 m2</t>
  </si>
  <si>
    <t>113201112</t>
  </si>
  <si>
    <t>Vytrhání obrub silničních kamenných - uložení pro další použití</t>
  </si>
  <si>
    <t>564751101</t>
  </si>
  <si>
    <t>Podklad z kameniva hrubého drceného vel. 32-63 mm plochy do 100 m2 tl 150 mm</t>
  </si>
  <si>
    <t>10*2</t>
  </si>
  <si>
    <t>141*2</t>
  </si>
  <si>
    <t>564760101</t>
  </si>
  <si>
    <t>Podklad z kameniva hrubého drceného vel. 16-32 mm plochy do 100 m2 tl 200 mm</t>
  </si>
  <si>
    <t>564801011</t>
  </si>
  <si>
    <t>Podklad ze štěrkodrtě ŠD plochy do 100 m2 do tl 30 mm</t>
  </si>
  <si>
    <t>dopočet lože skladba Z2</t>
  </si>
  <si>
    <t>591211111</t>
  </si>
  <si>
    <t>Kladení dlažby z kostek drobných z kamene do lože z kameniva těženého tl 50 mm</t>
  </si>
  <si>
    <t>58381007</t>
  </si>
  <si>
    <t>kostka štípaná dlažební žula drobná 8/10 - specifikace skladby viz výpis skladeb a zpevněných ploch</t>
  </si>
  <si>
    <t>Z1 - doplnění 10%</t>
  </si>
  <si>
    <t>10*0,10</t>
  </si>
  <si>
    <t>Z2 - doplnění 20%</t>
  </si>
  <si>
    <t>151*0,20</t>
  </si>
  <si>
    <t>31,2*0,02</t>
  </si>
  <si>
    <t>31,824*1,02 "Přepočtené koeficientem množství</t>
  </si>
  <si>
    <t>591211111A</t>
  </si>
  <si>
    <t>Příplatek k pokládce dlažeb za spárování vodopropustnou dvousložkovou maltou min.hl.60mm</t>
  </si>
  <si>
    <t>596992122</t>
  </si>
  <si>
    <t>Impregnační nátěr betonové a kamenné dlažby beze spár hydrofobní dvojnásobný</t>
  </si>
  <si>
    <t>schodiště</t>
  </si>
  <si>
    <t>916241113</t>
  </si>
  <si>
    <t>Osazení obrubníku kamenného ležatého s boční opěrou do lože z betonu prostého</t>
  </si>
  <si>
    <t>kamenný obrubník - požit stávající</t>
  </si>
  <si>
    <t>916991121</t>
  </si>
  <si>
    <t>Lože pod obrubníky, krajníky nebo obruby z dlažebních kostek z betonu prostého</t>
  </si>
  <si>
    <t>2*0,4*0,3</t>
  </si>
  <si>
    <t>9790001</t>
  </si>
  <si>
    <t>Demontáž kamenného odrazníku, očištění od betonu, uložení pro další použití - viz pozn.1</t>
  </si>
  <si>
    <t>9790002-1</t>
  </si>
  <si>
    <t>Rozebrání schodiště z kamenných šlapáků, očištění od cementové malty a uložení pro další použití - viz pozn.2</t>
  </si>
  <si>
    <t>9790002-2</t>
  </si>
  <si>
    <t>Zpětná montáž schodiště z kamenných šlapáků vč.kladečské  malty - viz pozn.2</t>
  </si>
  <si>
    <t>979024443</t>
  </si>
  <si>
    <t>Očištění vybouraných obrubníků kamenných vybouraných z jakéhokoliv lože a s jakoukoliv výplní spár</t>
  </si>
  <si>
    <t>979071021</t>
  </si>
  <si>
    <t>Očištění dlažebních kostek drobných s původním spárováním kamenivem těženým při překopech inženýrských sítí</t>
  </si>
  <si>
    <t>979071022</t>
  </si>
  <si>
    <t>Očištění dlažebních kostek drobných se spárováním živičnou směsí nebo MC při překopech inženýrských sítí</t>
  </si>
  <si>
    <t>997221571</t>
  </si>
  <si>
    <t>Vodorovná doprava vybouraných hmot do 1 km</t>
  </si>
  <si>
    <t>187,310</t>
  </si>
  <si>
    <t>odpočet kostek</t>
  </si>
  <si>
    <t>Z1 - (90% bude opětovně použito)</t>
  </si>
  <si>
    <t>-10*0,09*2,4*0,90</t>
  </si>
  <si>
    <t>Z2 - (80% bude opětovně použito)</t>
  </si>
  <si>
    <t>-151*0,09*2,4*0,80</t>
  </si>
  <si>
    <t>997221579</t>
  </si>
  <si>
    <t>Příplatek ZKD 1 km u vodorovné dopravy vybouraných hmot</t>
  </si>
  <si>
    <t>159,273*14</t>
  </si>
  <si>
    <t>997221861</t>
  </si>
  <si>
    <t>Poplatek za uložení stavebního odpadu na recyklační skládce (skládkovné) z prostého betonu pod kódem 17 01 01</t>
  </si>
  <si>
    <t>-1561481074</t>
  </si>
  <si>
    <t>159,273</t>
  </si>
  <si>
    <t>-152,893</t>
  </si>
  <si>
    <t>997221873</t>
  </si>
  <si>
    <t>-1704980196</t>
  </si>
  <si>
    <t>67,68</t>
  </si>
  <si>
    <t>-1,944</t>
  </si>
  <si>
    <t>-26,093</t>
  </si>
  <si>
    <t>113,25</t>
  </si>
  <si>
    <t>998223011</t>
  </si>
  <si>
    <t>Přesun hmot pro pozemní komunikace s krytem dlážděným</t>
  </si>
  <si>
    <t>VRN - VRN</t>
  </si>
  <si>
    <t xml:space="preserve">V rámci tohoto soupisu VRN uchazeč zakalkuluje také VRN nezbytné pro přípravu a realizaci stavby ( zařízení staveniště, koordinační činnost, bezpečnostní opatření, propagace, bankovní záruky apod. ) dle projektu "Muzeum Vysočiny Pelhřimov, Hrad Kámen - obnova vnějších průčelí", které jsou společné pro oba projekty a které nejsou uvedeny v rámci VRN samostatného Soupisu prací a dodávek projektu "Muzeum Vysočiny Pelhřimov, Hrad Kámen - obnova vnějších průčelí". </t>
  </si>
  <si>
    <t>D1 - Vedlejší náklady</t>
  </si>
  <si>
    <t>D2 - Ostatní náklady</t>
  </si>
  <si>
    <t>D1</t>
  </si>
  <si>
    <t>Vedlejší náklady</t>
  </si>
  <si>
    <t>Vytyčení inženýrských sítí</t>
  </si>
  <si>
    <t>Soubor</t>
  </si>
  <si>
    <t xml:space="preserve">S ohledem na neuspokojivý stav zmapování bývalých areálových rozvodů a přípojek sítí TI v prostoru staveniště a jejich zakreslení, se nedá vyloučit </t>
  </si>
  <si>
    <t>existence neidentifikovaných podzemních sítí a rozvodů v prostoru staveniště ani výrazně odlišný průběh od zakreslených vedení !</t>
  </si>
  <si>
    <t>Před zahájením prací zhotovitel provede detekci podzemních vedení v celém rozsahu předpokládané realizace zemních prací,</t>
  </si>
  <si>
    <t xml:space="preserve">e zjištění případných neidentifikovaných podzemních sítí a rozvodů, tedy i v těch místech, kde nejsou dle projektu zakresleny žádné podzemní sítě </t>
  </si>
  <si>
    <t>a vedení !</t>
  </si>
  <si>
    <t>Vybudování zařízení staveniště pro JKSO 801 až 803</t>
  </si>
  <si>
    <t>Vybudování zpevněných ploch pro skladování materiálu, doprava a osazení kontejnerů pro skladování.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</si>
  <si>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</si>
  <si>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</si>
  <si>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</si>
  <si>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</si>
  <si>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</si>
  <si>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</si>
  <si>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</si>
  <si>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</si>
  <si>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</si>
  <si>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</si>
  <si>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</t>
  </si>
  <si>
    <t>Úklid v prostorách sociálního zařízení a kanceláří stavby.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</si>
  <si>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</si>
  <si>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</si>
  <si>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</si>
  <si>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</si>
  <si>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</si>
  <si>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</si>
  <si>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</si>
  <si>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</si>
  <si>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</si>
  <si>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Koordinační činnost</t>
  </si>
  <si>
    <t>Koordinace stavební realizace a jednání s orgány státní památkové péče</t>
  </si>
  <si>
    <t>Koordinace stavebních a technologických dodávek stavby.</t>
  </si>
  <si>
    <t>Realizaci stavebních prací a časový harmonogram výstavby koordinovat se souběžně probíhajícím projektem „Hrad Kámen - projekt expozice“.</t>
  </si>
  <si>
    <t>Realizaci stavebních prací a časový harmonogram výstavby koordinovat se souběžně probíhajícím projektem „Muzeum Vysočiny Pelhřimov - Hrad Kámen – ob</t>
  </si>
  <si>
    <t>D2</t>
  </si>
  <si>
    <t>Ostatní náklady</t>
  </si>
  <si>
    <t>Vypracování projektové dokumentace</t>
  </si>
  <si>
    <t>Náklady spojené s vypracováním projektové dokumentace, většinou v obsahu a rozsahu projektové dokumentace pro provádění stavby, ale mohou zde být ob</t>
  </si>
  <si>
    <t>Konkrétní technologické postupy veškerých bouracích a demontážních prací budou navrženy zhotovitelem dodavatelskou dokumentací, která bude odsouhlas</t>
  </si>
  <si>
    <t>Pro danou stavbu musí být v rámci dodavatelské dokumentace zpracován kompletní projekt lešení včetně statických výpočtů únosnosti a stability konstr</t>
  </si>
  <si>
    <t>Vypracování výrobní a dílenské dokumentace</t>
  </si>
  <si>
    <t>V rozsahu předepsaném prokjem zpracování výrobní dokumentace prvků PSV</t>
  </si>
  <si>
    <t>Deteckce ke zjištění existence podomítkových prvků statického ztužení včetně jejich zakreslení do výkresové části dokumentace</t>
  </si>
  <si>
    <t>Kopané sondy k ověžní umístění prvků statického ztužení v prostoru vnitřního nádvoří</t>
  </si>
  <si>
    <t>Sondání průzkum k vylouční kolize se stávajícími prvky statického ztužení - v podlahách</t>
  </si>
  <si>
    <t>Sondání průzkum k vylouční kolize se stávajícími prvky statického ztužení - ve stěnách</t>
  </si>
  <si>
    <t>Instalace sádrových terčů pro sledování stasbility konstrukcí</t>
  </si>
  <si>
    <t>Předání a převzetí staveniště</t>
  </si>
  <si>
    <t>Náklady spojené s účastí zhotovitele na předání a převzetí staveniště.</t>
  </si>
  <si>
    <t>Užívání veřejných ploch a prostranství</t>
  </si>
  <si>
    <t>Náklady a poplatky spojené s užíváním veřejných ploch a prostranství, pokud jsou stavebními pracemi nebo souvisejícími činnostmi dotčeny, a to včetn</t>
  </si>
  <si>
    <t>Bezpečnostní a hygienická opatření na staveništi</t>
  </si>
  <si>
    <t>Náklady na ochranu staveniště před vstupem nepovolaných osob, včetně příslušného značení, náklady na osvětlení staveniště, náklady na vypracování po</t>
  </si>
  <si>
    <t>Pol16</t>
  </si>
  <si>
    <t>Dokumentace skutečného provedení</t>
  </si>
  <si>
    <t>Náklady na vyhotovení dokumentace skutečného provedení stavby a její předání objednateli v požadované formě a požadovaném počtu.</t>
  </si>
  <si>
    <t>Pol17</t>
  </si>
  <si>
    <t>Pojištění dodavatele a pojištění díla</t>
  </si>
  <si>
    <t>Náklady spojené s povinným pojištěním dodavatele nebo stavebního díla či jeho části, v rozsahu obchodních podmínek.</t>
  </si>
  <si>
    <t>Pol18</t>
  </si>
  <si>
    <t>Bankovní záruky</t>
  </si>
  <si>
    <t>Náklady zhotovitele spojené se zabezpečením a poskytnutím zajišťovacích bankovních záruk, pokud je zadavatel požaduje v obchodních podmínkách.</t>
  </si>
  <si>
    <t>Pol19</t>
  </si>
  <si>
    <t>Dočasný billboard v provedení dle Manuálu jednotného vizuálního stylu fondů EU v programovém období 2021-2027 ve velikost euroformátu: 5100 x 2400 mm</t>
  </si>
  <si>
    <t>Náklady spojené s povinnou publicitou, pokud ji objednatel požaduje. Zahrnuje zejména náklady na propagační a informační billboardy, tabule, interne</t>
  </si>
  <si>
    <t>Pol20</t>
  </si>
  <si>
    <t>Statický průzkum a posudek</t>
  </si>
  <si>
    <t>po zpřístupnění a obnažení veškerých stávajících trhlin nosných konstrukcí bude proveden doplňující statický posudek</t>
  </si>
  <si>
    <t xml:space="preserve">s ohledem na dlouhodobé prosakování srážkových vod do prostoru hradního sklepení navrhuji po celoplošné demontáži podlahových vrstev 1.pp a odkrytí </t>
  </si>
  <si>
    <t>Pol21</t>
  </si>
  <si>
    <t>Doplňující restaurátoryký záměr - malby</t>
  </si>
  <si>
    <t xml:space="preserve">Historické omítky </t>
  </si>
  <si>
    <t>Pol22</t>
  </si>
  <si>
    <t>Stratigrafický průzkum</t>
  </si>
  <si>
    <t>před stavebním zásahem do historických povrchů bude zjištěna hloubkovou sondáží i stratigrafie omítkových vrstev</t>
  </si>
  <si>
    <t>č203+204+205</t>
  </si>
  <si>
    <t>Pol23</t>
  </si>
  <si>
    <t>Ochrana památných stromů</t>
  </si>
  <si>
    <t>Zhotovitel před zahájením prací provede důkladné oplocení v ochranné vzdálenosti 5m od obvodu kořenové zóny stromů. V okruhu do 10m od oplocení nesm</t>
  </si>
  <si>
    <t>Pol24</t>
  </si>
  <si>
    <t>Materiálové vzorky omítkových vrstev a vrchních barevných nátěrů</t>
  </si>
  <si>
    <t>Tyto vzorky musí být před zahájením oprav odsouhlaseny generálním projektantem ve spolupráci se zástupci státní památkové péče a investora.</t>
  </si>
  <si>
    <t>Pol25</t>
  </si>
  <si>
    <t>Doplňující průzkum stavu omítkových vrstev</t>
  </si>
  <si>
    <t>V rámci posudku bude provedeno měření vlhkosti, budou provedeny odběry vzorků a laboratorní měření zasolení omítkových vrstev. Na základě závěrů prů</t>
  </si>
  <si>
    <t>Pol26</t>
  </si>
  <si>
    <t>Doplňující průzkum stavu a biotického napadení dřevěných prvků - trámový strop m.č. 2.14</t>
  </si>
  <si>
    <t>Pol27</t>
  </si>
  <si>
    <t>Doplňující restaurátorský průzkum veškerých kamenných prvků</t>
  </si>
  <si>
    <t xml:space="preserve">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 Kde není výslovně uvedeno, bude pracovní postup a technologie provádění stanovena oprávněnou osobou zhotovitele _x000D_
Pro sestavení SOUPISU PRACÍ v podrobnostech vymezených vyhl. č. 169/2016Sb. byla použita v převážné míře cenová soustava ÚRS._x000D_ V případě nejasností u některé z položek uváděných v supisu prací, kontaktuje uchazeč zadavatele.                                                                                        Pokud jsou v dokumentaci či soupisu prací a dodávek uvedeny konkrétní výrobky či materiály, je to pouze z důvodu, že by stanovení technických podmínek bez použití předmětného odkazu nebylo dostatečně přesné nebo srozumitelné. Zadavatel umožňuje nabídnout rovnocenné řešení.                                                                                                                         _x000D_V rámci soupisu VRN uchazeč zakalkuluje také VRN nezbytné pro přípravu a realizaci stavby ( zařízení staveniště, koordinační činnost, bezpečnostní opatření, propagace, bankovní záruky apod. ) dle projektu "Muzeum Vysočiny Pelhřimov, Hrad Kámen - obnova vnějších průčelí", které jsou společné pro oba projekty a které nejsou uvedeny v rámci VRN samostatného Soupisu prací a dodávek projektu "Muzeum Vysočiny Pelhřimov, Hrad Kámen - obnova vnějších průčelí".																											_x000D_
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</si>
  <si>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</si>
  <si>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 Soupis stavebních prací, dodávek a služeb je sestaven v souladu s podmínkami vyhlášky Ministerstva pro místní rozvoj č.169/2016 Sb.</t>
  </si>
  <si>
    <t>MUZEUM VYSOČINY PELHŘIMOV, Hrad Kámen, rekonstrukce elekroinstalace, stavebni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</si>
</sst>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9" fillId="0" borderId="0"/>
    <xf numFmtId="0" fontId="38" fillId="0" borderId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5" fillId="0" borderId="19" xfId="0" applyFont="1" applyBorder="1" applyAlignment="1" applyProtection="1">
      <alignment horizontal="left" vertical="center"/>
    </xf>
    <xf numFmtId="0" fontId="35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38" fillId="0" borderId="0" xfId="0" applyFont="1" applyAlignment="1">
      <alignment wrapText="1"/>
    </xf>
    <xf numFmtId="0" fontId="0" fillId="0" borderId="0" xfId="0" applyAlignment="1">
      <alignment wrapText="1"/>
    </xf>
    <xf numFmtId="0" fontId="4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5">
    <cellStyle name="Hypertextový odkaz" xfId="1" builtinId="8"/>
    <cellStyle name="Normální" xfId="0" builtinId="0" customBuiltin="1"/>
    <cellStyle name="normální 2" xfId="3"/>
    <cellStyle name="Normální 3" xfId="2"/>
    <cellStyle name="Normální 4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6"/>
  <sheetViews>
    <sheetView showGridLines="0" workbookViewId="0">
      <selection activeCell="AR15" sqref="AR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80" t="s">
        <v>5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 x14ac:dyDescent="0.2">
      <c r="B5" s="21"/>
      <c r="D5" s="24" t="s">
        <v>12</v>
      </c>
      <c r="K5" s="285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R5" s="21"/>
      <c r="BS5" s="18" t="s">
        <v>6</v>
      </c>
    </row>
    <row r="6" spans="1:74" s="1" customFormat="1" ht="36.950000000000003" customHeight="1" x14ac:dyDescent="0.2">
      <c r="B6" s="21"/>
      <c r="D6" s="26" t="s">
        <v>14</v>
      </c>
      <c r="K6" s="286" t="s">
        <v>5049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R6" s="21"/>
      <c r="BS6" s="18" t="s">
        <v>6</v>
      </c>
    </row>
    <row r="7" spans="1:74" s="1" customFormat="1" ht="12" customHeight="1" x14ac:dyDescent="0.2">
      <c r="B7" s="21"/>
      <c r="D7" s="27" t="s">
        <v>15</v>
      </c>
      <c r="K7" s="25" t="s">
        <v>16</v>
      </c>
      <c r="AK7" s="27" t="s">
        <v>17</v>
      </c>
      <c r="AN7" s="25" t="s">
        <v>1</v>
      </c>
      <c r="AR7" s="21"/>
      <c r="BS7" s="18" t="s">
        <v>6</v>
      </c>
    </row>
    <row r="8" spans="1:74" s="1" customFormat="1" ht="12" customHeight="1" x14ac:dyDescent="0.2">
      <c r="B8" s="21"/>
      <c r="D8" s="27" t="s">
        <v>18</v>
      </c>
      <c r="K8" s="25" t="s">
        <v>19</v>
      </c>
      <c r="AK8" s="27" t="s">
        <v>20</v>
      </c>
      <c r="AN8" s="25" t="s">
        <v>21</v>
      </c>
      <c r="AR8" s="21"/>
      <c r="BS8" s="18" t="s">
        <v>6</v>
      </c>
    </row>
    <row r="9" spans="1:74" s="1" customFormat="1" ht="14.45" customHeight="1" x14ac:dyDescent="0.2">
      <c r="B9" s="21"/>
      <c r="AR9" s="21"/>
      <c r="BS9" s="18" t="s">
        <v>6</v>
      </c>
    </row>
    <row r="10" spans="1:74" s="1" customFormat="1" ht="12" customHeight="1" x14ac:dyDescent="0.2">
      <c r="B10" s="21"/>
      <c r="D10" s="27" t="s">
        <v>22</v>
      </c>
      <c r="AK10" s="27" t="s">
        <v>23</v>
      </c>
      <c r="AN10" s="25" t="s">
        <v>24</v>
      </c>
      <c r="AR10" s="21"/>
      <c r="BS10" s="18" t="s">
        <v>6</v>
      </c>
    </row>
    <row r="11" spans="1:74" s="1" customFormat="1" ht="18.399999999999999" customHeight="1" x14ac:dyDescent="0.2">
      <c r="B11" s="21"/>
      <c r="E11" s="25" t="s">
        <v>25</v>
      </c>
      <c r="AK11" s="27" t="s">
        <v>26</v>
      </c>
      <c r="AN11" s="25" t="s">
        <v>27</v>
      </c>
      <c r="AR11" s="21"/>
      <c r="BS11" s="18" t="s">
        <v>6</v>
      </c>
    </row>
    <row r="12" spans="1:74" s="1" customFormat="1" ht="6.95" customHeight="1" x14ac:dyDescent="0.2">
      <c r="B12" s="21"/>
      <c r="AR12" s="21"/>
      <c r="BS12" s="18" t="s">
        <v>6</v>
      </c>
    </row>
    <row r="13" spans="1:74" s="1" customFormat="1" ht="12" customHeight="1" x14ac:dyDescent="0.2">
      <c r="B13" s="21"/>
      <c r="D13" s="27" t="s">
        <v>28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K13" s="27" t="s">
        <v>23</v>
      </c>
      <c r="AN13" s="25" t="s">
        <v>1</v>
      </c>
      <c r="AR13" s="21"/>
      <c r="BS13" s="18" t="s">
        <v>6</v>
      </c>
    </row>
    <row r="14" spans="1:74" ht="12.75" x14ac:dyDescent="0.2">
      <c r="B14" s="21"/>
      <c r="E14" s="25" t="s">
        <v>29</v>
      </c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K14" s="27" t="s">
        <v>26</v>
      </c>
      <c r="AN14" s="25" t="s">
        <v>1</v>
      </c>
      <c r="AR14" s="21"/>
      <c r="BS14" s="18" t="s">
        <v>6</v>
      </c>
    </row>
    <row r="15" spans="1:74" s="1" customFormat="1" ht="6.95" customHeight="1" x14ac:dyDescent="0.2">
      <c r="B15" s="21"/>
      <c r="AR15" s="21"/>
      <c r="BS15" s="18" t="s">
        <v>3</v>
      </c>
    </row>
    <row r="16" spans="1:74" s="1" customFormat="1" ht="12" customHeight="1" x14ac:dyDescent="0.2">
      <c r="B16" s="21"/>
      <c r="D16" s="27" t="s">
        <v>30</v>
      </c>
      <c r="AK16" s="27" t="s">
        <v>23</v>
      </c>
      <c r="AN16" s="25" t="s">
        <v>1</v>
      </c>
      <c r="AR16" s="21"/>
      <c r="BS16" s="18" t="s">
        <v>3</v>
      </c>
    </row>
    <row r="17" spans="1:71" s="1" customFormat="1" ht="18.399999999999999" customHeight="1" x14ac:dyDescent="0.2">
      <c r="B17" s="21"/>
      <c r="E17" s="25" t="s">
        <v>31</v>
      </c>
      <c r="AK17" s="27" t="s">
        <v>26</v>
      </c>
      <c r="AN17" s="25" t="s">
        <v>1</v>
      </c>
      <c r="AR17" s="21"/>
      <c r="BS17" s="18" t="s">
        <v>32</v>
      </c>
    </row>
    <row r="18" spans="1:71" s="1" customFormat="1" ht="6.95" customHeight="1" x14ac:dyDescent="0.2">
      <c r="B18" s="21"/>
      <c r="AR18" s="21"/>
      <c r="BS18" s="18" t="s">
        <v>6</v>
      </c>
    </row>
    <row r="19" spans="1:71" s="1" customFormat="1" ht="12" customHeight="1" x14ac:dyDescent="0.2">
      <c r="B19" s="21"/>
      <c r="D19" s="27" t="s">
        <v>33</v>
      </c>
      <c r="AK19" s="27" t="s">
        <v>23</v>
      </c>
      <c r="AN19" s="25" t="s">
        <v>1</v>
      </c>
      <c r="AR19" s="21"/>
      <c r="BS19" s="18" t="s">
        <v>6</v>
      </c>
    </row>
    <row r="20" spans="1:71" s="1" customFormat="1" ht="18.399999999999999" customHeight="1" x14ac:dyDescent="0.2">
      <c r="B20" s="21"/>
      <c r="E20" s="25" t="s">
        <v>29</v>
      </c>
      <c r="AK20" s="27" t="s">
        <v>26</v>
      </c>
      <c r="AN20" s="25" t="s">
        <v>1</v>
      </c>
      <c r="AR20" s="21"/>
      <c r="BS20" s="18" t="s">
        <v>32</v>
      </c>
    </row>
    <row r="21" spans="1:71" s="1" customFormat="1" ht="6.95" customHeight="1" x14ac:dyDescent="0.2">
      <c r="B21" s="21"/>
      <c r="AR21" s="21"/>
    </row>
    <row r="22" spans="1:71" s="1" customFormat="1" ht="12" customHeight="1" x14ac:dyDescent="0.2">
      <c r="B22" s="21"/>
      <c r="D22" s="27" t="s">
        <v>34</v>
      </c>
      <c r="AR22" s="21"/>
    </row>
    <row r="23" spans="1:71" s="1" customFormat="1" ht="180" customHeight="1" x14ac:dyDescent="0.2">
      <c r="B23" s="21"/>
      <c r="E23" s="287" t="s">
        <v>5046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1"/>
    </row>
    <row r="24" spans="1:71" s="1" customFormat="1" ht="6.95" customHeight="1" x14ac:dyDescent="0.2">
      <c r="B24" s="21"/>
      <c r="AR24" s="21"/>
    </row>
    <row r="25" spans="1:71" s="1" customFormat="1" ht="6.95" customHeight="1" x14ac:dyDescent="0.2">
      <c r="B25" s="2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1"/>
    </row>
    <row r="26" spans="1:71" s="2" customFormat="1" ht="25.9" customHeight="1" x14ac:dyDescent="0.2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88">
        <f>ROUND(AG94,2)</f>
        <v>0</v>
      </c>
      <c r="AL26" s="289"/>
      <c r="AM26" s="289"/>
      <c r="AN26" s="289"/>
      <c r="AO26" s="289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63" t="s">
        <v>36</v>
      </c>
      <c r="M28" s="263"/>
      <c r="N28" s="263"/>
      <c r="O28" s="263"/>
      <c r="P28" s="263"/>
      <c r="Q28" s="29"/>
      <c r="R28" s="29"/>
      <c r="S28" s="29"/>
      <c r="T28" s="29"/>
      <c r="U28" s="29"/>
      <c r="V28" s="29"/>
      <c r="W28" s="263" t="s">
        <v>37</v>
      </c>
      <c r="X28" s="263"/>
      <c r="Y28" s="263"/>
      <c r="Z28" s="263"/>
      <c r="AA28" s="263"/>
      <c r="AB28" s="263"/>
      <c r="AC28" s="263"/>
      <c r="AD28" s="263"/>
      <c r="AE28" s="263"/>
      <c r="AF28" s="29"/>
      <c r="AG28" s="29"/>
      <c r="AH28" s="29"/>
      <c r="AI28" s="29"/>
      <c r="AJ28" s="29"/>
      <c r="AK28" s="263" t="s">
        <v>38</v>
      </c>
      <c r="AL28" s="263"/>
      <c r="AM28" s="263"/>
      <c r="AN28" s="263"/>
      <c r="AO28" s="263"/>
      <c r="AP28" s="29"/>
      <c r="AQ28" s="29"/>
      <c r="AR28" s="30"/>
      <c r="BE28" s="29"/>
    </row>
    <row r="29" spans="1:71" s="3" customFormat="1" ht="14.45" customHeight="1" x14ac:dyDescent="0.2">
      <c r="B29" s="33"/>
      <c r="D29" s="27" t="s">
        <v>39</v>
      </c>
      <c r="F29" s="27" t="s">
        <v>40</v>
      </c>
      <c r="L29" s="266">
        <v>0.21</v>
      </c>
      <c r="M29" s="265"/>
      <c r="N29" s="265"/>
      <c r="O29" s="265"/>
      <c r="P29" s="265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ROUND(AV94, 2)</f>
        <v>0</v>
      </c>
      <c r="AL29" s="265"/>
      <c r="AM29" s="265"/>
      <c r="AN29" s="265"/>
      <c r="AO29" s="265"/>
      <c r="AR29" s="33"/>
    </row>
    <row r="30" spans="1:71" s="3" customFormat="1" ht="14.45" customHeight="1" x14ac:dyDescent="0.2">
      <c r="B30" s="33"/>
      <c r="F30" s="27" t="s">
        <v>41</v>
      </c>
      <c r="L30" s="266">
        <v>0.15</v>
      </c>
      <c r="M30" s="265"/>
      <c r="N30" s="265"/>
      <c r="O30" s="265"/>
      <c r="P30" s="265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ROUND(AW94, 2)</f>
        <v>0</v>
      </c>
      <c r="AL30" s="265"/>
      <c r="AM30" s="265"/>
      <c r="AN30" s="265"/>
      <c r="AO30" s="265"/>
      <c r="AR30" s="33"/>
    </row>
    <row r="31" spans="1:71" s="3" customFormat="1" ht="14.45" hidden="1" customHeight="1" x14ac:dyDescent="0.2">
      <c r="B31" s="33"/>
      <c r="F31" s="27" t="s">
        <v>42</v>
      </c>
      <c r="L31" s="266">
        <v>0.21</v>
      </c>
      <c r="M31" s="265"/>
      <c r="N31" s="265"/>
      <c r="O31" s="265"/>
      <c r="P31" s="265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3"/>
    </row>
    <row r="32" spans="1:71" s="3" customFormat="1" ht="14.45" hidden="1" customHeight="1" x14ac:dyDescent="0.2">
      <c r="B32" s="33"/>
      <c r="F32" s="27" t="s">
        <v>43</v>
      </c>
      <c r="L32" s="266">
        <v>0.15</v>
      </c>
      <c r="M32" s="265"/>
      <c r="N32" s="265"/>
      <c r="O32" s="265"/>
      <c r="P32" s="265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3"/>
    </row>
    <row r="33" spans="1:57" s="3" customFormat="1" ht="14.45" hidden="1" customHeight="1" x14ac:dyDescent="0.2">
      <c r="B33" s="33"/>
      <c r="F33" s="27" t="s">
        <v>44</v>
      </c>
      <c r="L33" s="266">
        <v>0</v>
      </c>
      <c r="M33" s="265"/>
      <c r="N33" s="265"/>
      <c r="O33" s="265"/>
      <c r="P33" s="265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3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 x14ac:dyDescent="0.2">
      <c r="A35" s="29"/>
      <c r="B35" s="30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279" t="s">
        <v>47</v>
      </c>
      <c r="Y35" s="277"/>
      <c r="Z35" s="277"/>
      <c r="AA35" s="277"/>
      <c r="AB35" s="277"/>
      <c r="AC35" s="36"/>
      <c r="AD35" s="36"/>
      <c r="AE35" s="36"/>
      <c r="AF35" s="36"/>
      <c r="AG35" s="36"/>
      <c r="AH35" s="36"/>
      <c r="AI35" s="36"/>
      <c r="AJ35" s="36"/>
      <c r="AK35" s="276">
        <f>SUM(AK26:AK33)</f>
        <v>0</v>
      </c>
      <c r="AL35" s="277"/>
      <c r="AM35" s="277"/>
      <c r="AN35" s="277"/>
      <c r="AO35" s="278"/>
      <c r="AP35" s="34"/>
      <c r="AQ35" s="34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38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8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29"/>
      <c r="B60" s="30"/>
      <c r="C60" s="29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P60" s="29"/>
      <c r="AQ60" s="29"/>
      <c r="AR60" s="30"/>
      <c r="BE60" s="29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29"/>
      <c r="B64" s="30"/>
      <c r="C64" s="29"/>
      <c r="D64" s="39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53</v>
      </c>
      <c r="AI64" s="42"/>
      <c r="AJ64" s="42"/>
      <c r="AK64" s="42"/>
      <c r="AL64" s="42"/>
      <c r="AM64" s="42"/>
      <c r="AN64" s="42"/>
      <c r="AO64" s="42"/>
      <c r="AP64" s="29"/>
      <c r="AQ64" s="29"/>
      <c r="AR64" s="30"/>
      <c r="BE64" s="29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29"/>
      <c r="B75" s="30"/>
      <c r="C75" s="29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0"/>
      <c r="BE77" s="29"/>
    </row>
    <row r="81" spans="1:91" s="2" customFormat="1" ht="6.95" customHeight="1" x14ac:dyDescent="0.2">
      <c r="A81" s="29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0"/>
      <c r="BE81" s="29"/>
    </row>
    <row r="82" spans="1:91" s="2" customFormat="1" ht="24.95" customHeight="1" x14ac:dyDescent="0.2">
      <c r="A82" s="29"/>
      <c r="B82" s="30"/>
      <c r="C82" s="22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7"/>
      <c r="C84" s="27" t="s">
        <v>12</v>
      </c>
      <c r="AR84" s="47"/>
    </row>
    <row r="85" spans="1:91" s="5" customFormat="1" ht="36.950000000000003" customHeight="1" x14ac:dyDescent="0.2">
      <c r="B85" s="48"/>
      <c r="C85" s="49" t="s">
        <v>14</v>
      </c>
      <c r="L85" s="258" t="str">
        <f>K6</f>
        <v>MUZEUM VYSOČINY PELHŘIMOV, Hrad Kámen, rekonstrukce elekroinstalace, stavebni úpravy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R85" s="48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7" t="s">
        <v>18</v>
      </c>
      <c r="D87" s="29"/>
      <c r="E87" s="29"/>
      <c r="F87" s="29"/>
      <c r="G87" s="29"/>
      <c r="H87" s="29"/>
      <c r="I87" s="29"/>
      <c r="J87" s="29"/>
      <c r="K87" s="29"/>
      <c r="L87" s="50" t="str">
        <f>IF(K8="","",K8)</f>
        <v>Hrad Kámen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7" t="s">
        <v>20</v>
      </c>
      <c r="AJ87" s="29"/>
      <c r="AK87" s="29"/>
      <c r="AL87" s="29"/>
      <c r="AM87" s="267" t="str">
        <f>IF(AN8= "","",AN8)</f>
        <v>9. 6. 2023</v>
      </c>
      <c r="AN87" s="267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7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KRAJ VYSOČINA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7" t="s">
        <v>30</v>
      </c>
      <c r="AJ89" s="29"/>
      <c r="AK89" s="29"/>
      <c r="AL89" s="29"/>
      <c r="AM89" s="268" t="str">
        <f>IF(E17="","",E17)</f>
        <v>Ing.Michal Zlatuška arch.</v>
      </c>
      <c r="AN89" s="269"/>
      <c r="AO89" s="269"/>
      <c r="AP89" s="269"/>
      <c r="AQ89" s="29"/>
      <c r="AR89" s="30"/>
      <c r="AS89" s="270" t="s">
        <v>55</v>
      </c>
      <c r="AT89" s="271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9"/>
    </row>
    <row r="90" spans="1:91" s="2" customFormat="1" ht="15.2" customHeight="1" x14ac:dyDescent="0.2">
      <c r="A90" s="29"/>
      <c r="B90" s="30"/>
      <c r="C90" s="27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7" t="s">
        <v>33</v>
      </c>
      <c r="AJ90" s="29"/>
      <c r="AK90" s="29"/>
      <c r="AL90" s="29"/>
      <c r="AM90" s="268" t="str">
        <f>IF(E20="","",E20)</f>
        <v xml:space="preserve"> </v>
      </c>
      <c r="AN90" s="269"/>
      <c r="AO90" s="269"/>
      <c r="AP90" s="269"/>
      <c r="AQ90" s="29"/>
      <c r="AR90" s="30"/>
      <c r="AS90" s="272"/>
      <c r="AT90" s="273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72"/>
      <c r="AT91" s="273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9"/>
    </row>
    <row r="92" spans="1:91" s="2" customFormat="1" ht="29.25" customHeight="1" x14ac:dyDescent="0.2">
      <c r="A92" s="29"/>
      <c r="B92" s="30"/>
      <c r="C92" s="262" t="s">
        <v>56</v>
      </c>
      <c r="D92" s="261"/>
      <c r="E92" s="261"/>
      <c r="F92" s="261"/>
      <c r="G92" s="261"/>
      <c r="H92" s="55"/>
      <c r="I92" s="260" t="s">
        <v>57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75" t="s">
        <v>58</v>
      </c>
      <c r="AH92" s="261"/>
      <c r="AI92" s="261"/>
      <c r="AJ92" s="261"/>
      <c r="AK92" s="261"/>
      <c r="AL92" s="261"/>
      <c r="AM92" s="261"/>
      <c r="AN92" s="260" t="s">
        <v>59</v>
      </c>
      <c r="AO92" s="261"/>
      <c r="AP92" s="274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9"/>
    </row>
    <row r="94" spans="1:91" s="6" customFormat="1" ht="32.450000000000003" customHeight="1" x14ac:dyDescent="0.2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6">
        <f>ROUND(AG95+AG117+AG120,2)</f>
        <v>0</v>
      </c>
      <c r="AH94" s="256"/>
      <c r="AI94" s="256"/>
      <c r="AJ94" s="256"/>
      <c r="AK94" s="256"/>
      <c r="AL94" s="256"/>
      <c r="AM94" s="256"/>
      <c r="AN94" s="257">
        <f t="shared" ref="AN94:AN121" si="0">SUM(AG94,AT94)</f>
        <v>0</v>
      </c>
      <c r="AO94" s="257"/>
      <c r="AP94" s="257"/>
      <c r="AQ94" s="66" t="s">
        <v>1</v>
      </c>
      <c r="AR94" s="63"/>
      <c r="AS94" s="67">
        <f>ROUND(AS95+AS117+AS120,2)</f>
        <v>0</v>
      </c>
      <c r="AT94" s="68">
        <f t="shared" ref="AT94:AT121" si="1">ROUND(SUM(AV94:AW94),2)</f>
        <v>0</v>
      </c>
      <c r="AU94" s="69">
        <f>ROUND(AU95+AU117+AU120,5)</f>
        <v>2746.3412600000001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ROUND(AZ95+AZ117+AZ120,2)</f>
        <v>0</v>
      </c>
      <c r="BA94" s="68">
        <f>ROUND(BA95+BA117+BA120,2)</f>
        <v>0</v>
      </c>
      <c r="BB94" s="68">
        <f>ROUND(BB95+BB117+BB120,2)</f>
        <v>0</v>
      </c>
      <c r="BC94" s="68">
        <f>ROUND(BC95+BC117+BC120,2)</f>
        <v>0</v>
      </c>
      <c r="BD94" s="70">
        <f>ROUND(BD95+BD117+BD120,2)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16</v>
      </c>
    </row>
    <row r="95" spans="1:91" s="7" customFormat="1" ht="16.5" customHeight="1" x14ac:dyDescent="0.2">
      <c r="B95" s="73"/>
      <c r="C95" s="74"/>
      <c r="D95" s="250" t="s">
        <v>13</v>
      </c>
      <c r="E95" s="250"/>
      <c r="F95" s="250"/>
      <c r="G95" s="250"/>
      <c r="H95" s="250"/>
      <c r="I95" s="75"/>
      <c r="J95" s="250" t="s">
        <v>79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5">
        <f>ROUND(SUM(AG96:AG116),2)</f>
        <v>0</v>
      </c>
      <c r="AH95" s="254"/>
      <c r="AI95" s="254"/>
      <c r="AJ95" s="254"/>
      <c r="AK95" s="254"/>
      <c r="AL95" s="254"/>
      <c r="AM95" s="254"/>
      <c r="AN95" s="253">
        <f t="shared" si="0"/>
        <v>0</v>
      </c>
      <c r="AO95" s="254"/>
      <c r="AP95" s="254"/>
      <c r="AQ95" s="76" t="s">
        <v>80</v>
      </c>
      <c r="AR95" s="73"/>
      <c r="AS95" s="77">
        <f>ROUND(SUM(AS96:AS116),2)</f>
        <v>0</v>
      </c>
      <c r="AT95" s="78">
        <f t="shared" si="1"/>
        <v>0</v>
      </c>
      <c r="AU95" s="79">
        <f>ROUND(SUM(AU96:AU116),5)</f>
        <v>2074.9341800000002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ROUND(SUM(AZ96:AZ116),2)</f>
        <v>0</v>
      </c>
      <c r="BA95" s="78">
        <f>ROUND(SUM(BA96:BA116),2)</f>
        <v>0</v>
      </c>
      <c r="BB95" s="78">
        <f>ROUND(SUM(BB96:BB116),2)</f>
        <v>0</v>
      </c>
      <c r="BC95" s="78">
        <f>ROUND(SUM(BC96:BC116),2)</f>
        <v>0</v>
      </c>
      <c r="BD95" s="80">
        <f>ROUND(SUM(BD96:BD116),2)</f>
        <v>0</v>
      </c>
      <c r="BS95" s="81" t="s">
        <v>74</v>
      </c>
      <c r="BT95" s="81" t="s">
        <v>81</v>
      </c>
      <c r="BU95" s="81" t="s">
        <v>76</v>
      </c>
      <c r="BV95" s="81" t="s">
        <v>77</v>
      </c>
      <c r="BW95" s="81" t="s">
        <v>82</v>
      </c>
      <c r="BX95" s="81" t="s">
        <v>4</v>
      </c>
      <c r="CL95" s="81" t="s">
        <v>16</v>
      </c>
      <c r="CM95" s="81" t="s">
        <v>83</v>
      </c>
    </row>
    <row r="96" spans="1:91" s="4" customFormat="1" ht="16.5" customHeight="1" x14ac:dyDescent="0.2">
      <c r="A96" s="82" t="s">
        <v>84</v>
      </c>
      <c r="B96" s="47"/>
      <c r="C96" s="10"/>
      <c r="D96" s="10"/>
      <c r="E96" s="249" t="s">
        <v>85</v>
      </c>
      <c r="F96" s="249"/>
      <c r="G96" s="249"/>
      <c r="H96" s="249"/>
      <c r="I96" s="249"/>
      <c r="J96" s="10"/>
      <c r="K96" s="249" t="s">
        <v>86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51">
        <f>'01-00 - Bourání'!J32</f>
        <v>0</v>
      </c>
      <c r="AH96" s="252"/>
      <c r="AI96" s="252"/>
      <c r="AJ96" s="252"/>
      <c r="AK96" s="252"/>
      <c r="AL96" s="252"/>
      <c r="AM96" s="252"/>
      <c r="AN96" s="251">
        <f t="shared" si="0"/>
        <v>0</v>
      </c>
      <c r="AO96" s="252"/>
      <c r="AP96" s="252"/>
      <c r="AQ96" s="83" t="s">
        <v>87</v>
      </c>
      <c r="AR96" s="47"/>
      <c r="AS96" s="84">
        <v>0</v>
      </c>
      <c r="AT96" s="85">
        <f t="shared" si="1"/>
        <v>0</v>
      </c>
      <c r="AU96" s="86">
        <f>'01-00 - Bourání'!P137</f>
        <v>0</v>
      </c>
      <c r="AV96" s="85">
        <f>'01-00 - Bourání'!J35</f>
        <v>0</v>
      </c>
      <c r="AW96" s="85">
        <f>'01-00 - Bourání'!J36</f>
        <v>0</v>
      </c>
      <c r="AX96" s="85">
        <f>'01-00 - Bourání'!J37</f>
        <v>0</v>
      </c>
      <c r="AY96" s="85">
        <f>'01-00 - Bourání'!J38</f>
        <v>0</v>
      </c>
      <c r="AZ96" s="85">
        <f>'01-00 - Bourání'!F35</f>
        <v>0</v>
      </c>
      <c r="BA96" s="85">
        <f>'01-00 - Bourání'!F36</f>
        <v>0</v>
      </c>
      <c r="BB96" s="85">
        <f>'01-00 - Bourání'!F37</f>
        <v>0</v>
      </c>
      <c r="BC96" s="85">
        <f>'01-00 - Bourání'!F38</f>
        <v>0</v>
      </c>
      <c r="BD96" s="87">
        <f>'01-00 - Bourání'!F39</f>
        <v>0</v>
      </c>
      <c r="BT96" s="25" t="s">
        <v>83</v>
      </c>
      <c r="BV96" s="25" t="s">
        <v>77</v>
      </c>
      <c r="BW96" s="25" t="s">
        <v>88</v>
      </c>
      <c r="BX96" s="25" t="s">
        <v>82</v>
      </c>
      <c r="CL96" s="25" t="s">
        <v>16</v>
      </c>
    </row>
    <row r="97" spans="1:90" s="4" customFormat="1" ht="16.5" customHeight="1" x14ac:dyDescent="0.2">
      <c r="A97" s="82" t="s">
        <v>84</v>
      </c>
      <c r="B97" s="47"/>
      <c r="C97" s="10"/>
      <c r="D97" s="10"/>
      <c r="E97" s="249" t="s">
        <v>89</v>
      </c>
      <c r="F97" s="249"/>
      <c r="G97" s="249"/>
      <c r="H97" s="249"/>
      <c r="I97" s="249"/>
      <c r="J97" s="10"/>
      <c r="K97" s="249" t="s">
        <v>90</v>
      </c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51">
        <f>'01-01-1 - Návrh'!J32</f>
        <v>0</v>
      </c>
      <c r="AH97" s="252"/>
      <c r="AI97" s="252"/>
      <c r="AJ97" s="252"/>
      <c r="AK97" s="252"/>
      <c r="AL97" s="252"/>
      <c r="AM97" s="252"/>
      <c r="AN97" s="251">
        <f t="shared" si="0"/>
        <v>0</v>
      </c>
      <c r="AO97" s="252"/>
      <c r="AP97" s="252"/>
      <c r="AQ97" s="83" t="s">
        <v>87</v>
      </c>
      <c r="AR97" s="47"/>
      <c r="AS97" s="84">
        <v>0</v>
      </c>
      <c r="AT97" s="85">
        <f t="shared" si="1"/>
        <v>0</v>
      </c>
      <c r="AU97" s="86">
        <f>'01-01-1 - Návrh'!P143</f>
        <v>0</v>
      </c>
      <c r="AV97" s="85">
        <f>'01-01-1 - Návrh'!J35</f>
        <v>0</v>
      </c>
      <c r="AW97" s="85">
        <f>'01-01-1 - Návrh'!J36</f>
        <v>0</v>
      </c>
      <c r="AX97" s="85">
        <f>'01-01-1 - Návrh'!J37</f>
        <v>0</v>
      </c>
      <c r="AY97" s="85">
        <f>'01-01-1 - Návrh'!J38</f>
        <v>0</v>
      </c>
      <c r="AZ97" s="85">
        <f>'01-01-1 - Návrh'!F35</f>
        <v>0</v>
      </c>
      <c r="BA97" s="85">
        <f>'01-01-1 - Návrh'!F36</f>
        <v>0</v>
      </c>
      <c r="BB97" s="85">
        <f>'01-01-1 - Návrh'!F37</f>
        <v>0</v>
      </c>
      <c r="BC97" s="85">
        <f>'01-01-1 - Návrh'!F38</f>
        <v>0</v>
      </c>
      <c r="BD97" s="87">
        <f>'01-01-1 - Návrh'!F39</f>
        <v>0</v>
      </c>
      <c r="BT97" s="25" t="s">
        <v>83</v>
      </c>
      <c r="BV97" s="25" t="s">
        <v>77</v>
      </c>
      <c r="BW97" s="25" t="s">
        <v>91</v>
      </c>
      <c r="BX97" s="25" t="s">
        <v>82</v>
      </c>
      <c r="CL97" s="25" t="s">
        <v>16</v>
      </c>
    </row>
    <row r="98" spans="1:90" s="4" customFormat="1" ht="16.5" customHeight="1" x14ac:dyDescent="0.2">
      <c r="A98" s="82" t="s">
        <v>84</v>
      </c>
      <c r="B98" s="47"/>
      <c r="C98" s="10"/>
      <c r="D98" s="10"/>
      <c r="E98" s="249" t="s">
        <v>92</v>
      </c>
      <c r="F98" s="249"/>
      <c r="G98" s="249"/>
      <c r="H98" s="249"/>
      <c r="I98" s="249"/>
      <c r="J98" s="10"/>
      <c r="K98" s="249" t="s">
        <v>93</v>
      </c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51">
        <f>'01-01-2 - Základy vestavo...'!J32</f>
        <v>0</v>
      </c>
      <c r="AH98" s="252"/>
      <c r="AI98" s="252"/>
      <c r="AJ98" s="252"/>
      <c r="AK98" s="252"/>
      <c r="AL98" s="252"/>
      <c r="AM98" s="252"/>
      <c r="AN98" s="251">
        <f t="shared" si="0"/>
        <v>0</v>
      </c>
      <c r="AO98" s="252"/>
      <c r="AP98" s="252"/>
      <c r="AQ98" s="83" t="s">
        <v>87</v>
      </c>
      <c r="AR98" s="47"/>
      <c r="AS98" s="84">
        <v>0</v>
      </c>
      <c r="AT98" s="85">
        <f t="shared" si="1"/>
        <v>0</v>
      </c>
      <c r="AU98" s="86">
        <f>'01-01-2 - Základy vestavo...'!P126</f>
        <v>54.87186599999999</v>
      </c>
      <c r="AV98" s="85">
        <f>'01-01-2 - Základy vestavo...'!J35</f>
        <v>0</v>
      </c>
      <c r="AW98" s="85">
        <f>'01-01-2 - Základy vestavo...'!J36</f>
        <v>0</v>
      </c>
      <c r="AX98" s="85">
        <f>'01-01-2 - Základy vestavo...'!J37</f>
        <v>0</v>
      </c>
      <c r="AY98" s="85">
        <f>'01-01-2 - Základy vestavo...'!J38</f>
        <v>0</v>
      </c>
      <c r="AZ98" s="85">
        <f>'01-01-2 - Základy vestavo...'!F35</f>
        <v>0</v>
      </c>
      <c r="BA98" s="85">
        <f>'01-01-2 - Základy vestavo...'!F36</f>
        <v>0</v>
      </c>
      <c r="BB98" s="85">
        <f>'01-01-2 - Základy vestavo...'!F37</f>
        <v>0</v>
      </c>
      <c r="BC98" s="85">
        <f>'01-01-2 - Základy vestavo...'!F38</f>
        <v>0</v>
      </c>
      <c r="BD98" s="87">
        <f>'01-01-2 - Základy vestavo...'!F39</f>
        <v>0</v>
      </c>
      <c r="BT98" s="25" t="s">
        <v>83</v>
      </c>
      <c r="BV98" s="25" t="s">
        <v>77</v>
      </c>
      <c r="BW98" s="25" t="s">
        <v>94</v>
      </c>
      <c r="BX98" s="25" t="s">
        <v>82</v>
      </c>
      <c r="CL98" s="25" t="s">
        <v>16</v>
      </c>
    </row>
    <row r="99" spans="1:90" s="4" customFormat="1" ht="16.5" customHeight="1" x14ac:dyDescent="0.2">
      <c r="A99" s="82" t="s">
        <v>84</v>
      </c>
      <c r="B99" s="47"/>
      <c r="C99" s="10"/>
      <c r="D99" s="10"/>
      <c r="E99" s="249" t="s">
        <v>95</v>
      </c>
      <c r="F99" s="249"/>
      <c r="G99" s="249"/>
      <c r="H99" s="249"/>
      <c r="I99" s="249"/>
      <c r="J99" s="10"/>
      <c r="K99" s="249" t="s">
        <v>96</v>
      </c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51">
        <f>'01-01-3 - Vnější pavlač'!J32</f>
        <v>0</v>
      </c>
      <c r="AH99" s="252"/>
      <c r="AI99" s="252"/>
      <c r="AJ99" s="252"/>
      <c r="AK99" s="252"/>
      <c r="AL99" s="252"/>
      <c r="AM99" s="252"/>
      <c r="AN99" s="251">
        <f t="shared" si="0"/>
        <v>0</v>
      </c>
      <c r="AO99" s="252"/>
      <c r="AP99" s="252"/>
      <c r="AQ99" s="83" t="s">
        <v>87</v>
      </c>
      <c r="AR99" s="47"/>
      <c r="AS99" s="84">
        <v>0</v>
      </c>
      <c r="AT99" s="85">
        <f t="shared" si="1"/>
        <v>0</v>
      </c>
      <c r="AU99" s="86">
        <f>'01-01-3 - Vnější pavlač'!P130</f>
        <v>155.37980900000002</v>
      </c>
      <c r="AV99" s="85">
        <f>'01-01-3 - Vnější pavlač'!J35</f>
        <v>0</v>
      </c>
      <c r="AW99" s="85">
        <f>'01-01-3 - Vnější pavlač'!J36</f>
        <v>0</v>
      </c>
      <c r="AX99" s="85">
        <f>'01-01-3 - Vnější pavlač'!J37</f>
        <v>0</v>
      </c>
      <c r="AY99" s="85">
        <f>'01-01-3 - Vnější pavlač'!J38</f>
        <v>0</v>
      </c>
      <c r="AZ99" s="85">
        <f>'01-01-3 - Vnější pavlač'!F35</f>
        <v>0</v>
      </c>
      <c r="BA99" s="85">
        <f>'01-01-3 - Vnější pavlač'!F36</f>
        <v>0</v>
      </c>
      <c r="BB99" s="85">
        <f>'01-01-3 - Vnější pavlač'!F37</f>
        <v>0</v>
      </c>
      <c r="BC99" s="85">
        <f>'01-01-3 - Vnější pavlač'!F38</f>
        <v>0</v>
      </c>
      <c r="BD99" s="87">
        <f>'01-01-3 - Vnější pavlač'!F39</f>
        <v>0</v>
      </c>
      <c r="BT99" s="25" t="s">
        <v>83</v>
      </c>
      <c r="BV99" s="25" t="s">
        <v>77</v>
      </c>
      <c r="BW99" s="25" t="s">
        <v>97</v>
      </c>
      <c r="BX99" s="25" t="s">
        <v>82</v>
      </c>
      <c r="CL99" s="25" t="s">
        <v>16</v>
      </c>
    </row>
    <row r="100" spans="1:90" s="4" customFormat="1" ht="16.5" customHeight="1" x14ac:dyDescent="0.2">
      <c r="A100" s="82" t="s">
        <v>84</v>
      </c>
      <c r="B100" s="47"/>
      <c r="C100" s="10"/>
      <c r="D100" s="10"/>
      <c r="E100" s="249" t="s">
        <v>98</v>
      </c>
      <c r="F100" s="249"/>
      <c r="G100" s="249"/>
      <c r="H100" s="249"/>
      <c r="I100" s="249"/>
      <c r="J100" s="10"/>
      <c r="K100" s="249" t="s">
        <v>99</v>
      </c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51">
        <f>'01-01-4 - Schodiště staré...'!J32</f>
        <v>0</v>
      </c>
      <c r="AH100" s="252"/>
      <c r="AI100" s="252"/>
      <c r="AJ100" s="252"/>
      <c r="AK100" s="252"/>
      <c r="AL100" s="252"/>
      <c r="AM100" s="252"/>
      <c r="AN100" s="251">
        <f t="shared" si="0"/>
        <v>0</v>
      </c>
      <c r="AO100" s="252"/>
      <c r="AP100" s="252"/>
      <c r="AQ100" s="83" t="s">
        <v>87</v>
      </c>
      <c r="AR100" s="47"/>
      <c r="AS100" s="84">
        <v>0</v>
      </c>
      <c r="AT100" s="85">
        <f t="shared" si="1"/>
        <v>0</v>
      </c>
      <c r="AU100" s="86">
        <f>'01-01-4 - Schodiště staré...'!P128</f>
        <v>17.539749999999998</v>
      </c>
      <c r="AV100" s="85">
        <f>'01-01-4 - Schodiště staré...'!J35</f>
        <v>0</v>
      </c>
      <c r="AW100" s="85">
        <f>'01-01-4 - Schodiště staré...'!J36</f>
        <v>0</v>
      </c>
      <c r="AX100" s="85">
        <f>'01-01-4 - Schodiště staré...'!J37</f>
        <v>0</v>
      </c>
      <c r="AY100" s="85">
        <f>'01-01-4 - Schodiště staré...'!J38</f>
        <v>0</v>
      </c>
      <c r="AZ100" s="85">
        <f>'01-01-4 - Schodiště staré...'!F35</f>
        <v>0</v>
      </c>
      <c r="BA100" s="85">
        <f>'01-01-4 - Schodiště staré...'!F36</f>
        <v>0</v>
      </c>
      <c r="BB100" s="85">
        <f>'01-01-4 - Schodiště staré...'!F37</f>
        <v>0</v>
      </c>
      <c r="BC100" s="85">
        <f>'01-01-4 - Schodiště staré...'!F38</f>
        <v>0</v>
      </c>
      <c r="BD100" s="87">
        <f>'01-01-4 - Schodiště staré...'!F39</f>
        <v>0</v>
      </c>
      <c r="BT100" s="25" t="s">
        <v>83</v>
      </c>
      <c r="BV100" s="25" t="s">
        <v>77</v>
      </c>
      <c r="BW100" s="25" t="s">
        <v>100</v>
      </c>
      <c r="BX100" s="25" t="s">
        <v>82</v>
      </c>
      <c r="CL100" s="25" t="s">
        <v>16</v>
      </c>
    </row>
    <row r="101" spans="1:90" s="4" customFormat="1" ht="16.5" customHeight="1" x14ac:dyDescent="0.2">
      <c r="A101" s="82" t="s">
        <v>84</v>
      </c>
      <c r="B101" s="47"/>
      <c r="C101" s="10"/>
      <c r="D101" s="10"/>
      <c r="E101" s="249" t="s">
        <v>101</v>
      </c>
      <c r="F101" s="249"/>
      <c r="G101" s="249"/>
      <c r="H101" s="249"/>
      <c r="I101" s="249"/>
      <c r="J101" s="10"/>
      <c r="K101" s="249" t="s">
        <v>102</v>
      </c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51">
        <f>'01-01-5 - Strop starého p...'!J32</f>
        <v>0</v>
      </c>
      <c r="AH101" s="252"/>
      <c r="AI101" s="252"/>
      <c r="AJ101" s="252"/>
      <c r="AK101" s="252"/>
      <c r="AL101" s="252"/>
      <c r="AM101" s="252"/>
      <c r="AN101" s="251">
        <f t="shared" si="0"/>
        <v>0</v>
      </c>
      <c r="AO101" s="252"/>
      <c r="AP101" s="252"/>
      <c r="AQ101" s="83" t="s">
        <v>87</v>
      </c>
      <c r="AR101" s="47"/>
      <c r="AS101" s="84">
        <v>0</v>
      </c>
      <c r="AT101" s="85">
        <f t="shared" si="1"/>
        <v>0</v>
      </c>
      <c r="AU101" s="86">
        <f>'01-01-5 - Strop starého p...'!P131</f>
        <v>337.78445699999997</v>
      </c>
      <c r="AV101" s="85">
        <f>'01-01-5 - Strop starého p...'!J35</f>
        <v>0</v>
      </c>
      <c r="AW101" s="85">
        <f>'01-01-5 - Strop starého p...'!J36</f>
        <v>0</v>
      </c>
      <c r="AX101" s="85">
        <f>'01-01-5 - Strop starého p...'!J37</f>
        <v>0</v>
      </c>
      <c r="AY101" s="85">
        <f>'01-01-5 - Strop starého p...'!J38</f>
        <v>0</v>
      </c>
      <c r="AZ101" s="85">
        <f>'01-01-5 - Strop starého p...'!F35</f>
        <v>0</v>
      </c>
      <c r="BA101" s="85">
        <f>'01-01-5 - Strop starého p...'!F36</f>
        <v>0</v>
      </c>
      <c r="BB101" s="85">
        <f>'01-01-5 - Strop starého p...'!F37</f>
        <v>0</v>
      </c>
      <c r="BC101" s="85">
        <f>'01-01-5 - Strop starého p...'!F38</f>
        <v>0</v>
      </c>
      <c r="BD101" s="87">
        <f>'01-01-5 - Strop starého p...'!F39</f>
        <v>0</v>
      </c>
      <c r="BT101" s="25" t="s">
        <v>83</v>
      </c>
      <c r="BV101" s="25" t="s">
        <v>77</v>
      </c>
      <c r="BW101" s="25" t="s">
        <v>103</v>
      </c>
      <c r="BX101" s="25" t="s">
        <v>82</v>
      </c>
      <c r="CL101" s="25" t="s">
        <v>16</v>
      </c>
    </row>
    <row r="102" spans="1:90" s="4" customFormat="1" ht="16.5" customHeight="1" x14ac:dyDescent="0.2">
      <c r="A102" s="82" t="s">
        <v>84</v>
      </c>
      <c r="B102" s="47"/>
      <c r="C102" s="10"/>
      <c r="D102" s="10"/>
      <c r="E102" s="249" t="s">
        <v>104</v>
      </c>
      <c r="F102" s="249"/>
      <c r="G102" s="249"/>
      <c r="H102" s="249"/>
      <c r="I102" s="249"/>
      <c r="J102" s="10"/>
      <c r="K102" s="249" t="s">
        <v>105</v>
      </c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51">
        <f>'01-01-6 - Výlez na půdu'!J32</f>
        <v>0</v>
      </c>
      <c r="AH102" s="252"/>
      <c r="AI102" s="252"/>
      <c r="AJ102" s="252"/>
      <c r="AK102" s="252"/>
      <c r="AL102" s="252"/>
      <c r="AM102" s="252"/>
      <c r="AN102" s="251">
        <f t="shared" si="0"/>
        <v>0</v>
      </c>
      <c r="AO102" s="252"/>
      <c r="AP102" s="252"/>
      <c r="AQ102" s="83" t="s">
        <v>87</v>
      </c>
      <c r="AR102" s="47"/>
      <c r="AS102" s="84">
        <v>0</v>
      </c>
      <c r="AT102" s="85">
        <f t="shared" si="1"/>
        <v>0</v>
      </c>
      <c r="AU102" s="86">
        <f>'01-01-6 - Výlez na půdu'!P125</f>
        <v>14.353626</v>
      </c>
      <c r="AV102" s="85">
        <f>'01-01-6 - Výlez na půdu'!J35</f>
        <v>0</v>
      </c>
      <c r="AW102" s="85">
        <f>'01-01-6 - Výlez na půdu'!J36</f>
        <v>0</v>
      </c>
      <c r="AX102" s="85">
        <f>'01-01-6 - Výlez na půdu'!J37</f>
        <v>0</v>
      </c>
      <c r="AY102" s="85">
        <f>'01-01-6 - Výlez na půdu'!J38</f>
        <v>0</v>
      </c>
      <c r="AZ102" s="85">
        <f>'01-01-6 - Výlez na půdu'!F35</f>
        <v>0</v>
      </c>
      <c r="BA102" s="85">
        <f>'01-01-6 - Výlez na půdu'!F36</f>
        <v>0</v>
      </c>
      <c r="BB102" s="85">
        <f>'01-01-6 - Výlez na půdu'!F37</f>
        <v>0</v>
      </c>
      <c r="BC102" s="85">
        <f>'01-01-6 - Výlez na půdu'!F38</f>
        <v>0</v>
      </c>
      <c r="BD102" s="87">
        <f>'01-01-6 - Výlez na půdu'!F39</f>
        <v>0</v>
      </c>
      <c r="BT102" s="25" t="s">
        <v>83</v>
      </c>
      <c r="BV102" s="25" t="s">
        <v>77</v>
      </c>
      <c r="BW102" s="25" t="s">
        <v>106</v>
      </c>
      <c r="BX102" s="25" t="s">
        <v>82</v>
      </c>
      <c r="CL102" s="25" t="s">
        <v>16</v>
      </c>
    </row>
    <row r="103" spans="1:90" s="4" customFormat="1" ht="16.5" customHeight="1" x14ac:dyDescent="0.2">
      <c r="A103" s="82" t="s">
        <v>84</v>
      </c>
      <c r="B103" s="47"/>
      <c r="C103" s="10"/>
      <c r="D103" s="10"/>
      <c r="E103" s="249" t="s">
        <v>107</v>
      </c>
      <c r="F103" s="249"/>
      <c r="G103" s="249"/>
      <c r="H103" s="249"/>
      <c r="I103" s="249"/>
      <c r="J103" s="10"/>
      <c r="K103" s="249" t="s">
        <v>108</v>
      </c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51">
        <f>'01-01-7 - Západní vyhlídka'!J32</f>
        <v>0</v>
      </c>
      <c r="AH103" s="252"/>
      <c r="AI103" s="252"/>
      <c r="AJ103" s="252"/>
      <c r="AK103" s="252"/>
      <c r="AL103" s="252"/>
      <c r="AM103" s="252"/>
      <c r="AN103" s="251">
        <f t="shared" si="0"/>
        <v>0</v>
      </c>
      <c r="AO103" s="252"/>
      <c r="AP103" s="252"/>
      <c r="AQ103" s="83" t="s">
        <v>87</v>
      </c>
      <c r="AR103" s="47"/>
      <c r="AS103" s="84">
        <v>0</v>
      </c>
      <c r="AT103" s="85">
        <f t="shared" si="1"/>
        <v>0</v>
      </c>
      <c r="AU103" s="86">
        <f>'01-01-7 - Západní vyhlídka'!P129</f>
        <v>137.76986399999998</v>
      </c>
      <c r="AV103" s="85">
        <f>'01-01-7 - Západní vyhlídka'!J35</f>
        <v>0</v>
      </c>
      <c r="AW103" s="85">
        <f>'01-01-7 - Západní vyhlídka'!J36</f>
        <v>0</v>
      </c>
      <c r="AX103" s="85">
        <f>'01-01-7 - Západní vyhlídka'!J37</f>
        <v>0</v>
      </c>
      <c r="AY103" s="85">
        <f>'01-01-7 - Západní vyhlídka'!J38</f>
        <v>0</v>
      </c>
      <c r="AZ103" s="85">
        <f>'01-01-7 - Západní vyhlídka'!F35</f>
        <v>0</v>
      </c>
      <c r="BA103" s="85">
        <f>'01-01-7 - Západní vyhlídka'!F36</f>
        <v>0</v>
      </c>
      <c r="BB103" s="85">
        <f>'01-01-7 - Západní vyhlídka'!F37</f>
        <v>0</v>
      </c>
      <c r="BC103" s="85">
        <f>'01-01-7 - Západní vyhlídka'!F38</f>
        <v>0</v>
      </c>
      <c r="BD103" s="87">
        <f>'01-01-7 - Západní vyhlídka'!F39</f>
        <v>0</v>
      </c>
      <c r="BT103" s="25" t="s">
        <v>83</v>
      </c>
      <c r="BV103" s="25" t="s">
        <v>77</v>
      </c>
      <c r="BW103" s="25" t="s">
        <v>109</v>
      </c>
      <c r="BX103" s="25" t="s">
        <v>82</v>
      </c>
      <c r="CL103" s="25" t="s">
        <v>16</v>
      </c>
    </row>
    <row r="104" spans="1:90" s="4" customFormat="1" ht="16.5" customHeight="1" x14ac:dyDescent="0.2">
      <c r="A104" s="82" t="s">
        <v>84</v>
      </c>
      <c r="B104" s="47"/>
      <c r="C104" s="10"/>
      <c r="D104" s="10"/>
      <c r="E104" s="249" t="s">
        <v>110</v>
      </c>
      <c r="F104" s="249"/>
      <c r="G104" s="249"/>
      <c r="H104" s="249"/>
      <c r="I104" s="249"/>
      <c r="J104" s="10"/>
      <c r="K104" s="249" t="s">
        <v>111</v>
      </c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51">
        <f>'01-01-8 - Vnitřní nádvoří'!J32</f>
        <v>0</v>
      </c>
      <c r="AH104" s="252"/>
      <c r="AI104" s="252"/>
      <c r="AJ104" s="252"/>
      <c r="AK104" s="252"/>
      <c r="AL104" s="252"/>
      <c r="AM104" s="252"/>
      <c r="AN104" s="251">
        <f t="shared" si="0"/>
        <v>0</v>
      </c>
      <c r="AO104" s="252"/>
      <c r="AP104" s="252"/>
      <c r="AQ104" s="83" t="s">
        <v>87</v>
      </c>
      <c r="AR104" s="47"/>
      <c r="AS104" s="84">
        <v>0</v>
      </c>
      <c r="AT104" s="85">
        <f t="shared" si="1"/>
        <v>0</v>
      </c>
      <c r="AU104" s="86">
        <f>'01-01-8 - Vnitřní nádvoří'!P127</f>
        <v>1357.2348040000002</v>
      </c>
      <c r="AV104" s="85">
        <f>'01-01-8 - Vnitřní nádvoří'!J35</f>
        <v>0</v>
      </c>
      <c r="AW104" s="85">
        <f>'01-01-8 - Vnitřní nádvoří'!J36</f>
        <v>0</v>
      </c>
      <c r="AX104" s="85">
        <f>'01-01-8 - Vnitřní nádvoří'!J37</f>
        <v>0</v>
      </c>
      <c r="AY104" s="85">
        <f>'01-01-8 - Vnitřní nádvoří'!J38</f>
        <v>0</v>
      </c>
      <c r="AZ104" s="85">
        <f>'01-01-8 - Vnitřní nádvoří'!F35</f>
        <v>0</v>
      </c>
      <c r="BA104" s="85">
        <f>'01-01-8 - Vnitřní nádvoří'!F36</f>
        <v>0</v>
      </c>
      <c r="BB104" s="85">
        <f>'01-01-8 - Vnitřní nádvoří'!F37</f>
        <v>0</v>
      </c>
      <c r="BC104" s="85">
        <f>'01-01-8 - Vnitřní nádvoří'!F38</f>
        <v>0</v>
      </c>
      <c r="BD104" s="87">
        <f>'01-01-8 - Vnitřní nádvoří'!F39</f>
        <v>0</v>
      </c>
      <c r="BT104" s="25" t="s">
        <v>83</v>
      </c>
      <c r="BV104" s="25" t="s">
        <v>77</v>
      </c>
      <c r="BW104" s="25" t="s">
        <v>112</v>
      </c>
      <c r="BX104" s="25" t="s">
        <v>82</v>
      </c>
      <c r="CL104" s="25" t="s">
        <v>16</v>
      </c>
    </row>
    <row r="105" spans="1:90" s="4" customFormat="1" ht="16.5" customHeight="1" x14ac:dyDescent="0.2">
      <c r="A105" s="82" t="s">
        <v>84</v>
      </c>
      <c r="B105" s="47"/>
      <c r="C105" s="10"/>
      <c r="D105" s="10"/>
      <c r="E105" s="249" t="s">
        <v>113</v>
      </c>
      <c r="F105" s="249"/>
      <c r="G105" s="249"/>
      <c r="H105" s="249"/>
      <c r="I105" s="249"/>
      <c r="J105" s="10"/>
      <c r="K105" s="249" t="s">
        <v>114</v>
      </c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51">
        <f>'01-02 - Projekt ochrany a...'!J32</f>
        <v>0</v>
      </c>
      <c r="AH105" s="252"/>
      <c r="AI105" s="252"/>
      <c r="AJ105" s="252"/>
      <c r="AK105" s="252"/>
      <c r="AL105" s="252"/>
      <c r="AM105" s="252"/>
      <c r="AN105" s="251">
        <f t="shared" si="0"/>
        <v>0</v>
      </c>
      <c r="AO105" s="252"/>
      <c r="AP105" s="252"/>
      <c r="AQ105" s="83" t="s">
        <v>87</v>
      </c>
      <c r="AR105" s="47"/>
      <c r="AS105" s="84">
        <v>0</v>
      </c>
      <c r="AT105" s="85">
        <f t="shared" si="1"/>
        <v>0</v>
      </c>
      <c r="AU105" s="86">
        <f>'01-02 - Projekt ochrany a...'!P125</f>
        <v>0</v>
      </c>
      <c r="AV105" s="85">
        <f>'01-02 - Projekt ochrany a...'!J35</f>
        <v>0</v>
      </c>
      <c r="AW105" s="85">
        <f>'01-02 - Projekt ochrany a...'!J36</f>
        <v>0</v>
      </c>
      <c r="AX105" s="85">
        <f>'01-02 - Projekt ochrany a...'!J37</f>
        <v>0</v>
      </c>
      <c r="AY105" s="85">
        <f>'01-02 - Projekt ochrany a...'!J38</f>
        <v>0</v>
      </c>
      <c r="AZ105" s="85">
        <f>'01-02 - Projekt ochrany a...'!F35</f>
        <v>0</v>
      </c>
      <c r="BA105" s="85">
        <f>'01-02 - Projekt ochrany a...'!F36</f>
        <v>0</v>
      </c>
      <c r="BB105" s="85">
        <f>'01-02 - Projekt ochrany a...'!F37</f>
        <v>0</v>
      </c>
      <c r="BC105" s="85">
        <f>'01-02 - Projekt ochrany a...'!F38</f>
        <v>0</v>
      </c>
      <c r="BD105" s="87">
        <f>'01-02 - Projekt ochrany a...'!F39</f>
        <v>0</v>
      </c>
      <c r="BT105" s="25" t="s">
        <v>83</v>
      </c>
      <c r="BV105" s="25" t="s">
        <v>77</v>
      </c>
      <c r="BW105" s="25" t="s">
        <v>115</v>
      </c>
      <c r="BX105" s="25" t="s">
        <v>82</v>
      </c>
      <c r="CL105" s="25" t="s">
        <v>16</v>
      </c>
    </row>
    <row r="106" spans="1:90" s="4" customFormat="1" ht="23.25" customHeight="1" x14ac:dyDescent="0.2">
      <c r="A106" s="82" t="s">
        <v>84</v>
      </c>
      <c r="B106" s="47"/>
      <c r="C106" s="10"/>
      <c r="D106" s="10"/>
      <c r="E106" s="249" t="s">
        <v>116</v>
      </c>
      <c r="F106" s="249"/>
      <c r="G106" s="249"/>
      <c r="H106" s="249"/>
      <c r="I106" s="249"/>
      <c r="J106" s="10"/>
      <c r="K106" s="249" t="s">
        <v>117</v>
      </c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51">
        <f>'01-03 - Výpis prvků PSV 1...'!J32</f>
        <v>0</v>
      </c>
      <c r="AH106" s="252"/>
      <c r="AI106" s="252"/>
      <c r="AJ106" s="252"/>
      <c r="AK106" s="252"/>
      <c r="AL106" s="252"/>
      <c r="AM106" s="252"/>
      <c r="AN106" s="251">
        <f t="shared" si="0"/>
        <v>0</v>
      </c>
      <c r="AO106" s="252"/>
      <c r="AP106" s="252"/>
      <c r="AQ106" s="83" t="s">
        <v>87</v>
      </c>
      <c r="AR106" s="47"/>
      <c r="AS106" s="84">
        <v>0</v>
      </c>
      <c r="AT106" s="85">
        <f t="shared" si="1"/>
        <v>0</v>
      </c>
      <c r="AU106" s="86">
        <f>'01-03 - Výpis prvků PSV 1...'!P121</f>
        <v>0</v>
      </c>
      <c r="AV106" s="85">
        <f>'01-03 - Výpis prvků PSV 1...'!J35</f>
        <v>0</v>
      </c>
      <c r="AW106" s="85">
        <f>'01-03 - Výpis prvků PSV 1...'!J36</f>
        <v>0</v>
      </c>
      <c r="AX106" s="85">
        <f>'01-03 - Výpis prvků PSV 1...'!J37</f>
        <v>0</v>
      </c>
      <c r="AY106" s="85">
        <f>'01-03 - Výpis prvků PSV 1...'!J38</f>
        <v>0</v>
      </c>
      <c r="AZ106" s="85">
        <f>'01-03 - Výpis prvků PSV 1...'!F35</f>
        <v>0</v>
      </c>
      <c r="BA106" s="85">
        <f>'01-03 - Výpis prvků PSV 1...'!F36</f>
        <v>0</v>
      </c>
      <c r="BB106" s="85">
        <f>'01-03 - Výpis prvků PSV 1...'!F37</f>
        <v>0</v>
      </c>
      <c r="BC106" s="85">
        <f>'01-03 - Výpis prvků PSV 1...'!F38</f>
        <v>0</v>
      </c>
      <c r="BD106" s="87">
        <f>'01-03 - Výpis prvků PSV 1...'!F39</f>
        <v>0</v>
      </c>
      <c r="BT106" s="25" t="s">
        <v>83</v>
      </c>
      <c r="BV106" s="25" t="s">
        <v>77</v>
      </c>
      <c r="BW106" s="25" t="s">
        <v>118</v>
      </c>
      <c r="BX106" s="25" t="s">
        <v>82</v>
      </c>
      <c r="CL106" s="25" t="s">
        <v>16</v>
      </c>
    </row>
    <row r="107" spans="1:90" s="4" customFormat="1" ht="23.25" customHeight="1" x14ac:dyDescent="0.2">
      <c r="A107" s="82" t="s">
        <v>84</v>
      </c>
      <c r="B107" s="47"/>
      <c r="C107" s="10"/>
      <c r="D107" s="10"/>
      <c r="E107" s="249" t="s">
        <v>119</v>
      </c>
      <c r="F107" s="249"/>
      <c r="G107" s="249"/>
      <c r="H107" s="249"/>
      <c r="I107" s="249"/>
      <c r="J107" s="10"/>
      <c r="K107" s="249" t="s">
        <v>120</v>
      </c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51">
        <f>'01-04 - Výpis prvků PSV 2...'!J32</f>
        <v>0</v>
      </c>
      <c r="AH107" s="252"/>
      <c r="AI107" s="252"/>
      <c r="AJ107" s="252"/>
      <c r="AK107" s="252"/>
      <c r="AL107" s="252"/>
      <c r="AM107" s="252"/>
      <c r="AN107" s="251">
        <f t="shared" si="0"/>
        <v>0</v>
      </c>
      <c r="AO107" s="252"/>
      <c r="AP107" s="252"/>
      <c r="AQ107" s="83" t="s">
        <v>87</v>
      </c>
      <c r="AR107" s="47"/>
      <c r="AS107" s="84">
        <v>0</v>
      </c>
      <c r="AT107" s="85">
        <f t="shared" si="1"/>
        <v>0</v>
      </c>
      <c r="AU107" s="86">
        <f>'01-04 - Výpis prvků PSV 2...'!P121</f>
        <v>0</v>
      </c>
      <c r="AV107" s="85">
        <f>'01-04 - Výpis prvků PSV 2...'!J35</f>
        <v>0</v>
      </c>
      <c r="AW107" s="85">
        <f>'01-04 - Výpis prvků PSV 2...'!J36</f>
        <v>0</v>
      </c>
      <c r="AX107" s="85">
        <f>'01-04 - Výpis prvků PSV 2...'!J37</f>
        <v>0</v>
      </c>
      <c r="AY107" s="85">
        <f>'01-04 - Výpis prvků PSV 2...'!J38</f>
        <v>0</v>
      </c>
      <c r="AZ107" s="85">
        <f>'01-04 - Výpis prvků PSV 2...'!F35</f>
        <v>0</v>
      </c>
      <c r="BA107" s="85">
        <f>'01-04 - Výpis prvků PSV 2...'!F36</f>
        <v>0</v>
      </c>
      <c r="BB107" s="85">
        <f>'01-04 - Výpis prvků PSV 2...'!F37</f>
        <v>0</v>
      </c>
      <c r="BC107" s="85">
        <f>'01-04 - Výpis prvků PSV 2...'!F38</f>
        <v>0</v>
      </c>
      <c r="BD107" s="87">
        <f>'01-04 - Výpis prvků PSV 2...'!F39</f>
        <v>0</v>
      </c>
      <c r="BT107" s="25" t="s">
        <v>83</v>
      </c>
      <c r="BV107" s="25" t="s">
        <v>77</v>
      </c>
      <c r="BW107" s="25" t="s">
        <v>121</v>
      </c>
      <c r="BX107" s="25" t="s">
        <v>82</v>
      </c>
      <c r="CL107" s="25" t="s">
        <v>16</v>
      </c>
    </row>
    <row r="108" spans="1:90" s="4" customFormat="1" ht="16.5" customHeight="1" x14ac:dyDescent="0.2">
      <c r="A108" s="82" t="s">
        <v>84</v>
      </c>
      <c r="B108" s="47"/>
      <c r="C108" s="10"/>
      <c r="D108" s="10"/>
      <c r="E108" s="249" t="s">
        <v>122</v>
      </c>
      <c r="F108" s="249"/>
      <c r="G108" s="249"/>
      <c r="H108" s="249"/>
      <c r="I108" s="249"/>
      <c r="J108" s="10"/>
      <c r="K108" s="249" t="s">
        <v>123</v>
      </c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51">
        <f>'01-05 - Výpis prvků PSV 3...'!J32</f>
        <v>0</v>
      </c>
      <c r="AH108" s="252"/>
      <c r="AI108" s="252"/>
      <c r="AJ108" s="252"/>
      <c r="AK108" s="252"/>
      <c r="AL108" s="252"/>
      <c r="AM108" s="252"/>
      <c r="AN108" s="251">
        <f t="shared" si="0"/>
        <v>0</v>
      </c>
      <c r="AO108" s="252"/>
      <c r="AP108" s="252"/>
      <c r="AQ108" s="83" t="s">
        <v>87</v>
      </c>
      <c r="AR108" s="47"/>
      <c r="AS108" s="84">
        <v>0</v>
      </c>
      <c r="AT108" s="85">
        <f t="shared" si="1"/>
        <v>0</v>
      </c>
      <c r="AU108" s="86">
        <f>'01-05 - Výpis prvků PSV 3...'!P122</f>
        <v>0</v>
      </c>
      <c r="AV108" s="85">
        <f>'01-05 - Výpis prvků PSV 3...'!J35</f>
        <v>0</v>
      </c>
      <c r="AW108" s="85">
        <f>'01-05 - Výpis prvků PSV 3...'!J36</f>
        <v>0</v>
      </c>
      <c r="AX108" s="85">
        <f>'01-05 - Výpis prvků PSV 3...'!J37</f>
        <v>0</v>
      </c>
      <c r="AY108" s="85">
        <f>'01-05 - Výpis prvků PSV 3...'!J38</f>
        <v>0</v>
      </c>
      <c r="AZ108" s="85">
        <f>'01-05 - Výpis prvků PSV 3...'!F35</f>
        <v>0</v>
      </c>
      <c r="BA108" s="85">
        <f>'01-05 - Výpis prvků PSV 3...'!F36</f>
        <v>0</v>
      </c>
      <c r="BB108" s="85">
        <f>'01-05 - Výpis prvků PSV 3...'!F37</f>
        <v>0</v>
      </c>
      <c r="BC108" s="85">
        <f>'01-05 - Výpis prvků PSV 3...'!F38</f>
        <v>0</v>
      </c>
      <c r="BD108" s="87">
        <f>'01-05 - Výpis prvků PSV 3...'!F39</f>
        <v>0</v>
      </c>
      <c r="BT108" s="25" t="s">
        <v>83</v>
      </c>
      <c r="BV108" s="25" t="s">
        <v>77</v>
      </c>
      <c r="BW108" s="25" t="s">
        <v>124</v>
      </c>
      <c r="BX108" s="25" t="s">
        <v>82</v>
      </c>
      <c r="CL108" s="25" t="s">
        <v>16</v>
      </c>
    </row>
    <row r="109" spans="1:90" s="4" customFormat="1" ht="23.25" customHeight="1" x14ac:dyDescent="0.2">
      <c r="A109" s="82" t="s">
        <v>84</v>
      </c>
      <c r="B109" s="47"/>
      <c r="C109" s="10"/>
      <c r="D109" s="10"/>
      <c r="E109" s="249" t="s">
        <v>125</v>
      </c>
      <c r="F109" s="249"/>
      <c r="G109" s="249"/>
      <c r="H109" s="249"/>
      <c r="I109" s="249"/>
      <c r="J109" s="10"/>
      <c r="K109" s="249" t="s">
        <v>126</v>
      </c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51">
        <f>'01-06 - Výpis prvků PSV 4...'!J32</f>
        <v>0</v>
      </c>
      <c r="AH109" s="252"/>
      <c r="AI109" s="252"/>
      <c r="AJ109" s="252"/>
      <c r="AK109" s="252"/>
      <c r="AL109" s="252"/>
      <c r="AM109" s="252"/>
      <c r="AN109" s="251">
        <f t="shared" si="0"/>
        <v>0</v>
      </c>
      <c r="AO109" s="252"/>
      <c r="AP109" s="252"/>
      <c r="AQ109" s="83" t="s">
        <v>87</v>
      </c>
      <c r="AR109" s="47"/>
      <c r="AS109" s="84">
        <v>0</v>
      </c>
      <c r="AT109" s="85">
        <f t="shared" si="1"/>
        <v>0</v>
      </c>
      <c r="AU109" s="86">
        <f>'01-06 - Výpis prvků PSV 4...'!P121</f>
        <v>0</v>
      </c>
      <c r="AV109" s="85">
        <f>'01-06 - Výpis prvků PSV 4...'!J35</f>
        <v>0</v>
      </c>
      <c r="AW109" s="85">
        <f>'01-06 - Výpis prvků PSV 4...'!J36</f>
        <v>0</v>
      </c>
      <c r="AX109" s="85">
        <f>'01-06 - Výpis prvků PSV 4...'!J37</f>
        <v>0</v>
      </c>
      <c r="AY109" s="85">
        <f>'01-06 - Výpis prvků PSV 4...'!J38</f>
        <v>0</v>
      </c>
      <c r="AZ109" s="85">
        <f>'01-06 - Výpis prvků PSV 4...'!F35</f>
        <v>0</v>
      </c>
      <c r="BA109" s="85">
        <f>'01-06 - Výpis prvků PSV 4...'!F36</f>
        <v>0</v>
      </c>
      <c r="BB109" s="85">
        <f>'01-06 - Výpis prvků PSV 4...'!F37</f>
        <v>0</v>
      </c>
      <c r="BC109" s="85">
        <f>'01-06 - Výpis prvků PSV 4...'!F38</f>
        <v>0</v>
      </c>
      <c r="BD109" s="87">
        <f>'01-06 - Výpis prvků PSV 4...'!F39</f>
        <v>0</v>
      </c>
      <c r="BT109" s="25" t="s">
        <v>83</v>
      </c>
      <c r="BV109" s="25" t="s">
        <v>77</v>
      </c>
      <c r="BW109" s="25" t="s">
        <v>127</v>
      </c>
      <c r="BX109" s="25" t="s">
        <v>82</v>
      </c>
      <c r="CL109" s="25" t="s">
        <v>16</v>
      </c>
    </row>
    <row r="110" spans="1:90" s="4" customFormat="1" ht="16.5" customHeight="1" x14ac:dyDescent="0.2">
      <c r="A110" s="82" t="s">
        <v>84</v>
      </c>
      <c r="B110" s="47"/>
      <c r="C110" s="10"/>
      <c r="D110" s="10"/>
      <c r="E110" s="249" t="s">
        <v>128</v>
      </c>
      <c r="F110" s="249"/>
      <c r="G110" s="249"/>
      <c r="H110" s="249"/>
      <c r="I110" s="249"/>
      <c r="J110" s="10"/>
      <c r="K110" s="249" t="s">
        <v>129</v>
      </c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51">
        <f>'01-07 - Výpis prvků PSV 5...'!J32</f>
        <v>0</v>
      </c>
      <c r="AH110" s="252"/>
      <c r="AI110" s="252"/>
      <c r="AJ110" s="252"/>
      <c r="AK110" s="252"/>
      <c r="AL110" s="252"/>
      <c r="AM110" s="252"/>
      <c r="AN110" s="251">
        <f t="shared" si="0"/>
        <v>0</v>
      </c>
      <c r="AO110" s="252"/>
      <c r="AP110" s="252"/>
      <c r="AQ110" s="83" t="s">
        <v>87</v>
      </c>
      <c r="AR110" s="47"/>
      <c r="AS110" s="84">
        <v>0</v>
      </c>
      <c r="AT110" s="85">
        <f t="shared" si="1"/>
        <v>0</v>
      </c>
      <c r="AU110" s="86">
        <f>'01-07 - Výpis prvků PSV 5...'!P121</f>
        <v>0</v>
      </c>
      <c r="AV110" s="85">
        <f>'01-07 - Výpis prvků PSV 5...'!J35</f>
        <v>0</v>
      </c>
      <c r="AW110" s="85">
        <f>'01-07 - Výpis prvků PSV 5...'!J36</f>
        <v>0</v>
      </c>
      <c r="AX110" s="85">
        <f>'01-07 - Výpis prvků PSV 5...'!J37</f>
        <v>0</v>
      </c>
      <c r="AY110" s="85">
        <f>'01-07 - Výpis prvků PSV 5...'!J38</f>
        <v>0</v>
      </c>
      <c r="AZ110" s="85">
        <f>'01-07 - Výpis prvků PSV 5...'!F35</f>
        <v>0</v>
      </c>
      <c r="BA110" s="85">
        <f>'01-07 - Výpis prvků PSV 5...'!F36</f>
        <v>0</v>
      </c>
      <c r="BB110" s="85">
        <f>'01-07 - Výpis prvků PSV 5...'!F37</f>
        <v>0</v>
      </c>
      <c r="BC110" s="85">
        <f>'01-07 - Výpis prvků PSV 5...'!F38</f>
        <v>0</v>
      </c>
      <c r="BD110" s="87">
        <f>'01-07 - Výpis prvků PSV 5...'!F39</f>
        <v>0</v>
      </c>
      <c r="BT110" s="25" t="s">
        <v>83</v>
      </c>
      <c r="BV110" s="25" t="s">
        <v>77</v>
      </c>
      <c r="BW110" s="25" t="s">
        <v>130</v>
      </c>
      <c r="BX110" s="25" t="s">
        <v>82</v>
      </c>
      <c r="CL110" s="25" t="s">
        <v>16</v>
      </c>
    </row>
    <row r="111" spans="1:90" s="4" customFormat="1" ht="23.25" customHeight="1" x14ac:dyDescent="0.2">
      <c r="A111" s="82" t="s">
        <v>84</v>
      </c>
      <c r="B111" s="47"/>
      <c r="C111" s="10"/>
      <c r="D111" s="10"/>
      <c r="E111" s="249" t="s">
        <v>131</v>
      </c>
      <c r="F111" s="249"/>
      <c r="G111" s="249"/>
      <c r="H111" s="249"/>
      <c r="I111" s="249"/>
      <c r="J111" s="10"/>
      <c r="K111" s="249" t="s">
        <v>126</v>
      </c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51">
        <f>'01-08 - Výpis prvků PSV 4...'!J32</f>
        <v>0</v>
      </c>
      <c r="AH111" s="252"/>
      <c r="AI111" s="252"/>
      <c r="AJ111" s="252"/>
      <c r="AK111" s="252"/>
      <c r="AL111" s="252"/>
      <c r="AM111" s="252"/>
      <c r="AN111" s="251">
        <f t="shared" si="0"/>
        <v>0</v>
      </c>
      <c r="AO111" s="252"/>
      <c r="AP111" s="252"/>
      <c r="AQ111" s="83" t="s">
        <v>87</v>
      </c>
      <c r="AR111" s="47"/>
      <c r="AS111" s="84">
        <v>0</v>
      </c>
      <c r="AT111" s="85">
        <f t="shared" si="1"/>
        <v>0</v>
      </c>
      <c r="AU111" s="86">
        <f>'01-08 - Výpis prvků PSV 4...'!P122</f>
        <v>0</v>
      </c>
      <c r="AV111" s="85">
        <f>'01-08 - Výpis prvků PSV 4...'!J35</f>
        <v>0</v>
      </c>
      <c r="AW111" s="85">
        <f>'01-08 - Výpis prvků PSV 4...'!J36</f>
        <v>0</v>
      </c>
      <c r="AX111" s="85">
        <f>'01-08 - Výpis prvků PSV 4...'!J37</f>
        <v>0</v>
      </c>
      <c r="AY111" s="85">
        <f>'01-08 - Výpis prvků PSV 4...'!J38</f>
        <v>0</v>
      </c>
      <c r="AZ111" s="85">
        <f>'01-08 - Výpis prvků PSV 4...'!F35</f>
        <v>0</v>
      </c>
      <c r="BA111" s="85">
        <f>'01-08 - Výpis prvků PSV 4...'!F36</f>
        <v>0</v>
      </c>
      <c r="BB111" s="85">
        <f>'01-08 - Výpis prvků PSV 4...'!F37</f>
        <v>0</v>
      </c>
      <c r="BC111" s="85">
        <f>'01-08 - Výpis prvků PSV 4...'!F38</f>
        <v>0</v>
      </c>
      <c r="BD111" s="87">
        <f>'01-08 - Výpis prvků PSV 4...'!F39</f>
        <v>0</v>
      </c>
      <c r="BT111" s="25" t="s">
        <v>83</v>
      </c>
      <c r="BV111" s="25" t="s">
        <v>77</v>
      </c>
      <c r="BW111" s="25" t="s">
        <v>132</v>
      </c>
      <c r="BX111" s="25" t="s">
        <v>82</v>
      </c>
      <c r="CL111" s="25" t="s">
        <v>16</v>
      </c>
    </row>
    <row r="112" spans="1:90" s="4" customFormat="1" ht="16.5" customHeight="1" x14ac:dyDescent="0.2">
      <c r="A112" s="82" t="s">
        <v>84</v>
      </c>
      <c r="B112" s="47"/>
      <c r="C112" s="10"/>
      <c r="D112" s="10"/>
      <c r="E112" s="249" t="s">
        <v>133</v>
      </c>
      <c r="F112" s="249"/>
      <c r="G112" s="249"/>
      <c r="H112" s="249"/>
      <c r="I112" s="249"/>
      <c r="J112" s="10"/>
      <c r="K112" s="249" t="s">
        <v>134</v>
      </c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51">
        <f>'01-09 - Zařízení zdravotn...'!J32</f>
        <v>0</v>
      </c>
      <c r="AH112" s="252"/>
      <c r="AI112" s="252"/>
      <c r="AJ112" s="252"/>
      <c r="AK112" s="252"/>
      <c r="AL112" s="252"/>
      <c r="AM112" s="252"/>
      <c r="AN112" s="251">
        <f t="shared" si="0"/>
        <v>0</v>
      </c>
      <c r="AO112" s="252"/>
      <c r="AP112" s="252"/>
      <c r="AQ112" s="83" t="s">
        <v>87</v>
      </c>
      <c r="AR112" s="47"/>
      <c r="AS112" s="84">
        <v>0</v>
      </c>
      <c r="AT112" s="85">
        <f t="shared" si="1"/>
        <v>0</v>
      </c>
      <c r="AU112" s="86">
        <f>'01-09 - Zařízení zdravotn...'!P135</f>
        <v>0</v>
      </c>
      <c r="AV112" s="85">
        <f>'01-09 - Zařízení zdravotn...'!J35</f>
        <v>0</v>
      </c>
      <c r="AW112" s="85">
        <f>'01-09 - Zařízení zdravotn...'!J36</f>
        <v>0</v>
      </c>
      <c r="AX112" s="85">
        <f>'01-09 - Zařízení zdravotn...'!J37</f>
        <v>0</v>
      </c>
      <c r="AY112" s="85">
        <f>'01-09 - Zařízení zdravotn...'!J38</f>
        <v>0</v>
      </c>
      <c r="AZ112" s="85">
        <f>'01-09 - Zařízení zdravotn...'!F35</f>
        <v>0</v>
      </c>
      <c r="BA112" s="85">
        <f>'01-09 - Zařízení zdravotn...'!F36</f>
        <v>0</v>
      </c>
      <c r="BB112" s="85">
        <f>'01-09 - Zařízení zdravotn...'!F37</f>
        <v>0</v>
      </c>
      <c r="BC112" s="85">
        <f>'01-09 - Zařízení zdravotn...'!F38</f>
        <v>0</v>
      </c>
      <c r="BD112" s="87">
        <f>'01-09 - Zařízení zdravotn...'!F39</f>
        <v>0</v>
      </c>
      <c r="BT112" s="25" t="s">
        <v>83</v>
      </c>
      <c r="BV112" s="25" t="s">
        <v>77</v>
      </c>
      <c r="BW112" s="25" t="s">
        <v>135</v>
      </c>
      <c r="BX112" s="25" t="s">
        <v>82</v>
      </c>
      <c r="CL112" s="25" t="s">
        <v>16</v>
      </c>
    </row>
    <row r="113" spans="1:91" s="4" customFormat="1" ht="16.5" customHeight="1" x14ac:dyDescent="0.2">
      <c r="A113" s="82" t="s">
        <v>84</v>
      </c>
      <c r="B113" s="47"/>
      <c r="C113" s="10"/>
      <c r="D113" s="10"/>
      <c r="E113" s="249" t="s">
        <v>136</v>
      </c>
      <c r="F113" s="249"/>
      <c r="G113" s="249"/>
      <c r="H113" s="249"/>
      <c r="I113" s="249"/>
      <c r="J113" s="10"/>
      <c r="K113" s="249" t="s">
        <v>137</v>
      </c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51">
        <f>'01-10 - Restaurování maleb'!J32</f>
        <v>0</v>
      </c>
      <c r="AH113" s="252"/>
      <c r="AI113" s="252"/>
      <c r="AJ113" s="252"/>
      <c r="AK113" s="252"/>
      <c r="AL113" s="252"/>
      <c r="AM113" s="252"/>
      <c r="AN113" s="251">
        <f t="shared" si="0"/>
        <v>0</v>
      </c>
      <c r="AO113" s="252"/>
      <c r="AP113" s="252"/>
      <c r="AQ113" s="83" t="s">
        <v>87</v>
      </c>
      <c r="AR113" s="47"/>
      <c r="AS113" s="84">
        <v>0</v>
      </c>
      <c r="AT113" s="85">
        <f t="shared" si="1"/>
        <v>0</v>
      </c>
      <c r="AU113" s="86">
        <f>'01-10 - Restaurování maleb'!P122</f>
        <v>0</v>
      </c>
      <c r="AV113" s="85">
        <f>'01-10 - Restaurování maleb'!J35</f>
        <v>0</v>
      </c>
      <c r="AW113" s="85">
        <f>'01-10 - Restaurování maleb'!J36</f>
        <v>0</v>
      </c>
      <c r="AX113" s="85">
        <f>'01-10 - Restaurování maleb'!J37</f>
        <v>0</v>
      </c>
      <c r="AY113" s="85">
        <f>'01-10 - Restaurování maleb'!J38</f>
        <v>0</v>
      </c>
      <c r="AZ113" s="85">
        <f>'01-10 - Restaurování maleb'!F35</f>
        <v>0</v>
      </c>
      <c r="BA113" s="85">
        <f>'01-10 - Restaurování maleb'!F36</f>
        <v>0</v>
      </c>
      <c r="BB113" s="85">
        <f>'01-10 - Restaurování maleb'!F37</f>
        <v>0</v>
      </c>
      <c r="BC113" s="85">
        <f>'01-10 - Restaurování maleb'!F38</f>
        <v>0</v>
      </c>
      <c r="BD113" s="87">
        <f>'01-10 - Restaurování maleb'!F39</f>
        <v>0</v>
      </c>
      <c r="BT113" s="25" t="s">
        <v>83</v>
      </c>
      <c r="BV113" s="25" t="s">
        <v>77</v>
      </c>
      <c r="BW113" s="25" t="s">
        <v>138</v>
      </c>
      <c r="BX113" s="25" t="s">
        <v>82</v>
      </c>
      <c r="CL113" s="25" t="s">
        <v>16</v>
      </c>
    </row>
    <row r="114" spans="1:91" s="4" customFormat="1" ht="16.5" customHeight="1" x14ac:dyDescent="0.2">
      <c r="A114" s="82" t="s">
        <v>84</v>
      </c>
      <c r="B114" s="47"/>
      <c r="C114" s="10"/>
      <c r="D114" s="10"/>
      <c r="E114" s="249" t="s">
        <v>139</v>
      </c>
      <c r="F114" s="249"/>
      <c r="G114" s="249"/>
      <c r="H114" s="249"/>
      <c r="I114" s="249"/>
      <c r="J114" s="10"/>
      <c r="K114" s="249" t="s">
        <v>140</v>
      </c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51">
        <f>'01-11 - Restaurování vstu...'!J32</f>
        <v>0</v>
      </c>
      <c r="AH114" s="252"/>
      <c r="AI114" s="252"/>
      <c r="AJ114" s="252"/>
      <c r="AK114" s="252"/>
      <c r="AL114" s="252"/>
      <c r="AM114" s="252"/>
      <c r="AN114" s="251">
        <f t="shared" si="0"/>
        <v>0</v>
      </c>
      <c r="AO114" s="252"/>
      <c r="AP114" s="252"/>
      <c r="AQ114" s="83" t="s">
        <v>87</v>
      </c>
      <c r="AR114" s="47"/>
      <c r="AS114" s="84">
        <v>0</v>
      </c>
      <c r="AT114" s="85">
        <f t="shared" si="1"/>
        <v>0</v>
      </c>
      <c r="AU114" s="86">
        <f>'01-11 - Restaurování vstu...'!P121</f>
        <v>0</v>
      </c>
      <c r="AV114" s="85">
        <f>'01-11 - Restaurování vstu...'!J35</f>
        <v>0</v>
      </c>
      <c r="AW114" s="85">
        <f>'01-11 - Restaurování vstu...'!J36</f>
        <v>0</v>
      </c>
      <c r="AX114" s="85">
        <f>'01-11 - Restaurování vstu...'!J37</f>
        <v>0</v>
      </c>
      <c r="AY114" s="85">
        <f>'01-11 - Restaurování vstu...'!J38</f>
        <v>0</v>
      </c>
      <c r="AZ114" s="85">
        <f>'01-11 - Restaurování vstu...'!F35</f>
        <v>0</v>
      </c>
      <c r="BA114" s="85">
        <f>'01-11 - Restaurování vstu...'!F36</f>
        <v>0</v>
      </c>
      <c r="BB114" s="85">
        <f>'01-11 - Restaurování vstu...'!F37</f>
        <v>0</v>
      </c>
      <c r="BC114" s="85">
        <f>'01-11 - Restaurování vstu...'!F38</f>
        <v>0</v>
      </c>
      <c r="BD114" s="87">
        <f>'01-11 - Restaurování vstu...'!F39</f>
        <v>0</v>
      </c>
      <c r="BT114" s="25" t="s">
        <v>83</v>
      </c>
      <c r="BV114" s="25" t="s">
        <v>77</v>
      </c>
      <c r="BW114" s="25" t="s">
        <v>141</v>
      </c>
      <c r="BX114" s="25" t="s">
        <v>82</v>
      </c>
      <c r="CL114" s="25" t="s">
        <v>16</v>
      </c>
    </row>
    <row r="115" spans="1:91" s="4" customFormat="1" ht="16.5" customHeight="1" x14ac:dyDescent="0.2">
      <c r="A115" s="82" t="s">
        <v>84</v>
      </c>
      <c r="B115" s="47"/>
      <c r="C115" s="10"/>
      <c r="D115" s="10"/>
      <c r="E115" s="249" t="s">
        <v>142</v>
      </c>
      <c r="F115" s="249"/>
      <c r="G115" s="249"/>
      <c r="H115" s="249"/>
      <c r="I115" s="249"/>
      <c r="J115" s="10"/>
      <c r="K115" s="249" t="s">
        <v>143</v>
      </c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51">
        <f>'01-12 - SILNOPROUDÁ ELEKT...'!J32</f>
        <v>0</v>
      </c>
      <c r="AH115" s="252"/>
      <c r="AI115" s="252"/>
      <c r="AJ115" s="252"/>
      <c r="AK115" s="252"/>
      <c r="AL115" s="252"/>
      <c r="AM115" s="252"/>
      <c r="AN115" s="251">
        <f t="shared" si="0"/>
        <v>0</v>
      </c>
      <c r="AO115" s="252"/>
      <c r="AP115" s="252"/>
      <c r="AQ115" s="83" t="s">
        <v>87</v>
      </c>
      <c r="AR115" s="47"/>
      <c r="AS115" s="84">
        <v>0</v>
      </c>
      <c r="AT115" s="85">
        <f t="shared" si="1"/>
        <v>0</v>
      </c>
      <c r="AU115" s="86">
        <f>'01-12 - SILNOPROUDÁ ELEKT...'!P143</f>
        <v>0</v>
      </c>
      <c r="AV115" s="85">
        <f>'01-12 - SILNOPROUDÁ ELEKT...'!J35</f>
        <v>0</v>
      </c>
      <c r="AW115" s="85">
        <f>'01-12 - SILNOPROUDÁ ELEKT...'!J36</f>
        <v>0</v>
      </c>
      <c r="AX115" s="85">
        <f>'01-12 - SILNOPROUDÁ ELEKT...'!J37</f>
        <v>0</v>
      </c>
      <c r="AY115" s="85">
        <f>'01-12 - SILNOPROUDÁ ELEKT...'!J38</f>
        <v>0</v>
      </c>
      <c r="AZ115" s="85">
        <f>'01-12 - SILNOPROUDÁ ELEKT...'!F35</f>
        <v>0</v>
      </c>
      <c r="BA115" s="85">
        <f>'01-12 - SILNOPROUDÁ ELEKT...'!F36</f>
        <v>0</v>
      </c>
      <c r="BB115" s="85">
        <f>'01-12 - SILNOPROUDÁ ELEKT...'!F37</f>
        <v>0</v>
      </c>
      <c r="BC115" s="85">
        <f>'01-12 - SILNOPROUDÁ ELEKT...'!F38</f>
        <v>0</v>
      </c>
      <c r="BD115" s="87">
        <f>'01-12 - SILNOPROUDÁ ELEKT...'!F39</f>
        <v>0</v>
      </c>
      <c r="BT115" s="25" t="s">
        <v>83</v>
      </c>
      <c r="BV115" s="25" t="s">
        <v>77</v>
      </c>
      <c r="BW115" s="25" t="s">
        <v>144</v>
      </c>
      <c r="BX115" s="25" t="s">
        <v>82</v>
      </c>
      <c r="CL115" s="25" t="s">
        <v>1</v>
      </c>
    </row>
    <row r="116" spans="1:91" s="4" customFormat="1" ht="16.5" customHeight="1" x14ac:dyDescent="0.2">
      <c r="A116" s="82" t="s">
        <v>84</v>
      </c>
      <c r="B116" s="47"/>
      <c r="C116" s="10"/>
      <c r="D116" s="10"/>
      <c r="E116" s="249" t="s">
        <v>145</v>
      </c>
      <c r="F116" s="249"/>
      <c r="G116" s="249"/>
      <c r="H116" s="249"/>
      <c r="I116" s="249"/>
      <c r="J116" s="10"/>
      <c r="K116" s="249" t="s">
        <v>146</v>
      </c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51">
        <f>'01-13 - ELEKTRONICKÉ KOMU...'!J32</f>
        <v>0</v>
      </c>
      <c r="AH116" s="252"/>
      <c r="AI116" s="252"/>
      <c r="AJ116" s="252"/>
      <c r="AK116" s="252"/>
      <c r="AL116" s="252"/>
      <c r="AM116" s="252"/>
      <c r="AN116" s="251">
        <f t="shared" si="0"/>
        <v>0</v>
      </c>
      <c r="AO116" s="252"/>
      <c r="AP116" s="252"/>
      <c r="AQ116" s="83" t="s">
        <v>87</v>
      </c>
      <c r="AR116" s="47"/>
      <c r="AS116" s="84">
        <v>0</v>
      </c>
      <c r="AT116" s="85">
        <f t="shared" si="1"/>
        <v>0</v>
      </c>
      <c r="AU116" s="86">
        <f>'01-13 - ELEKTRONICKÉ KOMU...'!P134</f>
        <v>0</v>
      </c>
      <c r="AV116" s="85">
        <f>'01-13 - ELEKTRONICKÉ KOMU...'!J35</f>
        <v>0</v>
      </c>
      <c r="AW116" s="85">
        <f>'01-13 - ELEKTRONICKÉ KOMU...'!J36</f>
        <v>0</v>
      </c>
      <c r="AX116" s="85">
        <f>'01-13 - ELEKTRONICKÉ KOMU...'!J37</f>
        <v>0</v>
      </c>
      <c r="AY116" s="85">
        <f>'01-13 - ELEKTRONICKÉ KOMU...'!J38</f>
        <v>0</v>
      </c>
      <c r="AZ116" s="85">
        <f>'01-13 - ELEKTRONICKÉ KOMU...'!F35</f>
        <v>0</v>
      </c>
      <c r="BA116" s="85">
        <f>'01-13 - ELEKTRONICKÉ KOMU...'!F36</f>
        <v>0</v>
      </c>
      <c r="BB116" s="85">
        <f>'01-13 - ELEKTRONICKÉ KOMU...'!F37</f>
        <v>0</v>
      </c>
      <c r="BC116" s="85">
        <f>'01-13 - ELEKTRONICKÉ KOMU...'!F38</f>
        <v>0</v>
      </c>
      <c r="BD116" s="87">
        <f>'01-13 - ELEKTRONICKÉ KOMU...'!F39</f>
        <v>0</v>
      </c>
      <c r="BT116" s="25" t="s">
        <v>83</v>
      </c>
      <c r="BV116" s="25" t="s">
        <v>77</v>
      </c>
      <c r="BW116" s="25" t="s">
        <v>147</v>
      </c>
      <c r="BX116" s="25" t="s">
        <v>82</v>
      </c>
      <c r="CL116" s="25" t="s">
        <v>1</v>
      </c>
    </row>
    <row r="117" spans="1:91" s="7" customFormat="1" ht="24.75" customHeight="1" x14ac:dyDescent="0.2">
      <c r="B117" s="73"/>
      <c r="C117" s="74"/>
      <c r="D117" s="250" t="s">
        <v>148</v>
      </c>
      <c r="E117" s="250"/>
      <c r="F117" s="250"/>
      <c r="G117" s="250"/>
      <c r="H117" s="250"/>
      <c r="I117" s="75"/>
      <c r="J117" s="250" t="s">
        <v>149</v>
      </c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5">
        <f>ROUND(SUM(AG118:AG119),2)</f>
        <v>0</v>
      </c>
      <c r="AH117" s="254"/>
      <c r="AI117" s="254"/>
      <c r="AJ117" s="254"/>
      <c r="AK117" s="254"/>
      <c r="AL117" s="254"/>
      <c r="AM117" s="254"/>
      <c r="AN117" s="253">
        <f t="shared" si="0"/>
        <v>0</v>
      </c>
      <c r="AO117" s="254"/>
      <c r="AP117" s="254"/>
      <c r="AQ117" s="76" t="s">
        <v>80</v>
      </c>
      <c r="AR117" s="73"/>
      <c r="AS117" s="77">
        <f>ROUND(SUM(AS118:AS119),2)</f>
        <v>0</v>
      </c>
      <c r="AT117" s="78">
        <f t="shared" si="1"/>
        <v>0</v>
      </c>
      <c r="AU117" s="79">
        <f>ROUND(SUM(AU118:AU119),5)</f>
        <v>671.40707999999995</v>
      </c>
      <c r="AV117" s="78">
        <f>ROUND(AZ117*L29,2)</f>
        <v>0</v>
      </c>
      <c r="AW117" s="78">
        <f>ROUND(BA117*L30,2)</f>
        <v>0</v>
      </c>
      <c r="AX117" s="78">
        <f>ROUND(BB117*L29,2)</f>
        <v>0</v>
      </c>
      <c r="AY117" s="78">
        <f>ROUND(BC117*L30,2)</f>
        <v>0</v>
      </c>
      <c r="AZ117" s="78">
        <f>ROUND(SUM(AZ118:AZ119),2)</f>
        <v>0</v>
      </c>
      <c r="BA117" s="78">
        <f>ROUND(SUM(BA118:BA119),2)</f>
        <v>0</v>
      </c>
      <c r="BB117" s="78">
        <f>ROUND(SUM(BB118:BB119),2)</f>
        <v>0</v>
      </c>
      <c r="BC117" s="78">
        <f>ROUND(SUM(BC118:BC119),2)</f>
        <v>0</v>
      </c>
      <c r="BD117" s="80">
        <f>ROUND(SUM(BD118:BD119),2)</f>
        <v>0</v>
      </c>
      <c r="BS117" s="81" t="s">
        <v>74</v>
      </c>
      <c r="BT117" s="81" t="s">
        <v>81</v>
      </c>
      <c r="BU117" s="81" t="s">
        <v>76</v>
      </c>
      <c r="BV117" s="81" t="s">
        <v>77</v>
      </c>
      <c r="BW117" s="81" t="s">
        <v>150</v>
      </c>
      <c r="BX117" s="81" t="s">
        <v>4</v>
      </c>
      <c r="CL117" s="81" t="s">
        <v>1</v>
      </c>
      <c r="CM117" s="81" t="s">
        <v>83</v>
      </c>
    </row>
    <row r="118" spans="1:91" s="4" customFormat="1" ht="23.25" customHeight="1" x14ac:dyDescent="0.2">
      <c r="A118" s="82" t="s">
        <v>84</v>
      </c>
      <c r="B118" s="47"/>
      <c r="C118" s="10"/>
      <c r="D118" s="10"/>
      <c r="E118" s="249" t="s">
        <v>151</v>
      </c>
      <c r="F118" s="249"/>
      <c r="G118" s="249"/>
      <c r="H118" s="249"/>
      <c r="I118" s="249"/>
      <c r="J118" s="10"/>
      <c r="K118" s="249" t="s">
        <v>152</v>
      </c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51">
        <f>'02-01 - AREÁLOVÉ ROZVODY ...'!J32</f>
        <v>0</v>
      </c>
      <c r="AH118" s="252"/>
      <c r="AI118" s="252"/>
      <c r="AJ118" s="252"/>
      <c r="AK118" s="252"/>
      <c r="AL118" s="252"/>
      <c r="AM118" s="252"/>
      <c r="AN118" s="251">
        <f t="shared" si="0"/>
        <v>0</v>
      </c>
      <c r="AO118" s="252"/>
      <c r="AP118" s="252"/>
      <c r="AQ118" s="83" t="s">
        <v>87</v>
      </c>
      <c r="AR118" s="47"/>
      <c r="AS118" s="84">
        <v>0</v>
      </c>
      <c r="AT118" s="85">
        <f t="shared" si="1"/>
        <v>0</v>
      </c>
      <c r="AU118" s="86">
        <f>'02-01 - AREÁLOVÉ ROZVODY ...'!P127</f>
        <v>0</v>
      </c>
      <c r="AV118" s="85">
        <f>'02-01 - AREÁLOVÉ ROZVODY ...'!J35</f>
        <v>0</v>
      </c>
      <c r="AW118" s="85">
        <f>'02-01 - AREÁLOVÉ ROZVODY ...'!J36</f>
        <v>0</v>
      </c>
      <c r="AX118" s="85">
        <f>'02-01 - AREÁLOVÉ ROZVODY ...'!J37</f>
        <v>0</v>
      </c>
      <c r="AY118" s="85">
        <f>'02-01 - AREÁLOVÉ ROZVODY ...'!J38</f>
        <v>0</v>
      </c>
      <c r="AZ118" s="85">
        <f>'02-01 - AREÁLOVÉ ROZVODY ...'!F35</f>
        <v>0</v>
      </c>
      <c r="BA118" s="85">
        <f>'02-01 - AREÁLOVÉ ROZVODY ...'!F36</f>
        <v>0</v>
      </c>
      <c r="BB118" s="85">
        <f>'02-01 - AREÁLOVÉ ROZVODY ...'!F37</f>
        <v>0</v>
      </c>
      <c r="BC118" s="85">
        <f>'02-01 - AREÁLOVÉ ROZVODY ...'!F38</f>
        <v>0</v>
      </c>
      <c r="BD118" s="87">
        <f>'02-01 - AREÁLOVÉ ROZVODY ...'!F39</f>
        <v>0</v>
      </c>
      <c r="BT118" s="25" t="s">
        <v>83</v>
      </c>
      <c r="BV118" s="25" t="s">
        <v>77</v>
      </c>
      <c r="BW118" s="25" t="s">
        <v>153</v>
      </c>
      <c r="BX118" s="25" t="s">
        <v>150</v>
      </c>
      <c r="CL118" s="25" t="s">
        <v>1</v>
      </c>
    </row>
    <row r="119" spans="1:91" s="4" customFormat="1" ht="16.5" customHeight="1" x14ac:dyDescent="0.2">
      <c r="A119" s="82" t="s">
        <v>84</v>
      </c>
      <c r="B119" s="47"/>
      <c r="C119" s="10"/>
      <c r="D119" s="10"/>
      <c r="E119" s="249" t="s">
        <v>154</v>
      </c>
      <c r="F119" s="249"/>
      <c r="G119" s="249"/>
      <c r="H119" s="249"/>
      <c r="I119" s="249"/>
      <c r="J119" s="10"/>
      <c r="K119" s="249" t="s">
        <v>155</v>
      </c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51">
        <f>'02-02 - Zpevněné plochy'!J32</f>
        <v>0</v>
      </c>
      <c r="AH119" s="252"/>
      <c r="AI119" s="252"/>
      <c r="AJ119" s="252"/>
      <c r="AK119" s="252"/>
      <c r="AL119" s="252"/>
      <c r="AM119" s="252"/>
      <c r="AN119" s="251">
        <f t="shared" si="0"/>
        <v>0</v>
      </c>
      <c r="AO119" s="252"/>
      <c r="AP119" s="252"/>
      <c r="AQ119" s="83" t="s">
        <v>87</v>
      </c>
      <c r="AR119" s="47"/>
      <c r="AS119" s="84">
        <v>0</v>
      </c>
      <c r="AT119" s="85">
        <f t="shared" si="1"/>
        <v>0</v>
      </c>
      <c r="AU119" s="86">
        <f>'02-02 - Zpevněné plochy'!P126</f>
        <v>671.40707600000007</v>
      </c>
      <c r="AV119" s="85">
        <f>'02-02 - Zpevněné plochy'!J35</f>
        <v>0</v>
      </c>
      <c r="AW119" s="85">
        <f>'02-02 - Zpevněné plochy'!J36</f>
        <v>0</v>
      </c>
      <c r="AX119" s="85">
        <f>'02-02 - Zpevněné plochy'!J37</f>
        <v>0</v>
      </c>
      <c r="AY119" s="85">
        <f>'02-02 - Zpevněné plochy'!J38</f>
        <v>0</v>
      </c>
      <c r="AZ119" s="85">
        <f>'02-02 - Zpevněné plochy'!F35</f>
        <v>0</v>
      </c>
      <c r="BA119" s="85">
        <f>'02-02 - Zpevněné plochy'!F36</f>
        <v>0</v>
      </c>
      <c r="BB119" s="85">
        <f>'02-02 - Zpevněné plochy'!F37</f>
        <v>0</v>
      </c>
      <c r="BC119" s="85">
        <f>'02-02 - Zpevněné plochy'!F38</f>
        <v>0</v>
      </c>
      <c r="BD119" s="87">
        <f>'02-02 - Zpevněné plochy'!F39</f>
        <v>0</v>
      </c>
      <c r="BT119" s="25" t="s">
        <v>83</v>
      </c>
      <c r="BV119" s="25" t="s">
        <v>77</v>
      </c>
      <c r="BW119" s="25" t="s">
        <v>156</v>
      </c>
      <c r="BX119" s="25" t="s">
        <v>150</v>
      </c>
      <c r="CL119" s="25" t="s">
        <v>157</v>
      </c>
    </row>
    <row r="120" spans="1:91" s="7" customFormat="1" ht="16.5" customHeight="1" x14ac:dyDescent="0.2">
      <c r="B120" s="73"/>
      <c r="C120" s="74"/>
      <c r="D120" s="250" t="s">
        <v>158</v>
      </c>
      <c r="E120" s="250"/>
      <c r="F120" s="250"/>
      <c r="G120" s="250"/>
      <c r="H120" s="250"/>
      <c r="I120" s="75"/>
      <c r="J120" s="250" t="s">
        <v>158</v>
      </c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5">
        <f>ROUND(AG121,2)</f>
        <v>0</v>
      </c>
      <c r="AH120" s="254"/>
      <c r="AI120" s="254"/>
      <c r="AJ120" s="254"/>
      <c r="AK120" s="254"/>
      <c r="AL120" s="254"/>
      <c r="AM120" s="254"/>
      <c r="AN120" s="253">
        <f t="shared" si="0"/>
        <v>0</v>
      </c>
      <c r="AO120" s="254"/>
      <c r="AP120" s="254"/>
      <c r="AQ120" s="76" t="s">
        <v>80</v>
      </c>
      <c r="AR120" s="73"/>
      <c r="AS120" s="77">
        <f>ROUND(AS121,2)</f>
        <v>0</v>
      </c>
      <c r="AT120" s="78">
        <f t="shared" si="1"/>
        <v>0</v>
      </c>
      <c r="AU120" s="79">
        <f>ROUND(AU121,5)</f>
        <v>0</v>
      </c>
      <c r="AV120" s="78">
        <f>ROUND(AZ120*L29,2)</f>
        <v>0</v>
      </c>
      <c r="AW120" s="78">
        <f>ROUND(BA120*L30,2)</f>
        <v>0</v>
      </c>
      <c r="AX120" s="78">
        <f>ROUND(BB120*L29,2)</f>
        <v>0</v>
      </c>
      <c r="AY120" s="78">
        <f>ROUND(BC120*L30,2)</f>
        <v>0</v>
      </c>
      <c r="AZ120" s="78">
        <f>ROUND(AZ121,2)</f>
        <v>0</v>
      </c>
      <c r="BA120" s="78">
        <f>ROUND(BA121,2)</f>
        <v>0</v>
      </c>
      <c r="BB120" s="78">
        <f>ROUND(BB121,2)</f>
        <v>0</v>
      </c>
      <c r="BC120" s="78">
        <f>ROUND(BC121,2)</f>
        <v>0</v>
      </c>
      <c r="BD120" s="80">
        <f>ROUND(BD121,2)</f>
        <v>0</v>
      </c>
      <c r="BS120" s="81" t="s">
        <v>74</v>
      </c>
      <c r="BT120" s="81" t="s">
        <v>81</v>
      </c>
      <c r="BU120" s="81" t="s">
        <v>76</v>
      </c>
      <c r="BV120" s="81" t="s">
        <v>77</v>
      </c>
      <c r="BW120" s="81" t="s">
        <v>159</v>
      </c>
      <c r="BX120" s="81" t="s">
        <v>4</v>
      </c>
      <c r="CL120" s="81" t="s">
        <v>1</v>
      </c>
      <c r="CM120" s="81" t="s">
        <v>83</v>
      </c>
    </row>
    <row r="121" spans="1:91" s="4" customFormat="1" ht="16.5" customHeight="1" x14ac:dyDescent="0.2">
      <c r="A121" s="82" t="s">
        <v>84</v>
      </c>
      <c r="B121" s="47"/>
      <c r="C121" s="10"/>
      <c r="D121" s="10"/>
      <c r="E121" s="249" t="s">
        <v>158</v>
      </c>
      <c r="F121" s="249"/>
      <c r="G121" s="249"/>
      <c r="H121" s="249"/>
      <c r="I121" s="249"/>
      <c r="J121" s="10"/>
      <c r="K121" s="249" t="s">
        <v>158</v>
      </c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51">
        <f>'VRN - VRN'!J32</f>
        <v>0</v>
      </c>
      <c r="AH121" s="252"/>
      <c r="AI121" s="252"/>
      <c r="AJ121" s="252"/>
      <c r="AK121" s="252"/>
      <c r="AL121" s="252"/>
      <c r="AM121" s="252"/>
      <c r="AN121" s="251">
        <f t="shared" si="0"/>
        <v>0</v>
      </c>
      <c r="AO121" s="252"/>
      <c r="AP121" s="252"/>
      <c r="AQ121" s="83" t="s">
        <v>87</v>
      </c>
      <c r="AR121" s="47"/>
      <c r="AS121" s="88">
        <v>0</v>
      </c>
      <c r="AT121" s="89">
        <f t="shared" si="1"/>
        <v>0</v>
      </c>
      <c r="AU121" s="90">
        <f>'VRN - VRN'!P122</f>
        <v>0</v>
      </c>
      <c r="AV121" s="89">
        <f>'VRN - VRN'!J35</f>
        <v>0</v>
      </c>
      <c r="AW121" s="89">
        <f>'VRN - VRN'!J36</f>
        <v>0</v>
      </c>
      <c r="AX121" s="89">
        <f>'VRN - VRN'!J37</f>
        <v>0</v>
      </c>
      <c r="AY121" s="89">
        <f>'VRN - VRN'!J38</f>
        <v>0</v>
      </c>
      <c r="AZ121" s="89">
        <f>'VRN - VRN'!F35</f>
        <v>0</v>
      </c>
      <c r="BA121" s="89">
        <f>'VRN - VRN'!F36</f>
        <v>0</v>
      </c>
      <c r="BB121" s="89">
        <f>'VRN - VRN'!F37</f>
        <v>0</v>
      </c>
      <c r="BC121" s="89">
        <f>'VRN - VRN'!F38</f>
        <v>0</v>
      </c>
      <c r="BD121" s="91">
        <f>'VRN - VRN'!F39</f>
        <v>0</v>
      </c>
      <c r="BT121" s="25" t="s">
        <v>83</v>
      </c>
      <c r="BV121" s="25" t="s">
        <v>77</v>
      </c>
      <c r="BW121" s="25" t="s">
        <v>160</v>
      </c>
      <c r="BX121" s="25" t="s">
        <v>159</v>
      </c>
      <c r="CL121" s="25" t="s">
        <v>16</v>
      </c>
    </row>
    <row r="122" spans="1:91" s="2" customFormat="1" ht="30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30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</row>
    <row r="123" spans="1:91" s="2" customFormat="1" ht="6.95" customHeight="1" x14ac:dyDescent="0.2">
      <c r="A123" s="29"/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30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</row>
    <row r="125" spans="1:91" ht="40.5" customHeight="1" x14ac:dyDescent="0.2">
      <c r="B125" s="282" t="s">
        <v>5047</v>
      </c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</row>
    <row r="126" spans="1:91" ht="40.5" customHeight="1" x14ac:dyDescent="0.2">
      <c r="B126" s="284" t="s">
        <v>5048</v>
      </c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</row>
  </sheetData>
  <sheetProtection password="E997" sheet="1" objects="1" scenarios="1"/>
  <protectedRanges>
    <protectedRange sqref="J13:AI14" name="Oblast3"/>
    <protectedRange sqref="AN13:AN14" name="Oblast2"/>
  </protectedRanges>
  <mergeCells count="148">
    <mergeCell ref="L33:P33"/>
    <mergeCell ref="W33:AE33"/>
    <mergeCell ref="AK33:AO33"/>
    <mergeCell ref="AK35:AO35"/>
    <mergeCell ref="X35:AB35"/>
    <mergeCell ref="AR2:BE2"/>
    <mergeCell ref="B125:AP125"/>
    <mergeCell ref="B126:AP126"/>
    <mergeCell ref="J13:AI13"/>
    <mergeCell ref="J14:AI14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N120:AP120"/>
    <mergeCell ref="AG120:AM120"/>
    <mergeCell ref="AN121:AP121"/>
    <mergeCell ref="AG121:AM121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E103:I103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E114:I114"/>
    <mergeCell ref="K114:AF114"/>
    <mergeCell ref="E115:I115"/>
    <mergeCell ref="K115:AF115"/>
    <mergeCell ref="E116:I116"/>
    <mergeCell ref="K116:AF116"/>
    <mergeCell ref="J117:AF117"/>
    <mergeCell ref="D117:H117"/>
    <mergeCell ref="K118:AF118"/>
    <mergeCell ref="E118:I118"/>
    <mergeCell ref="K109:AF109"/>
    <mergeCell ref="E109:I109"/>
    <mergeCell ref="K110:AF110"/>
    <mergeCell ref="E110:I110"/>
    <mergeCell ref="AN119:AP119"/>
    <mergeCell ref="AG119:AM11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E119:I119"/>
    <mergeCell ref="K119:AF119"/>
    <mergeCell ref="D120:H120"/>
    <mergeCell ref="J120:AF120"/>
    <mergeCell ref="E121:I121"/>
    <mergeCell ref="K121:AF121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G105:AM105"/>
    <mergeCell ref="AN105:AP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E111:I111"/>
    <mergeCell ref="K111:AF111"/>
    <mergeCell ref="E112:I112"/>
    <mergeCell ref="K112:AF112"/>
    <mergeCell ref="E113:I113"/>
    <mergeCell ref="K113:AF113"/>
    <mergeCell ref="E104:I104"/>
    <mergeCell ref="K104:AF104"/>
    <mergeCell ref="E105:I105"/>
    <mergeCell ref="K105:AF105"/>
    <mergeCell ref="K106:AF106"/>
    <mergeCell ref="E106:I106"/>
    <mergeCell ref="E107:I107"/>
    <mergeCell ref="K107:AF107"/>
    <mergeCell ref="E108:I108"/>
    <mergeCell ref="K108:AF108"/>
  </mergeCells>
  <hyperlinks>
    <hyperlink ref="A96" location="'01-00 - Bourání'!C2" display="/"/>
    <hyperlink ref="A97" location="'01-01-1 - Návrh'!C2" display="/"/>
    <hyperlink ref="A98" location="'01-01-2 - Základy vestavo...'!C2" display="/"/>
    <hyperlink ref="A99" location="'01-01-3 - Vnější pavlač'!C2" display="/"/>
    <hyperlink ref="A100" location="'01-01-4 - Schodiště staré...'!C2" display="/"/>
    <hyperlink ref="A101" location="'01-01-5 - Strop starého p...'!C2" display="/"/>
    <hyperlink ref="A102" location="'01-01-6 - Výlez na půdu'!C2" display="/"/>
    <hyperlink ref="A103" location="'01-01-7 - Západní vyhlídka'!C2" display="/"/>
    <hyperlink ref="A104" location="'01-01-8 - Vnitřní nádvoří'!C2" display="/"/>
    <hyperlink ref="A105" location="'01-02 - Projekt ochrany a...'!C2" display="/"/>
    <hyperlink ref="A106" location="'01-03 - Výpis prvků PSV 1...'!C2" display="/"/>
    <hyperlink ref="A107" location="'01-04 - Výpis prvků PSV 2...'!C2" display="/"/>
    <hyperlink ref="A108" location="'01-05 - Výpis prvků PSV 3...'!C2" display="/"/>
    <hyperlink ref="A109" location="'01-06 - Výpis prvků PSV 4...'!C2" display="/"/>
    <hyperlink ref="A110" location="'01-07 - Výpis prvků PSV 5...'!C2" display="/"/>
    <hyperlink ref="A111" location="'01-08 - Výpis prvků PSV 4...'!C2" display="/"/>
    <hyperlink ref="A112" location="'01-09 - Zařízení zdravotn...'!C2" display="/"/>
    <hyperlink ref="A113" location="'01-10 - Restaurování maleb'!C2" display="/"/>
    <hyperlink ref="A114" location="'01-11 - Restaurování vstu...'!C2" display="/"/>
    <hyperlink ref="A115" location="'01-12 - SILNOPROUDÁ ELEKT...'!C2" display="/"/>
    <hyperlink ref="A116" location="'01-13 - ELEKTRONICKÉ KOMU...'!C2" display="/"/>
    <hyperlink ref="A118" location="'02-01 - AREÁLOVÉ ROZVODY ...'!C2" display="/"/>
    <hyperlink ref="A119" location="'02-02 - Zpevněné plochy'!C2" display="/"/>
    <hyperlink ref="A121" location="'VRN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6"/>
  <sheetViews>
    <sheetView showGridLines="0" workbookViewId="0">
      <selection activeCell="W146" sqref="W146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88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165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ROUND(J137,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ROUND((SUM(BE137:BE1415)),  2)</f>
        <v>0</v>
      </c>
      <c r="G35" s="111"/>
      <c r="H35" s="111"/>
      <c r="I35" s="127">
        <v>0.21</v>
      </c>
      <c r="J35" s="126">
        <f>ROUND(((SUM(BE137:BE1415))*I35),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ROUND((SUM(BF137:BF1415)),  2)</f>
        <v>0</v>
      </c>
      <c r="G36" s="111"/>
      <c r="H36" s="111"/>
      <c r="I36" s="127">
        <v>0.15</v>
      </c>
      <c r="J36" s="126">
        <f>ROUND(((SUM(BF137:BF1415))*I36),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ROUND((SUM(BG137:BG1415)),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ROUND((SUM(BH137:BH1415)),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ROUND((SUM(BI137:BI1415)),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01-00 - Bourání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J137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J138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173</v>
      </c>
      <c r="E100" s="158"/>
      <c r="F100" s="158"/>
      <c r="G100" s="158"/>
      <c r="H100" s="158"/>
      <c r="I100" s="158"/>
      <c r="J100" s="159">
        <f>J139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174</v>
      </c>
      <c r="E101" s="158"/>
      <c r="F101" s="158"/>
      <c r="G101" s="158"/>
      <c r="H101" s="158"/>
      <c r="I101" s="158"/>
      <c r="J101" s="159">
        <f>J220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175</v>
      </c>
      <c r="E102" s="158"/>
      <c r="F102" s="158"/>
      <c r="G102" s="158"/>
      <c r="H102" s="158"/>
      <c r="I102" s="158"/>
      <c r="J102" s="159">
        <f>J226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176</v>
      </c>
      <c r="E103" s="158"/>
      <c r="F103" s="158"/>
      <c r="G103" s="158"/>
      <c r="H103" s="158"/>
      <c r="I103" s="158"/>
      <c r="J103" s="159">
        <f>J227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177</v>
      </c>
      <c r="E104" s="158"/>
      <c r="F104" s="158"/>
      <c r="G104" s="158"/>
      <c r="H104" s="158"/>
      <c r="I104" s="158"/>
      <c r="J104" s="159">
        <f>J243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178</v>
      </c>
      <c r="E105" s="158"/>
      <c r="F105" s="158"/>
      <c r="G105" s="158"/>
      <c r="H105" s="158"/>
      <c r="I105" s="158"/>
      <c r="J105" s="159">
        <f>J1088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179</v>
      </c>
      <c r="E106" s="158"/>
      <c r="F106" s="158"/>
      <c r="G106" s="158"/>
      <c r="H106" s="158"/>
      <c r="I106" s="158"/>
      <c r="J106" s="159">
        <f>J1118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9" customFormat="1" ht="24.95" customHeight="1" x14ac:dyDescent="0.2">
      <c r="A107" s="150"/>
      <c r="B107" s="151"/>
      <c r="C107" s="150"/>
      <c r="D107" s="152" t="s">
        <v>180</v>
      </c>
      <c r="E107" s="153"/>
      <c r="F107" s="153"/>
      <c r="G107" s="153"/>
      <c r="H107" s="153"/>
      <c r="I107" s="153"/>
      <c r="J107" s="154">
        <f>J1120</f>
        <v>0</v>
      </c>
      <c r="K107" s="150"/>
      <c r="L107" s="151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</row>
    <row r="108" spans="1:47" s="10" customFormat="1" ht="19.899999999999999" customHeight="1" x14ac:dyDescent="0.2">
      <c r="A108" s="155"/>
      <c r="B108" s="156"/>
      <c r="C108" s="155"/>
      <c r="D108" s="157" t="s">
        <v>181</v>
      </c>
      <c r="E108" s="158"/>
      <c r="F108" s="158"/>
      <c r="G108" s="158"/>
      <c r="H108" s="158"/>
      <c r="I108" s="158"/>
      <c r="J108" s="159">
        <f>J1121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10" customFormat="1" ht="19.899999999999999" customHeight="1" x14ac:dyDescent="0.2">
      <c r="A109" s="155"/>
      <c r="B109" s="156"/>
      <c r="C109" s="155"/>
      <c r="D109" s="157" t="s">
        <v>182</v>
      </c>
      <c r="E109" s="158"/>
      <c r="F109" s="158"/>
      <c r="G109" s="158"/>
      <c r="H109" s="158"/>
      <c r="I109" s="158"/>
      <c r="J109" s="159">
        <f>J1160</f>
        <v>0</v>
      </c>
      <c r="K109" s="155"/>
      <c r="L109" s="15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47" s="10" customFormat="1" ht="19.899999999999999" customHeight="1" x14ac:dyDescent="0.2">
      <c r="A110" s="155"/>
      <c r="B110" s="156"/>
      <c r="C110" s="155"/>
      <c r="D110" s="157" t="s">
        <v>183</v>
      </c>
      <c r="E110" s="158"/>
      <c r="F110" s="158"/>
      <c r="G110" s="158"/>
      <c r="H110" s="158"/>
      <c r="I110" s="158"/>
      <c r="J110" s="159">
        <f>J1193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10" customFormat="1" ht="19.899999999999999" customHeight="1" x14ac:dyDescent="0.2">
      <c r="A111" s="155"/>
      <c r="B111" s="156"/>
      <c r="C111" s="155"/>
      <c r="D111" s="157" t="s">
        <v>184</v>
      </c>
      <c r="E111" s="158"/>
      <c r="F111" s="158"/>
      <c r="G111" s="158"/>
      <c r="H111" s="158"/>
      <c r="I111" s="158"/>
      <c r="J111" s="159">
        <f>J1209</f>
        <v>0</v>
      </c>
      <c r="K111" s="155"/>
      <c r="L111" s="15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47" s="10" customFormat="1" ht="19.899999999999999" customHeight="1" x14ac:dyDescent="0.2">
      <c r="A112" s="155"/>
      <c r="B112" s="156"/>
      <c r="C112" s="155"/>
      <c r="D112" s="157" t="s">
        <v>185</v>
      </c>
      <c r="E112" s="158"/>
      <c r="F112" s="158"/>
      <c r="G112" s="158"/>
      <c r="H112" s="158"/>
      <c r="I112" s="158"/>
      <c r="J112" s="159">
        <f>J1283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10" customFormat="1" ht="19.899999999999999" customHeight="1" x14ac:dyDescent="0.2">
      <c r="A113" s="155"/>
      <c r="B113" s="156"/>
      <c r="C113" s="155"/>
      <c r="D113" s="157" t="s">
        <v>186</v>
      </c>
      <c r="E113" s="158"/>
      <c r="F113" s="158"/>
      <c r="G113" s="158"/>
      <c r="H113" s="158"/>
      <c r="I113" s="158"/>
      <c r="J113" s="159">
        <f>J1292</f>
        <v>0</v>
      </c>
      <c r="K113" s="155"/>
      <c r="L113" s="15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31" s="10" customFormat="1" ht="19.899999999999999" customHeight="1" x14ac:dyDescent="0.2">
      <c r="A114" s="155"/>
      <c r="B114" s="156"/>
      <c r="C114" s="155"/>
      <c r="D114" s="157" t="s">
        <v>187</v>
      </c>
      <c r="E114" s="158"/>
      <c r="F114" s="158"/>
      <c r="G114" s="158"/>
      <c r="H114" s="158"/>
      <c r="I114" s="158"/>
      <c r="J114" s="159">
        <f>J1318</f>
        <v>0</v>
      </c>
      <c r="K114" s="155"/>
      <c r="L114" s="156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</row>
    <row r="115" spans="1:31" s="10" customFormat="1" ht="19.899999999999999" customHeight="1" x14ac:dyDescent="0.2">
      <c r="A115" s="155"/>
      <c r="B115" s="156"/>
      <c r="C115" s="155"/>
      <c r="D115" s="157" t="s">
        <v>188</v>
      </c>
      <c r="E115" s="158"/>
      <c r="F115" s="158"/>
      <c r="G115" s="158"/>
      <c r="H115" s="158"/>
      <c r="I115" s="158"/>
      <c r="J115" s="159">
        <f>J1359</f>
        <v>0</v>
      </c>
      <c r="K115" s="155"/>
      <c r="L115" s="156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31" s="2" customFormat="1" ht="21.7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 x14ac:dyDescent="0.2">
      <c r="A117" s="111"/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31" s="2" customFormat="1" ht="6.95" customHeight="1" x14ac:dyDescent="0.2">
      <c r="A121" s="111"/>
      <c r="B121" s="144"/>
      <c r="C121" s="145"/>
      <c r="D121" s="145"/>
      <c r="E121" s="145"/>
      <c r="F121" s="145"/>
      <c r="G121" s="145"/>
      <c r="H121" s="145"/>
      <c r="I121" s="145"/>
      <c r="J121" s="145"/>
      <c r="K121" s="145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4.95" customHeight="1" x14ac:dyDescent="0.2">
      <c r="A122" s="111"/>
      <c r="B122" s="112"/>
      <c r="C122" s="108" t="s">
        <v>189</v>
      </c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111"/>
      <c r="B124" s="112"/>
      <c r="C124" s="110" t="s">
        <v>14</v>
      </c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4.75" customHeight="1" x14ac:dyDescent="0.2">
      <c r="A125" s="111"/>
      <c r="B125" s="112"/>
      <c r="C125" s="111"/>
      <c r="D125" s="111"/>
      <c r="E125" s="294" t="str">
        <f>E7</f>
        <v>MUZEUM VYSOČINY PELHŘIMOV, Hrad Kámen, rekonstrukce elekroinstalace, stavebni úpravy</v>
      </c>
      <c r="F125" s="295"/>
      <c r="G125" s="295"/>
      <c r="H125" s="295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2" customHeight="1" x14ac:dyDescent="0.2">
      <c r="A126" s="92"/>
      <c r="B126" s="107"/>
      <c r="C126" s="110" t="s">
        <v>162</v>
      </c>
      <c r="D126" s="92"/>
      <c r="E126" s="92"/>
      <c r="F126" s="92"/>
      <c r="G126" s="92"/>
      <c r="H126" s="92"/>
      <c r="I126" s="92"/>
      <c r="J126" s="92"/>
      <c r="K126" s="92"/>
      <c r="L126" s="107"/>
      <c r="M126" s="92"/>
      <c r="N126" s="92"/>
      <c r="O126" s="92"/>
      <c r="P126" s="92"/>
      <c r="Q126" s="92"/>
      <c r="R126" s="92"/>
      <c r="S126" s="92"/>
      <c r="T126" s="92"/>
      <c r="U126" s="92"/>
      <c r="V126" s="92"/>
    </row>
    <row r="127" spans="1:31" s="2" customFormat="1" ht="16.5" customHeight="1" x14ac:dyDescent="0.2">
      <c r="A127" s="111"/>
      <c r="B127" s="112"/>
      <c r="C127" s="111"/>
      <c r="D127" s="111"/>
      <c r="E127" s="294" t="s">
        <v>163</v>
      </c>
      <c r="F127" s="291"/>
      <c r="G127" s="291"/>
      <c r="H127" s="291"/>
      <c r="I127" s="111"/>
      <c r="J127" s="111"/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 x14ac:dyDescent="0.2">
      <c r="A128" s="111"/>
      <c r="B128" s="112"/>
      <c r="C128" s="110" t="s">
        <v>164</v>
      </c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 x14ac:dyDescent="0.2">
      <c r="A129" s="111"/>
      <c r="B129" s="112"/>
      <c r="C129" s="111"/>
      <c r="D129" s="111"/>
      <c r="E129" s="290" t="str">
        <f>E11</f>
        <v>01-00 - Bourání</v>
      </c>
      <c r="F129" s="291"/>
      <c r="G129" s="291"/>
      <c r="H129" s="29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 x14ac:dyDescent="0.2">
      <c r="A130" s="111"/>
      <c r="B130" s="112"/>
      <c r="C130" s="111"/>
      <c r="D130" s="111"/>
      <c r="E130" s="111"/>
      <c r="F130" s="111"/>
      <c r="G130" s="111"/>
      <c r="H130" s="111"/>
      <c r="I130" s="111"/>
      <c r="J130" s="111"/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 x14ac:dyDescent="0.2">
      <c r="A131" s="111"/>
      <c r="B131" s="112"/>
      <c r="C131" s="110" t="s">
        <v>18</v>
      </c>
      <c r="D131" s="111"/>
      <c r="E131" s="111"/>
      <c r="F131" s="115" t="str">
        <f>F14</f>
        <v>Hrad Kámen</v>
      </c>
      <c r="G131" s="111"/>
      <c r="H131" s="111"/>
      <c r="I131" s="110" t="s">
        <v>20</v>
      </c>
      <c r="J131" s="116" t="str">
        <f>IF(J14="","",J14)</f>
        <v>9. 6. 2023</v>
      </c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 x14ac:dyDescent="0.2">
      <c r="A132" s="111"/>
      <c r="B132" s="112"/>
      <c r="C132" s="111"/>
      <c r="D132" s="111"/>
      <c r="E132" s="111"/>
      <c r="F132" s="111"/>
      <c r="G132" s="111"/>
      <c r="H132" s="111"/>
      <c r="I132" s="111"/>
      <c r="J132" s="111"/>
      <c r="K132" s="111"/>
      <c r="L132" s="113"/>
      <c r="M132" s="114"/>
      <c r="N132" s="114"/>
      <c r="O132" s="114"/>
      <c r="P132" s="114"/>
      <c r="Q132" s="114"/>
      <c r="R132" s="114"/>
      <c r="S132" s="111"/>
      <c r="T132" s="111"/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5.7" customHeight="1" x14ac:dyDescent="0.2">
      <c r="A133" s="111"/>
      <c r="B133" s="112"/>
      <c r="C133" s="110" t="s">
        <v>22</v>
      </c>
      <c r="D133" s="111"/>
      <c r="E133" s="111"/>
      <c r="F133" s="115" t="str">
        <f>E17</f>
        <v>KRAJ VYSOČINA</v>
      </c>
      <c r="G133" s="111"/>
      <c r="H133" s="111"/>
      <c r="I133" s="110" t="s">
        <v>30</v>
      </c>
      <c r="J133" s="146" t="str">
        <f>E23</f>
        <v>Ing.Michal Zlatuška arch.</v>
      </c>
      <c r="K133" s="111"/>
      <c r="L133" s="113"/>
      <c r="M133" s="114"/>
      <c r="N133" s="114"/>
      <c r="O133" s="114"/>
      <c r="P133" s="114"/>
      <c r="Q133" s="114"/>
      <c r="R133" s="114"/>
      <c r="S133" s="111"/>
      <c r="T133" s="111"/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 x14ac:dyDescent="0.2">
      <c r="A134" s="111"/>
      <c r="B134" s="112"/>
      <c r="C134" s="110" t="s">
        <v>28</v>
      </c>
      <c r="D134" s="111"/>
      <c r="E134" s="111"/>
      <c r="F134" s="115" t="str">
        <f>IF(E20="","",E20)</f>
        <v xml:space="preserve"> </v>
      </c>
      <c r="G134" s="111"/>
      <c r="H134" s="111"/>
      <c r="I134" s="110" t="s">
        <v>33</v>
      </c>
      <c r="J134" s="146" t="str">
        <f>E26</f>
        <v xml:space="preserve"> </v>
      </c>
      <c r="K134" s="111"/>
      <c r="L134" s="113"/>
      <c r="M134" s="114"/>
      <c r="N134" s="114"/>
      <c r="O134" s="114"/>
      <c r="P134" s="114"/>
      <c r="Q134" s="114"/>
      <c r="R134" s="114"/>
      <c r="S134" s="111"/>
      <c r="T134" s="111"/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 x14ac:dyDescent="0.2">
      <c r="A135" s="111"/>
      <c r="B135" s="112"/>
      <c r="C135" s="111"/>
      <c r="D135" s="111"/>
      <c r="E135" s="111"/>
      <c r="F135" s="111"/>
      <c r="G135" s="111"/>
      <c r="H135" s="111"/>
      <c r="I135" s="111"/>
      <c r="J135" s="111"/>
      <c r="K135" s="111"/>
      <c r="L135" s="113"/>
      <c r="M135" s="114"/>
      <c r="N135" s="114"/>
      <c r="O135" s="114"/>
      <c r="P135" s="114"/>
      <c r="Q135" s="114"/>
      <c r="R135" s="114"/>
      <c r="S135" s="111"/>
      <c r="T135" s="111"/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 x14ac:dyDescent="0.2">
      <c r="A136" s="160"/>
      <c r="B136" s="161"/>
      <c r="C136" s="162" t="s">
        <v>190</v>
      </c>
      <c r="D136" s="163" t="s">
        <v>60</v>
      </c>
      <c r="E136" s="163" t="s">
        <v>56</v>
      </c>
      <c r="F136" s="163" t="s">
        <v>57</v>
      </c>
      <c r="G136" s="163" t="s">
        <v>191</v>
      </c>
      <c r="H136" s="163" t="s">
        <v>192</v>
      </c>
      <c r="I136" s="163" t="s">
        <v>193</v>
      </c>
      <c r="J136" s="164" t="s">
        <v>169</v>
      </c>
      <c r="K136" s="165" t="s">
        <v>194</v>
      </c>
      <c r="L136" s="166"/>
      <c r="M136" s="167" t="s">
        <v>1</v>
      </c>
      <c r="N136" s="168" t="s">
        <v>39</v>
      </c>
      <c r="O136" s="168" t="s">
        <v>195</v>
      </c>
      <c r="P136" s="168" t="s">
        <v>196</v>
      </c>
      <c r="Q136" s="168" t="s">
        <v>197</v>
      </c>
      <c r="R136" s="168" t="s">
        <v>198</v>
      </c>
      <c r="S136" s="168" t="s">
        <v>199</v>
      </c>
      <c r="T136" s="169" t="s">
        <v>200</v>
      </c>
      <c r="U136" s="160"/>
      <c r="V136" s="160"/>
      <c r="W136" s="94"/>
      <c r="X136" s="94"/>
      <c r="Y136" s="94"/>
      <c r="Z136" s="94"/>
      <c r="AA136" s="94"/>
      <c r="AB136" s="94"/>
      <c r="AC136" s="94"/>
      <c r="AD136" s="94"/>
      <c r="AE136" s="94"/>
    </row>
    <row r="137" spans="1:65" s="2" customFormat="1" ht="22.9" customHeight="1" x14ac:dyDescent="0.25">
      <c r="A137" s="111"/>
      <c r="B137" s="112"/>
      <c r="C137" s="170" t="s">
        <v>201</v>
      </c>
      <c r="D137" s="111"/>
      <c r="E137" s="111"/>
      <c r="F137" s="111"/>
      <c r="G137" s="111"/>
      <c r="H137" s="111"/>
      <c r="I137" s="111"/>
      <c r="J137" s="171">
        <f>BK137</f>
        <v>0</v>
      </c>
      <c r="K137" s="111"/>
      <c r="L137" s="112"/>
      <c r="M137" s="172"/>
      <c r="N137" s="173"/>
      <c r="O137" s="121"/>
      <c r="P137" s="174">
        <f>P138+P1120</f>
        <v>0</v>
      </c>
      <c r="Q137" s="121"/>
      <c r="R137" s="174">
        <f>R138+R1120</f>
        <v>0</v>
      </c>
      <c r="S137" s="121"/>
      <c r="T137" s="175">
        <f>T138+T1120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T137" s="18" t="s">
        <v>74</v>
      </c>
      <c r="AU137" s="18" t="s">
        <v>171</v>
      </c>
      <c r="BK137" s="95">
        <f>BK138+BK1120</f>
        <v>0</v>
      </c>
    </row>
    <row r="138" spans="1:65" s="12" customFormat="1" ht="25.9" customHeight="1" x14ac:dyDescent="0.2">
      <c r="A138" s="176"/>
      <c r="B138" s="177"/>
      <c r="C138" s="176"/>
      <c r="D138" s="178" t="s">
        <v>74</v>
      </c>
      <c r="E138" s="179" t="s">
        <v>202</v>
      </c>
      <c r="F138" s="179" t="s">
        <v>203</v>
      </c>
      <c r="G138" s="176"/>
      <c r="H138" s="176"/>
      <c r="I138" s="176"/>
      <c r="J138" s="180">
        <f>BK138</f>
        <v>0</v>
      </c>
      <c r="K138" s="176"/>
      <c r="L138" s="177"/>
      <c r="M138" s="181"/>
      <c r="N138" s="182"/>
      <c r="O138" s="182"/>
      <c r="P138" s="183">
        <f>P139+P220+P226+P227+P243+P1088+P1118</f>
        <v>0</v>
      </c>
      <c r="Q138" s="182"/>
      <c r="R138" s="183">
        <f>R139+R220+R226+R227+R243+R1088+R1118</f>
        <v>0</v>
      </c>
      <c r="S138" s="182"/>
      <c r="T138" s="184">
        <f>T139+T220+T226+T227+T243+T1088+T1118</f>
        <v>0</v>
      </c>
      <c r="U138" s="176"/>
      <c r="V138" s="176"/>
      <c r="AR138" s="96" t="s">
        <v>81</v>
      </c>
      <c r="AT138" s="97" t="s">
        <v>74</v>
      </c>
      <c r="AU138" s="97" t="s">
        <v>75</v>
      </c>
      <c r="AY138" s="96" t="s">
        <v>204</v>
      </c>
      <c r="BK138" s="98">
        <f>BK139+BK220+BK226+BK227+BK243+BK1088+BK1118</f>
        <v>0</v>
      </c>
    </row>
    <row r="139" spans="1:65" s="12" customFormat="1" ht="22.9" customHeight="1" x14ac:dyDescent="0.2">
      <c r="A139" s="176"/>
      <c r="B139" s="177"/>
      <c r="C139" s="176"/>
      <c r="D139" s="178" t="s">
        <v>74</v>
      </c>
      <c r="E139" s="185" t="s">
        <v>205</v>
      </c>
      <c r="F139" s="185" t="s">
        <v>206</v>
      </c>
      <c r="G139" s="176"/>
      <c r="H139" s="176"/>
      <c r="I139" s="176"/>
      <c r="J139" s="186">
        <f>BK139</f>
        <v>0</v>
      </c>
      <c r="K139" s="176"/>
      <c r="L139" s="177"/>
      <c r="M139" s="181"/>
      <c r="N139" s="182"/>
      <c r="O139" s="182"/>
      <c r="P139" s="183">
        <f>SUM(P140:P219)</f>
        <v>0</v>
      </c>
      <c r="Q139" s="182"/>
      <c r="R139" s="183">
        <f>SUM(R140:R219)</f>
        <v>0</v>
      </c>
      <c r="S139" s="182"/>
      <c r="T139" s="184">
        <f>SUM(T140:T219)</f>
        <v>0</v>
      </c>
      <c r="U139" s="176"/>
      <c r="V139" s="176"/>
      <c r="AR139" s="96" t="s">
        <v>81</v>
      </c>
      <c r="AT139" s="97" t="s">
        <v>74</v>
      </c>
      <c r="AU139" s="97" t="s">
        <v>81</v>
      </c>
      <c r="AY139" s="96" t="s">
        <v>204</v>
      </c>
      <c r="BK139" s="98">
        <f>SUM(BK140:BK219)</f>
        <v>0</v>
      </c>
    </row>
    <row r="140" spans="1:65" s="2" customFormat="1" ht="24.2" customHeight="1" x14ac:dyDescent="0.2">
      <c r="A140" s="111"/>
      <c r="B140" s="112"/>
      <c r="C140" s="187" t="s">
        <v>81</v>
      </c>
      <c r="D140" s="187" t="s">
        <v>207</v>
      </c>
      <c r="E140" s="188" t="s">
        <v>208</v>
      </c>
      <c r="F140" s="189" t="s">
        <v>209</v>
      </c>
      <c r="G140" s="190" t="s">
        <v>210</v>
      </c>
      <c r="H140" s="191">
        <v>155.89500000000001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0</v>
      </c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211</v>
      </c>
      <c r="BM140" s="99" t="s">
        <v>83</v>
      </c>
    </row>
    <row r="141" spans="1:65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213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83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214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83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215</v>
      </c>
      <c r="G143" s="198"/>
      <c r="H143" s="203">
        <v>15.96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216</v>
      </c>
      <c r="G144" s="198"/>
      <c r="H144" s="203">
        <v>3.306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83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217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83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218</v>
      </c>
      <c r="G146" s="198"/>
      <c r="H146" s="203">
        <v>3.004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83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219</v>
      </c>
      <c r="G147" s="198"/>
      <c r="H147" s="203">
        <v>29.704999999999998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3" customFormat="1" x14ac:dyDescent="0.2">
      <c r="A148" s="225"/>
      <c r="B148" s="226"/>
      <c r="C148" s="225"/>
      <c r="D148" s="200" t="s">
        <v>212</v>
      </c>
      <c r="E148" s="227" t="s">
        <v>1</v>
      </c>
      <c r="F148" s="228" t="s">
        <v>220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83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4" customFormat="1" x14ac:dyDescent="0.2">
      <c r="A149" s="198"/>
      <c r="B149" s="199"/>
      <c r="C149" s="198"/>
      <c r="D149" s="200" t="s">
        <v>212</v>
      </c>
      <c r="E149" s="201" t="s">
        <v>1</v>
      </c>
      <c r="F149" s="202" t="s">
        <v>221</v>
      </c>
      <c r="G149" s="198"/>
      <c r="H149" s="203">
        <v>37</v>
      </c>
      <c r="I149" s="198"/>
      <c r="J149" s="198"/>
      <c r="K149" s="198"/>
      <c r="L149" s="199"/>
      <c r="M149" s="204"/>
      <c r="N149" s="205"/>
      <c r="O149" s="205"/>
      <c r="P149" s="205"/>
      <c r="Q149" s="205"/>
      <c r="R149" s="205"/>
      <c r="S149" s="205"/>
      <c r="T149" s="206"/>
      <c r="U149" s="198"/>
      <c r="V149" s="198"/>
      <c r="AT149" s="102" t="s">
        <v>212</v>
      </c>
      <c r="AU149" s="102" t="s">
        <v>83</v>
      </c>
      <c r="AV149" s="14" t="s">
        <v>83</v>
      </c>
      <c r="AW149" s="14" t="s">
        <v>32</v>
      </c>
      <c r="AX149" s="14" t="s">
        <v>75</v>
      </c>
      <c r="AY149" s="102" t="s">
        <v>204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222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83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4" customFormat="1" x14ac:dyDescent="0.2">
      <c r="A151" s="198"/>
      <c r="B151" s="199"/>
      <c r="C151" s="198"/>
      <c r="D151" s="200" t="s">
        <v>212</v>
      </c>
      <c r="E151" s="201" t="s">
        <v>1</v>
      </c>
      <c r="F151" s="202" t="s">
        <v>223</v>
      </c>
      <c r="G151" s="198"/>
      <c r="H151" s="203">
        <v>36</v>
      </c>
      <c r="I151" s="198"/>
      <c r="J151" s="198"/>
      <c r="K151" s="198"/>
      <c r="L151" s="199"/>
      <c r="M151" s="204"/>
      <c r="N151" s="205"/>
      <c r="O151" s="205"/>
      <c r="P151" s="205"/>
      <c r="Q151" s="205"/>
      <c r="R151" s="205"/>
      <c r="S151" s="205"/>
      <c r="T151" s="206"/>
      <c r="U151" s="198"/>
      <c r="V151" s="198"/>
      <c r="AT151" s="102" t="s">
        <v>212</v>
      </c>
      <c r="AU151" s="102" t="s">
        <v>83</v>
      </c>
      <c r="AV151" s="14" t="s">
        <v>83</v>
      </c>
      <c r="AW151" s="14" t="s">
        <v>32</v>
      </c>
      <c r="AX151" s="14" t="s">
        <v>75</v>
      </c>
      <c r="AY151" s="102" t="s">
        <v>204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224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83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x14ac:dyDescent="0.2">
      <c r="A153" s="225"/>
      <c r="B153" s="226"/>
      <c r="C153" s="225"/>
      <c r="D153" s="200" t="s">
        <v>212</v>
      </c>
      <c r="E153" s="227" t="s">
        <v>1</v>
      </c>
      <c r="F153" s="228" t="s">
        <v>225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83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4" customFormat="1" x14ac:dyDescent="0.2">
      <c r="A154" s="198"/>
      <c r="B154" s="199"/>
      <c r="C154" s="198"/>
      <c r="D154" s="200" t="s">
        <v>212</v>
      </c>
      <c r="E154" s="201" t="s">
        <v>1</v>
      </c>
      <c r="F154" s="202" t="s">
        <v>226</v>
      </c>
      <c r="G154" s="198"/>
      <c r="H154" s="203">
        <v>30.92</v>
      </c>
      <c r="I154" s="198"/>
      <c r="J154" s="198"/>
      <c r="K154" s="198"/>
      <c r="L154" s="199"/>
      <c r="M154" s="204"/>
      <c r="N154" s="205"/>
      <c r="O154" s="205"/>
      <c r="P154" s="205"/>
      <c r="Q154" s="205"/>
      <c r="R154" s="205"/>
      <c r="S154" s="205"/>
      <c r="T154" s="206"/>
      <c r="U154" s="198"/>
      <c r="V154" s="198"/>
      <c r="AT154" s="102" t="s">
        <v>212</v>
      </c>
      <c r="AU154" s="102" t="s">
        <v>83</v>
      </c>
      <c r="AV154" s="14" t="s">
        <v>83</v>
      </c>
      <c r="AW154" s="14" t="s">
        <v>32</v>
      </c>
      <c r="AX154" s="14" t="s">
        <v>75</v>
      </c>
      <c r="AY154" s="102" t="s">
        <v>204</v>
      </c>
    </row>
    <row r="155" spans="1:65" s="15" customFormat="1" x14ac:dyDescent="0.2">
      <c r="A155" s="207"/>
      <c r="B155" s="208"/>
      <c r="C155" s="207"/>
      <c r="D155" s="200" t="s">
        <v>212</v>
      </c>
      <c r="E155" s="209" t="s">
        <v>1</v>
      </c>
      <c r="F155" s="210" t="s">
        <v>227</v>
      </c>
      <c r="G155" s="207"/>
      <c r="H155" s="211">
        <v>155.89500000000001</v>
      </c>
      <c r="I155" s="207"/>
      <c r="J155" s="207"/>
      <c r="K155" s="207"/>
      <c r="L155" s="208"/>
      <c r="M155" s="212"/>
      <c r="N155" s="213"/>
      <c r="O155" s="213"/>
      <c r="P155" s="213"/>
      <c r="Q155" s="213"/>
      <c r="R155" s="213"/>
      <c r="S155" s="213"/>
      <c r="T155" s="214"/>
      <c r="U155" s="207"/>
      <c r="V155" s="207"/>
      <c r="AT155" s="103" t="s">
        <v>212</v>
      </c>
      <c r="AU155" s="103" t="s">
        <v>83</v>
      </c>
      <c r="AV155" s="15" t="s">
        <v>211</v>
      </c>
      <c r="AW155" s="15" t="s">
        <v>32</v>
      </c>
      <c r="AX155" s="15" t="s">
        <v>81</v>
      </c>
      <c r="AY155" s="103" t="s">
        <v>204</v>
      </c>
    </row>
    <row r="156" spans="1:65" s="2" customFormat="1" ht="24.2" customHeight="1" x14ac:dyDescent="0.2">
      <c r="A156" s="111"/>
      <c r="B156" s="112"/>
      <c r="C156" s="187" t="s">
        <v>83</v>
      </c>
      <c r="D156" s="187" t="s">
        <v>207</v>
      </c>
      <c r="E156" s="188" t="s">
        <v>228</v>
      </c>
      <c r="F156" s="189" t="s">
        <v>229</v>
      </c>
      <c r="G156" s="190" t="s">
        <v>210</v>
      </c>
      <c r="H156" s="191">
        <v>155.89500000000001</v>
      </c>
      <c r="I156" s="192"/>
      <c r="J156" s="192">
        <f>ROUND(I156*H156,2)</f>
        <v>0</v>
      </c>
      <c r="K156" s="193"/>
      <c r="L156" s="112"/>
      <c r="M156" s="194" t="s">
        <v>1</v>
      </c>
      <c r="N156" s="195" t="s">
        <v>40</v>
      </c>
      <c r="O156" s="196">
        <v>0</v>
      </c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211</v>
      </c>
      <c r="AT156" s="99" t="s">
        <v>207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211</v>
      </c>
    </row>
    <row r="157" spans="1:65" s="2" customFormat="1" ht="24.2" customHeight="1" x14ac:dyDescent="0.2">
      <c r="A157" s="111"/>
      <c r="B157" s="112"/>
      <c r="C157" s="187" t="s">
        <v>230</v>
      </c>
      <c r="D157" s="187" t="s">
        <v>207</v>
      </c>
      <c r="E157" s="188" t="s">
        <v>231</v>
      </c>
      <c r="F157" s="189" t="s">
        <v>232</v>
      </c>
      <c r="G157" s="190" t="s">
        <v>210</v>
      </c>
      <c r="H157" s="191">
        <v>642.66399999999999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0</v>
      </c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205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233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83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234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83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235</v>
      </c>
      <c r="G160" s="198"/>
      <c r="H160" s="203">
        <v>11.22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51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236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83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51" s="13" customFormat="1" x14ac:dyDescent="0.2">
      <c r="A162" s="225"/>
      <c r="B162" s="226"/>
      <c r="C162" s="225"/>
      <c r="D162" s="200" t="s">
        <v>212</v>
      </c>
      <c r="E162" s="227" t="s">
        <v>1</v>
      </c>
      <c r="F162" s="228" t="s">
        <v>237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83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51" s="14" customFormat="1" x14ac:dyDescent="0.2">
      <c r="A163" s="198"/>
      <c r="B163" s="199"/>
      <c r="C163" s="198"/>
      <c r="D163" s="200" t="s">
        <v>212</v>
      </c>
      <c r="E163" s="201" t="s">
        <v>1</v>
      </c>
      <c r="F163" s="202" t="s">
        <v>238</v>
      </c>
      <c r="G163" s="198"/>
      <c r="H163" s="203">
        <v>57.344999999999999</v>
      </c>
      <c r="I163" s="198"/>
      <c r="J163" s="198"/>
      <c r="K163" s="198"/>
      <c r="L163" s="199"/>
      <c r="M163" s="204"/>
      <c r="N163" s="205"/>
      <c r="O163" s="205"/>
      <c r="P163" s="205"/>
      <c r="Q163" s="205"/>
      <c r="R163" s="205"/>
      <c r="S163" s="205"/>
      <c r="T163" s="206"/>
      <c r="U163" s="198"/>
      <c r="V163" s="198"/>
      <c r="AT163" s="102" t="s">
        <v>212</v>
      </c>
      <c r="AU163" s="102" t="s">
        <v>83</v>
      </c>
      <c r="AV163" s="14" t="s">
        <v>83</v>
      </c>
      <c r="AW163" s="14" t="s">
        <v>32</v>
      </c>
      <c r="AX163" s="14" t="s">
        <v>75</v>
      </c>
      <c r="AY163" s="102" t="s">
        <v>204</v>
      </c>
    </row>
    <row r="164" spans="1:51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239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83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51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240</v>
      </c>
      <c r="G165" s="198"/>
      <c r="H165" s="203">
        <v>38.276000000000003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51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241</v>
      </c>
      <c r="G166" s="198"/>
      <c r="H166" s="203">
        <v>28.423999999999999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83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51" s="14" customFormat="1" x14ac:dyDescent="0.2">
      <c r="A167" s="198"/>
      <c r="B167" s="199"/>
      <c r="C167" s="198"/>
      <c r="D167" s="200" t="s">
        <v>212</v>
      </c>
      <c r="E167" s="201" t="s">
        <v>1</v>
      </c>
      <c r="F167" s="202" t="s">
        <v>242</v>
      </c>
      <c r="G167" s="198"/>
      <c r="H167" s="203">
        <v>19.782</v>
      </c>
      <c r="I167" s="198"/>
      <c r="J167" s="198"/>
      <c r="K167" s="198"/>
      <c r="L167" s="199"/>
      <c r="M167" s="204"/>
      <c r="N167" s="205"/>
      <c r="O167" s="205"/>
      <c r="P167" s="205"/>
      <c r="Q167" s="205"/>
      <c r="R167" s="205"/>
      <c r="S167" s="205"/>
      <c r="T167" s="206"/>
      <c r="U167" s="198"/>
      <c r="V167" s="198"/>
      <c r="AT167" s="102" t="s">
        <v>212</v>
      </c>
      <c r="AU167" s="102" t="s">
        <v>83</v>
      </c>
      <c r="AV167" s="14" t="s">
        <v>83</v>
      </c>
      <c r="AW167" s="14" t="s">
        <v>32</v>
      </c>
      <c r="AX167" s="14" t="s">
        <v>75</v>
      </c>
      <c r="AY167" s="102" t="s">
        <v>204</v>
      </c>
    </row>
    <row r="168" spans="1:51" s="14" customFormat="1" x14ac:dyDescent="0.2">
      <c r="A168" s="198"/>
      <c r="B168" s="199"/>
      <c r="C168" s="198"/>
      <c r="D168" s="200" t="s">
        <v>212</v>
      </c>
      <c r="E168" s="201" t="s">
        <v>1</v>
      </c>
      <c r="F168" s="202" t="s">
        <v>243</v>
      </c>
      <c r="G168" s="198"/>
      <c r="H168" s="203">
        <v>1.278</v>
      </c>
      <c r="I168" s="198"/>
      <c r="J168" s="198"/>
      <c r="K168" s="198"/>
      <c r="L168" s="199"/>
      <c r="M168" s="204"/>
      <c r="N168" s="205"/>
      <c r="O168" s="205"/>
      <c r="P168" s="205"/>
      <c r="Q168" s="205"/>
      <c r="R168" s="205"/>
      <c r="S168" s="205"/>
      <c r="T168" s="206"/>
      <c r="U168" s="198"/>
      <c r="V168" s="198"/>
      <c r="AT168" s="102" t="s">
        <v>212</v>
      </c>
      <c r="AU168" s="102" t="s">
        <v>83</v>
      </c>
      <c r="AV168" s="14" t="s">
        <v>83</v>
      </c>
      <c r="AW168" s="14" t="s">
        <v>32</v>
      </c>
      <c r="AX168" s="14" t="s">
        <v>75</v>
      </c>
      <c r="AY168" s="102" t="s">
        <v>204</v>
      </c>
    </row>
    <row r="169" spans="1:51" s="14" customFormat="1" x14ac:dyDescent="0.2">
      <c r="A169" s="198"/>
      <c r="B169" s="199"/>
      <c r="C169" s="198"/>
      <c r="D169" s="200" t="s">
        <v>212</v>
      </c>
      <c r="E169" s="201" t="s">
        <v>1</v>
      </c>
      <c r="F169" s="202" t="s">
        <v>244</v>
      </c>
      <c r="G169" s="198"/>
      <c r="H169" s="203">
        <v>8.2319999999999993</v>
      </c>
      <c r="I169" s="198"/>
      <c r="J169" s="198"/>
      <c r="K169" s="198"/>
      <c r="L169" s="199"/>
      <c r="M169" s="204"/>
      <c r="N169" s="205"/>
      <c r="O169" s="205"/>
      <c r="P169" s="205"/>
      <c r="Q169" s="205"/>
      <c r="R169" s="205"/>
      <c r="S169" s="205"/>
      <c r="T169" s="206"/>
      <c r="U169" s="198"/>
      <c r="V169" s="198"/>
      <c r="AT169" s="102" t="s">
        <v>212</v>
      </c>
      <c r="AU169" s="102" t="s">
        <v>83</v>
      </c>
      <c r="AV169" s="14" t="s">
        <v>83</v>
      </c>
      <c r="AW169" s="14" t="s">
        <v>32</v>
      </c>
      <c r="AX169" s="14" t="s">
        <v>75</v>
      </c>
      <c r="AY169" s="102" t="s">
        <v>204</v>
      </c>
    </row>
    <row r="170" spans="1:51" s="13" customFormat="1" x14ac:dyDescent="0.2">
      <c r="A170" s="225"/>
      <c r="B170" s="226"/>
      <c r="C170" s="225"/>
      <c r="D170" s="200" t="s">
        <v>212</v>
      </c>
      <c r="E170" s="227" t="s">
        <v>1</v>
      </c>
      <c r="F170" s="228" t="s">
        <v>245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83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51" s="13" customFormat="1" x14ac:dyDescent="0.2">
      <c r="A171" s="225"/>
      <c r="B171" s="226"/>
      <c r="C171" s="225"/>
      <c r="D171" s="200" t="s">
        <v>212</v>
      </c>
      <c r="E171" s="227" t="s">
        <v>1</v>
      </c>
      <c r="F171" s="228" t="s">
        <v>237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83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51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246</v>
      </c>
      <c r="G172" s="198"/>
      <c r="H172" s="203">
        <v>17.992999999999999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51" s="13" customFormat="1" x14ac:dyDescent="0.2">
      <c r="A173" s="225"/>
      <c r="B173" s="226"/>
      <c r="C173" s="225"/>
      <c r="D173" s="200" t="s">
        <v>212</v>
      </c>
      <c r="E173" s="227" t="s">
        <v>1</v>
      </c>
      <c r="F173" s="228" t="s">
        <v>239</v>
      </c>
      <c r="G173" s="225"/>
      <c r="H173" s="227" t="s">
        <v>1</v>
      </c>
      <c r="I173" s="225"/>
      <c r="J173" s="225"/>
      <c r="K173" s="225"/>
      <c r="L173" s="226"/>
      <c r="M173" s="229"/>
      <c r="N173" s="230"/>
      <c r="O173" s="230"/>
      <c r="P173" s="230"/>
      <c r="Q173" s="230"/>
      <c r="R173" s="230"/>
      <c r="S173" s="230"/>
      <c r="T173" s="231"/>
      <c r="U173" s="225"/>
      <c r="V173" s="225"/>
      <c r="AT173" s="101" t="s">
        <v>212</v>
      </c>
      <c r="AU173" s="101" t="s">
        <v>83</v>
      </c>
      <c r="AV173" s="13" t="s">
        <v>81</v>
      </c>
      <c r="AW173" s="13" t="s">
        <v>32</v>
      </c>
      <c r="AX173" s="13" t="s">
        <v>75</v>
      </c>
      <c r="AY173" s="101" t="s">
        <v>204</v>
      </c>
    </row>
    <row r="174" spans="1:51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247</v>
      </c>
      <c r="G174" s="198"/>
      <c r="H174" s="203">
        <v>52.271999999999998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51" s="14" customFormat="1" x14ac:dyDescent="0.2">
      <c r="A175" s="198"/>
      <c r="B175" s="199"/>
      <c r="C175" s="198"/>
      <c r="D175" s="200" t="s">
        <v>212</v>
      </c>
      <c r="E175" s="201" t="s">
        <v>1</v>
      </c>
      <c r="F175" s="202" t="s">
        <v>248</v>
      </c>
      <c r="G175" s="198"/>
      <c r="H175" s="203">
        <v>4.2249999999999996</v>
      </c>
      <c r="I175" s="198"/>
      <c r="J175" s="198"/>
      <c r="K175" s="198"/>
      <c r="L175" s="199"/>
      <c r="M175" s="204"/>
      <c r="N175" s="205"/>
      <c r="O175" s="205"/>
      <c r="P175" s="205"/>
      <c r="Q175" s="205"/>
      <c r="R175" s="205"/>
      <c r="S175" s="205"/>
      <c r="T175" s="206"/>
      <c r="U175" s="198"/>
      <c r="V175" s="198"/>
      <c r="AT175" s="102" t="s">
        <v>212</v>
      </c>
      <c r="AU175" s="102" t="s">
        <v>83</v>
      </c>
      <c r="AV175" s="14" t="s">
        <v>83</v>
      </c>
      <c r="AW175" s="14" t="s">
        <v>32</v>
      </c>
      <c r="AX175" s="14" t="s">
        <v>75</v>
      </c>
      <c r="AY175" s="102" t="s">
        <v>204</v>
      </c>
    </row>
    <row r="176" spans="1:51" s="14" customFormat="1" x14ac:dyDescent="0.2">
      <c r="A176" s="198"/>
      <c r="B176" s="199"/>
      <c r="C176" s="198"/>
      <c r="D176" s="200" t="s">
        <v>212</v>
      </c>
      <c r="E176" s="201" t="s">
        <v>1</v>
      </c>
      <c r="F176" s="202" t="s">
        <v>249</v>
      </c>
      <c r="G176" s="198"/>
      <c r="H176" s="203">
        <v>-0.79300000000000004</v>
      </c>
      <c r="I176" s="198"/>
      <c r="J176" s="198"/>
      <c r="K176" s="198"/>
      <c r="L176" s="199"/>
      <c r="M176" s="204"/>
      <c r="N176" s="205"/>
      <c r="O176" s="205"/>
      <c r="P176" s="205"/>
      <c r="Q176" s="205"/>
      <c r="R176" s="205"/>
      <c r="S176" s="205"/>
      <c r="T176" s="206"/>
      <c r="U176" s="198"/>
      <c r="V176" s="198"/>
      <c r="AT176" s="102" t="s">
        <v>212</v>
      </c>
      <c r="AU176" s="102" t="s">
        <v>83</v>
      </c>
      <c r="AV176" s="14" t="s">
        <v>83</v>
      </c>
      <c r="AW176" s="14" t="s">
        <v>32</v>
      </c>
      <c r="AX176" s="14" t="s">
        <v>75</v>
      </c>
      <c r="AY176" s="102" t="s">
        <v>204</v>
      </c>
    </row>
    <row r="177" spans="1:51" s="14" customFormat="1" x14ac:dyDescent="0.2">
      <c r="A177" s="198"/>
      <c r="B177" s="199"/>
      <c r="C177" s="198"/>
      <c r="D177" s="200" t="s">
        <v>212</v>
      </c>
      <c r="E177" s="201" t="s">
        <v>1</v>
      </c>
      <c r="F177" s="202" t="s">
        <v>250</v>
      </c>
      <c r="G177" s="198"/>
      <c r="H177" s="203">
        <v>5.4960000000000004</v>
      </c>
      <c r="I177" s="198"/>
      <c r="J177" s="198"/>
      <c r="K177" s="198"/>
      <c r="L177" s="199"/>
      <c r="M177" s="204"/>
      <c r="N177" s="205"/>
      <c r="O177" s="205"/>
      <c r="P177" s="205"/>
      <c r="Q177" s="205"/>
      <c r="R177" s="205"/>
      <c r="S177" s="205"/>
      <c r="T177" s="206"/>
      <c r="U177" s="198"/>
      <c r="V177" s="198"/>
      <c r="AT177" s="102" t="s">
        <v>212</v>
      </c>
      <c r="AU177" s="102" t="s">
        <v>83</v>
      </c>
      <c r="AV177" s="14" t="s">
        <v>83</v>
      </c>
      <c r="AW177" s="14" t="s">
        <v>32</v>
      </c>
      <c r="AX177" s="14" t="s">
        <v>75</v>
      </c>
      <c r="AY177" s="102" t="s">
        <v>204</v>
      </c>
    </row>
    <row r="178" spans="1:51" s="14" customFormat="1" x14ac:dyDescent="0.2">
      <c r="A178" s="198"/>
      <c r="B178" s="199"/>
      <c r="C178" s="198"/>
      <c r="D178" s="200" t="s">
        <v>212</v>
      </c>
      <c r="E178" s="201" t="s">
        <v>1</v>
      </c>
      <c r="F178" s="202" t="s">
        <v>251</v>
      </c>
      <c r="G178" s="198"/>
      <c r="H178" s="203">
        <v>-0.56799999999999995</v>
      </c>
      <c r="I178" s="198"/>
      <c r="J178" s="198"/>
      <c r="K178" s="198"/>
      <c r="L178" s="199"/>
      <c r="M178" s="204"/>
      <c r="N178" s="205"/>
      <c r="O178" s="205"/>
      <c r="P178" s="205"/>
      <c r="Q178" s="205"/>
      <c r="R178" s="205"/>
      <c r="S178" s="205"/>
      <c r="T178" s="206"/>
      <c r="U178" s="198"/>
      <c r="V178" s="198"/>
      <c r="AT178" s="102" t="s">
        <v>212</v>
      </c>
      <c r="AU178" s="102" t="s">
        <v>83</v>
      </c>
      <c r="AV178" s="14" t="s">
        <v>83</v>
      </c>
      <c r="AW178" s="14" t="s">
        <v>32</v>
      </c>
      <c r="AX178" s="14" t="s">
        <v>75</v>
      </c>
      <c r="AY178" s="102" t="s">
        <v>204</v>
      </c>
    </row>
    <row r="179" spans="1:51" s="14" customFormat="1" x14ac:dyDescent="0.2">
      <c r="A179" s="198"/>
      <c r="B179" s="199"/>
      <c r="C179" s="198"/>
      <c r="D179" s="200" t="s">
        <v>212</v>
      </c>
      <c r="E179" s="201" t="s">
        <v>1</v>
      </c>
      <c r="F179" s="202" t="s">
        <v>252</v>
      </c>
      <c r="G179" s="198"/>
      <c r="H179" s="203">
        <v>4.7519999999999998</v>
      </c>
      <c r="I179" s="198"/>
      <c r="J179" s="198"/>
      <c r="K179" s="198"/>
      <c r="L179" s="199"/>
      <c r="M179" s="204"/>
      <c r="N179" s="205"/>
      <c r="O179" s="205"/>
      <c r="P179" s="205"/>
      <c r="Q179" s="205"/>
      <c r="R179" s="205"/>
      <c r="S179" s="205"/>
      <c r="T179" s="206"/>
      <c r="U179" s="198"/>
      <c r="V179" s="198"/>
      <c r="AT179" s="102" t="s">
        <v>212</v>
      </c>
      <c r="AU179" s="102" t="s">
        <v>83</v>
      </c>
      <c r="AV179" s="14" t="s">
        <v>83</v>
      </c>
      <c r="AW179" s="14" t="s">
        <v>32</v>
      </c>
      <c r="AX179" s="14" t="s">
        <v>75</v>
      </c>
      <c r="AY179" s="102" t="s">
        <v>204</v>
      </c>
    </row>
    <row r="180" spans="1:51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253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83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51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237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83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51" s="14" customFormat="1" x14ac:dyDescent="0.2">
      <c r="A182" s="198"/>
      <c r="B182" s="199"/>
      <c r="C182" s="198"/>
      <c r="D182" s="200" t="s">
        <v>212</v>
      </c>
      <c r="E182" s="201" t="s">
        <v>1</v>
      </c>
      <c r="F182" s="202" t="s">
        <v>254</v>
      </c>
      <c r="G182" s="198"/>
      <c r="H182" s="203">
        <v>62.134</v>
      </c>
      <c r="I182" s="198"/>
      <c r="J182" s="198"/>
      <c r="K182" s="198"/>
      <c r="L182" s="199"/>
      <c r="M182" s="204"/>
      <c r="N182" s="205"/>
      <c r="O182" s="205"/>
      <c r="P182" s="205"/>
      <c r="Q182" s="205"/>
      <c r="R182" s="205"/>
      <c r="S182" s="205"/>
      <c r="T182" s="206"/>
      <c r="U182" s="198"/>
      <c r="V182" s="198"/>
      <c r="AT182" s="102" t="s">
        <v>212</v>
      </c>
      <c r="AU182" s="102" t="s">
        <v>83</v>
      </c>
      <c r="AV182" s="14" t="s">
        <v>83</v>
      </c>
      <c r="AW182" s="14" t="s">
        <v>32</v>
      </c>
      <c r="AX182" s="14" t="s">
        <v>75</v>
      </c>
      <c r="AY182" s="102" t="s">
        <v>204</v>
      </c>
    </row>
    <row r="183" spans="1:51" s="13" customFormat="1" x14ac:dyDescent="0.2">
      <c r="A183" s="225"/>
      <c r="B183" s="226"/>
      <c r="C183" s="225"/>
      <c r="D183" s="200" t="s">
        <v>212</v>
      </c>
      <c r="E183" s="227" t="s">
        <v>1</v>
      </c>
      <c r="F183" s="228" t="s">
        <v>239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83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51" s="14" customFormat="1" x14ac:dyDescent="0.2">
      <c r="A184" s="198"/>
      <c r="B184" s="199"/>
      <c r="C184" s="198"/>
      <c r="D184" s="200" t="s">
        <v>212</v>
      </c>
      <c r="E184" s="201" t="s">
        <v>1</v>
      </c>
      <c r="F184" s="202" t="s">
        <v>255</v>
      </c>
      <c r="G184" s="198"/>
      <c r="H184" s="203">
        <v>93.96</v>
      </c>
      <c r="I184" s="198"/>
      <c r="J184" s="198"/>
      <c r="K184" s="198"/>
      <c r="L184" s="199"/>
      <c r="M184" s="204"/>
      <c r="N184" s="205"/>
      <c r="O184" s="205"/>
      <c r="P184" s="205"/>
      <c r="Q184" s="205"/>
      <c r="R184" s="205"/>
      <c r="S184" s="205"/>
      <c r="T184" s="206"/>
      <c r="U184" s="198"/>
      <c r="V184" s="198"/>
      <c r="AT184" s="102" t="s">
        <v>212</v>
      </c>
      <c r="AU184" s="102" t="s">
        <v>83</v>
      </c>
      <c r="AV184" s="14" t="s">
        <v>83</v>
      </c>
      <c r="AW184" s="14" t="s">
        <v>32</v>
      </c>
      <c r="AX184" s="14" t="s">
        <v>75</v>
      </c>
      <c r="AY184" s="102" t="s">
        <v>204</v>
      </c>
    </row>
    <row r="185" spans="1:51" s="14" customFormat="1" x14ac:dyDescent="0.2">
      <c r="A185" s="198"/>
      <c r="B185" s="199"/>
      <c r="C185" s="198"/>
      <c r="D185" s="200" t="s">
        <v>212</v>
      </c>
      <c r="E185" s="201" t="s">
        <v>1</v>
      </c>
      <c r="F185" s="202" t="s">
        <v>256</v>
      </c>
      <c r="G185" s="198"/>
      <c r="H185" s="203">
        <v>18.085999999999999</v>
      </c>
      <c r="I185" s="198"/>
      <c r="J185" s="198"/>
      <c r="K185" s="198"/>
      <c r="L185" s="199"/>
      <c r="M185" s="204"/>
      <c r="N185" s="205"/>
      <c r="O185" s="205"/>
      <c r="P185" s="205"/>
      <c r="Q185" s="205"/>
      <c r="R185" s="205"/>
      <c r="S185" s="205"/>
      <c r="T185" s="206"/>
      <c r="U185" s="198"/>
      <c r="V185" s="198"/>
      <c r="AT185" s="102" t="s">
        <v>212</v>
      </c>
      <c r="AU185" s="102" t="s">
        <v>83</v>
      </c>
      <c r="AV185" s="14" t="s">
        <v>83</v>
      </c>
      <c r="AW185" s="14" t="s">
        <v>32</v>
      </c>
      <c r="AX185" s="14" t="s">
        <v>75</v>
      </c>
      <c r="AY185" s="102" t="s">
        <v>204</v>
      </c>
    </row>
    <row r="186" spans="1:51" s="14" customFormat="1" x14ac:dyDescent="0.2">
      <c r="A186" s="198"/>
      <c r="B186" s="199"/>
      <c r="C186" s="198"/>
      <c r="D186" s="200" t="s">
        <v>212</v>
      </c>
      <c r="E186" s="201" t="s">
        <v>1</v>
      </c>
      <c r="F186" s="202" t="s">
        <v>257</v>
      </c>
      <c r="G186" s="198"/>
      <c r="H186" s="203">
        <v>3.472</v>
      </c>
      <c r="I186" s="198"/>
      <c r="J186" s="198"/>
      <c r="K186" s="198"/>
      <c r="L186" s="199"/>
      <c r="M186" s="204"/>
      <c r="N186" s="205"/>
      <c r="O186" s="205"/>
      <c r="P186" s="205"/>
      <c r="Q186" s="205"/>
      <c r="R186" s="205"/>
      <c r="S186" s="205"/>
      <c r="T186" s="206"/>
      <c r="U186" s="198"/>
      <c r="V186" s="198"/>
      <c r="AT186" s="102" t="s">
        <v>212</v>
      </c>
      <c r="AU186" s="102" t="s">
        <v>83</v>
      </c>
      <c r="AV186" s="14" t="s">
        <v>83</v>
      </c>
      <c r="AW186" s="14" t="s">
        <v>32</v>
      </c>
      <c r="AX186" s="14" t="s">
        <v>75</v>
      </c>
      <c r="AY186" s="102" t="s">
        <v>204</v>
      </c>
    </row>
    <row r="187" spans="1:51" s="14" customFormat="1" x14ac:dyDescent="0.2">
      <c r="A187" s="198"/>
      <c r="B187" s="199"/>
      <c r="C187" s="198"/>
      <c r="D187" s="200" t="s">
        <v>212</v>
      </c>
      <c r="E187" s="201" t="s">
        <v>1</v>
      </c>
      <c r="F187" s="202" t="s">
        <v>258</v>
      </c>
      <c r="G187" s="198"/>
      <c r="H187" s="203">
        <v>18.899999999999999</v>
      </c>
      <c r="I187" s="198"/>
      <c r="J187" s="198"/>
      <c r="K187" s="198"/>
      <c r="L187" s="199"/>
      <c r="M187" s="204"/>
      <c r="N187" s="205"/>
      <c r="O187" s="205"/>
      <c r="P187" s="205"/>
      <c r="Q187" s="205"/>
      <c r="R187" s="205"/>
      <c r="S187" s="205"/>
      <c r="T187" s="206"/>
      <c r="U187" s="198"/>
      <c r="V187" s="198"/>
      <c r="AT187" s="102" t="s">
        <v>212</v>
      </c>
      <c r="AU187" s="102" t="s">
        <v>83</v>
      </c>
      <c r="AV187" s="14" t="s">
        <v>83</v>
      </c>
      <c r="AW187" s="14" t="s">
        <v>32</v>
      </c>
      <c r="AX187" s="14" t="s">
        <v>75</v>
      </c>
      <c r="AY187" s="102" t="s">
        <v>204</v>
      </c>
    </row>
    <row r="188" spans="1:51" s="13" customFormat="1" x14ac:dyDescent="0.2">
      <c r="A188" s="225"/>
      <c r="B188" s="226"/>
      <c r="C188" s="225"/>
      <c r="D188" s="200" t="s">
        <v>212</v>
      </c>
      <c r="E188" s="227" t="s">
        <v>1</v>
      </c>
      <c r="F188" s="228" t="s">
        <v>259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83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51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237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83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51" s="14" customFormat="1" x14ac:dyDescent="0.2">
      <c r="A190" s="198"/>
      <c r="B190" s="199"/>
      <c r="C190" s="198"/>
      <c r="D190" s="200" t="s">
        <v>212</v>
      </c>
      <c r="E190" s="201" t="s">
        <v>1</v>
      </c>
      <c r="F190" s="202" t="s">
        <v>260</v>
      </c>
      <c r="G190" s="198"/>
      <c r="H190" s="203">
        <v>26.902000000000001</v>
      </c>
      <c r="I190" s="198"/>
      <c r="J190" s="198"/>
      <c r="K190" s="198"/>
      <c r="L190" s="199"/>
      <c r="M190" s="204"/>
      <c r="N190" s="205"/>
      <c r="O190" s="205"/>
      <c r="P190" s="205"/>
      <c r="Q190" s="205"/>
      <c r="R190" s="205"/>
      <c r="S190" s="205"/>
      <c r="T190" s="206"/>
      <c r="U190" s="198"/>
      <c r="V190" s="198"/>
      <c r="AT190" s="102" t="s">
        <v>212</v>
      </c>
      <c r="AU190" s="102" t="s">
        <v>83</v>
      </c>
      <c r="AV190" s="14" t="s">
        <v>83</v>
      </c>
      <c r="AW190" s="14" t="s">
        <v>32</v>
      </c>
      <c r="AX190" s="14" t="s">
        <v>75</v>
      </c>
      <c r="AY190" s="102" t="s">
        <v>204</v>
      </c>
    </row>
    <row r="191" spans="1:51" s="13" customFormat="1" x14ac:dyDescent="0.2">
      <c r="A191" s="225"/>
      <c r="B191" s="226"/>
      <c r="C191" s="225"/>
      <c r="D191" s="200" t="s">
        <v>212</v>
      </c>
      <c r="E191" s="227" t="s">
        <v>1</v>
      </c>
      <c r="F191" s="228" t="s">
        <v>239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83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51" s="14" customFormat="1" x14ac:dyDescent="0.2">
      <c r="A192" s="198"/>
      <c r="B192" s="199"/>
      <c r="C192" s="198"/>
      <c r="D192" s="200" t="s">
        <v>212</v>
      </c>
      <c r="E192" s="201" t="s">
        <v>1</v>
      </c>
      <c r="F192" s="202" t="s">
        <v>261</v>
      </c>
      <c r="G192" s="198"/>
      <c r="H192" s="203">
        <v>64.239999999999995</v>
      </c>
      <c r="I192" s="198"/>
      <c r="J192" s="198"/>
      <c r="K192" s="198"/>
      <c r="L192" s="199"/>
      <c r="M192" s="204"/>
      <c r="N192" s="205"/>
      <c r="O192" s="205"/>
      <c r="P192" s="205"/>
      <c r="Q192" s="205"/>
      <c r="R192" s="205"/>
      <c r="S192" s="205"/>
      <c r="T192" s="206"/>
      <c r="U192" s="198"/>
      <c r="V192" s="198"/>
      <c r="AT192" s="102" t="s">
        <v>212</v>
      </c>
      <c r="AU192" s="102" t="s">
        <v>83</v>
      </c>
      <c r="AV192" s="14" t="s">
        <v>83</v>
      </c>
      <c r="AW192" s="14" t="s">
        <v>32</v>
      </c>
      <c r="AX192" s="14" t="s">
        <v>75</v>
      </c>
      <c r="AY192" s="102" t="s">
        <v>204</v>
      </c>
    </row>
    <row r="193" spans="1:51" s="14" customFormat="1" x14ac:dyDescent="0.2">
      <c r="A193" s="198"/>
      <c r="B193" s="199"/>
      <c r="C193" s="198"/>
      <c r="D193" s="200" t="s">
        <v>212</v>
      </c>
      <c r="E193" s="201" t="s">
        <v>1</v>
      </c>
      <c r="F193" s="202" t="s">
        <v>262</v>
      </c>
      <c r="G193" s="198"/>
      <c r="H193" s="203">
        <v>26.545999999999999</v>
      </c>
      <c r="I193" s="198"/>
      <c r="J193" s="198"/>
      <c r="K193" s="198"/>
      <c r="L193" s="199"/>
      <c r="M193" s="204"/>
      <c r="N193" s="205"/>
      <c r="O193" s="205"/>
      <c r="P193" s="205"/>
      <c r="Q193" s="205"/>
      <c r="R193" s="205"/>
      <c r="S193" s="205"/>
      <c r="T193" s="206"/>
      <c r="U193" s="198"/>
      <c r="V193" s="198"/>
      <c r="AT193" s="102" t="s">
        <v>212</v>
      </c>
      <c r="AU193" s="102" t="s">
        <v>83</v>
      </c>
      <c r="AV193" s="14" t="s">
        <v>83</v>
      </c>
      <c r="AW193" s="14" t="s">
        <v>32</v>
      </c>
      <c r="AX193" s="14" t="s">
        <v>75</v>
      </c>
      <c r="AY193" s="102" t="s">
        <v>204</v>
      </c>
    </row>
    <row r="194" spans="1:51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263</v>
      </c>
      <c r="G194" s="198"/>
      <c r="H194" s="203">
        <v>-4.2720000000000002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83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51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264</v>
      </c>
      <c r="G195" s="198"/>
      <c r="H195" s="203">
        <v>8.2000000000000003E-2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83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51" s="13" customFormat="1" x14ac:dyDescent="0.2">
      <c r="A196" s="225"/>
      <c r="B196" s="226"/>
      <c r="C196" s="225"/>
      <c r="D196" s="200" t="s">
        <v>212</v>
      </c>
      <c r="E196" s="227" t="s">
        <v>1</v>
      </c>
      <c r="F196" s="228" t="s">
        <v>213</v>
      </c>
      <c r="G196" s="225"/>
      <c r="H196" s="227" t="s">
        <v>1</v>
      </c>
      <c r="I196" s="225"/>
      <c r="J196" s="225"/>
      <c r="K196" s="225"/>
      <c r="L196" s="226"/>
      <c r="M196" s="229"/>
      <c r="N196" s="230"/>
      <c r="O196" s="230"/>
      <c r="P196" s="230"/>
      <c r="Q196" s="230"/>
      <c r="R196" s="230"/>
      <c r="S196" s="230"/>
      <c r="T196" s="231"/>
      <c r="U196" s="225"/>
      <c r="V196" s="225"/>
      <c r="AT196" s="101" t="s">
        <v>212</v>
      </c>
      <c r="AU196" s="101" t="s">
        <v>83</v>
      </c>
      <c r="AV196" s="13" t="s">
        <v>81</v>
      </c>
      <c r="AW196" s="13" t="s">
        <v>32</v>
      </c>
      <c r="AX196" s="13" t="s">
        <v>75</v>
      </c>
      <c r="AY196" s="101" t="s">
        <v>204</v>
      </c>
    </row>
    <row r="197" spans="1:51" s="13" customFormat="1" x14ac:dyDescent="0.2">
      <c r="A197" s="225"/>
      <c r="B197" s="226"/>
      <c r="C197" s="225"/>
      <c r="D197" s="200" t="s">
        <v>212</v>
      </c>
      <c r="E197" s="227" t="s">
        <v>1</v>
      </c>
      <c r="F197" s="228" t="s">
        <v>265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83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51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266</v>
      </c>
      <c r="G198" s="198"/>
      <c r="H198" s="203">
        <v>7.74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83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51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267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83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51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268</v>
      </c>
      <c r="G200" s="198"/>
      <c r="H200" s="203">
        <v>0.98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51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233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83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51" s="13" customFormat="1" x14ac:dyDescent="0.2">
      <c r="A202" s="225"/>
      <c r="B202" s="226"/>
      <c r="C202" s="225"/>
      <c r="D202" s="200" t="s">
        <v>212</v>
      </c>
      <c r="E202" s="227" t="s">
        <v>1</v>
      </c>
      <c r="F202" s="228" t="s">
        <v>269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83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51" s="14" customFormat="1" x14ac:dyDescent="0.2">
      <c r="A203" s="198"/>
      <c r="B203" s="199"/>
      <c r="C203" s="198"/>
      <c r="D203" s="200" t="s">
        <v>212</v>
      </c>
      <c r="E203" s="201" t="s">
        <v>1</v>
      </c>
      <c r="F203" s="202" t="s">
        <v>270</v>
      </c>
      <c r="G203" s="198"/>
      <c r="H203" s="203">
        <v>2.3519999999999999</v>
      </c>
      <c r="I203" s="198"/>
      <c r="J203" s="198"/>
      <c r="K203" s="198"/>
      <c r="L203" s="199"/>
      <c r="M203" s="204"/>
      <c r="N203" s="205"/>
      <c r="O203" s="205"/>
      <c r="P203" s="205"/>
      <c r="Q203" s="205"/>
      <c r="R203" s="205"/>
      <c r="S203" s="205"/>
      <c r="T203" s="206"/>
      <c r="U203" s="198"/>
      <c r="V203" s="198"/>
      <c r="AT203" s="102" t="s">
        <v>212</v>
      </c>
      <c r="AU203" s="102" t="s">
        <v>83</v>
      </c>
      <c r="AV203" s="14" t="s">
        <v>83</v>
      </c>
      <c r="AW203" s="14" t="s">
        <v>32</v>
      </c>
      <c r="AX203" s="14" t="s">
        <v>75</v>
      </c>
      <c r="AY203" s="102" t="s">
        <v>204</v>
      </c>
    </row>
    <row r="204" spans="1:51" s="14" customFormat="1" x14ac:dyDescent="0.2">
      <c r="A204" s="198"/>
      <c r="B204" s="199"/>
      <c r="C204" s="198"/>
      <c r="D204" s="200" t="s">
        <v>212</v>
      </c>
      <c r="E204" s="201" t="s">
        <v>1</v>
      </c>
      <c r="F204" s="202" t="s">
        <v>271</v>
      </c>
      <c r="G204" s="198"/>
      <c r="H204" s="203">
        <v>1.6559999999999999</v>
      </c>
      <c r="I204" s="198"/>
      <c r="J204" s="198"/>
      <c r="K204" s="198"/>
      <c r="L204" s="199"/>
      <c r="M204" s="204"/>
      <c r="N204" s="205"/>
      <c r="O204" s="205"/>
      <c r="P204" s="205"/>
      <c r="Q204" s="205"/>
      <c r="R204" s="205"/>
      <c r="S204" s="205"/>
      <c r="T204" s="206"/>
      <c r="U204" s="198"/>
      <c r="V204" s="198"/>
      <c r="AT204" s="102" t="s">
        <v>212</v>
      </c>
      <c r="AU204" s="102" t="s">
        <v>83</v>
      </c>
      <c r="AV204" s="14" t="s">
        <v>83</v>
      </c>
      <c r="AW204" s="14" t="s">
        <v>32</v>
      </c>
      <c r="AX204" s="14" t="s">
        <v>75</v>
      </c>
      <c r="AY204" s="102" t="s">
        <v>204</v>
      </c>
    </row>
    <row r="205" spans="1:51" s="14" customFormat="1" x14ac:dyDescent="0.2">
      <c r="A205" s="198"/>
      <c r="B205" s="199"/>
      <c r="C205" s="198"/>
      <c r="D205" s="200" t="s">
        <v>212</v>
      </c>
      <c r="E205" s="201" t="s">
        <v>1</v>
      </c>
      <c r="F205" s="202" t="s">
        <v>272</v>
      </c>
      <c r="G205" s="198"/>
      <c r="H205" s="203">
        <v>4.7610000000000001</v>
      </c>
      <c r="I205" s="198"/>
      <c r="J205" s="198"/>
      <c r="K205" s="198"/>
      <c r="L205" s="199"/>
      <c r="M205" s="204"/>
      <c r="N205" s="205"/>
      <c r="O205" s="205"/>
      <c r="P205" s="205"/>
      <c r="Q205" s="205"/>
      <c r="R205" s="205"/>
      <c r="S205" s="205"/>
      <c r="T205" s="206"/>
      <c r="U205" s="198"/>
      <c r="V205" s="198"/>
      <c r="AT205" s="102" t="s">
        <v>212</v>
      </c>
      <c r="AU205" s="102" t="s">
        <v>83</v>
      </c>
      <c r="AV205" s="14" t="s">
        <v>83</v>
      </c>
      <c r="AW205" s="14" t="s">
        <v>32</v>
      </c>
      <c r="AX205" s="14" t="s">
        <v>75</v>
      </c>
      <c r="AY205" s="102" t="s">
        <v>204</v>
      </c>
    </row>
    <row r="206" spans="1:51" s="14" customFormat="1" x14ac:dyDescent="0.2">
      <c r="A206" s="198"/>
      <c r="B206" s="199"/>
      <c r="C206" s="198"/>
      <c r="D206" s="200" t="s">
        <v>212</v>
      </c>
      <c r="E206" s="201" t="s">
        <v>1</v>
      </c>
      <c r="F206" s="202" t="s">
        <v>273</v>
      </c>
      <c r="G206" s="198"/>
      <c r="H206" s="203">
        <v>1.645</v>
      </c>
      <c r="I206" s="198"/>
      <c r="J206" s="198"/>
      <c r="K206" s="198"/>
      <c r="L206" s="199"/>
      <c r="M206" s="204"/>
      <c r="N206" s="205"/>
      <c r="O206" s="205"/>
      <c r="P206" s="205"/>
      <c r="Q206" s="205"/>
      <c r="R206" s="205"/>
      <c r="S206" s="205"/>
      <c r="T206" s="206"/>
      <c r="U206" s="198"/>
      <c r="V206" s="198"/>
      <c r="AT206" s="102" t="s">
        <v>212</v>
      </c>
      <c r="AU206" s="102" t="s">
        <v>83</v>
      </c>
      <c r="AV206" s="14" t="s">
        <v>83</v>
      </c>
      <c r="AW206" s="14" t="s">
        <v>32</v>
      </c>
      <c r="AX206" s="14" t="s">
        <v>75</v>
      </c>
      <c r="AY206" s="102" t="s">
        <v>204</v>
      </c>
    </row>
    <row r="207" spans="1:51" s="13" customFormat="1" x14ac:dyDescent="0.2">
      <c r="A207" s="225"/>
      <c r="B207" s="226"/>
      <c r="C207" s="225"/>
      <c r="D207" s="200" t="s">
        <v>212</v>
      </c>
      <c r="E207" s="227" t="s">
        <v>1</v>
      </c>
      <c r="F207" s="228" t="s">
        <v>213</v>
      </c>
      <c r="G207" s="225"/>
      <c r="H207" s="227" t="s">
        <v>1</v>
      </c>
      <c r="I207" s="225"/>
      <c r="J207" s="225"/>
      <c r="K207" s="225"/>
      <c r="L207" s="226"/>
      <c r="M207" s="229"/>
      <c r="N207" s="230"/>
      <c r="O207" s="230"/>
      <c r="P207" s="230"/>
      <c r="Q207" s="230"/>
      <c r="R207" s="230"/>
      <c r="S207" s="230"/>
      <c r="T207" s="231"/>
      <c r="U207" s="225"/>
      <c r="V207" s="225"/>
      <c r="AT207" s="101" t="s">
        <v>212</v>
      </c>
      <c r="AU207" s="101" t="s">
        <v>83</v>
      </c>
      <c r="AV207" s="13" t="s">
        <v>81</v>
      </c>
      <c r="AW207" s="13" t="s">
        <v>32</v>
      </c>
      <c r="AX207" s="13" t="s">
        <v>75</v>
      </c>
      <c r="AY207" s="101" t="s">
        <v>204</v>
      </c>
    </row>
    <row r="208" spans="1:51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267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83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4" customFormat="1" x14ac:dyDescent="0.2">
      <c r="A209" s="198"/>
      <c r="B209" s="199"/>
      <c r="C209" s="198"/>
      <c r="D209" s="200" t="s">
        <v>212</v>
      </c>
      <c r="E209" s="201" t="s">
        <v>1</v>
      </c>
      <c r="F209" s="202" t="s">
        <v>274</v>
      </c>
      <c r="G209" s="198"/>
      <c r="H209" s="203">
        <v>0.49</v>
      </c>
      <c r="I209" s="198"/>
      <c r="J209" s="198"/>
      <c r="K209" s="198"/>
      <c r="L209" s="199"/>
      <c r="M209" s="204"/>
      <c r="N209" s="205"/>
      <c r="O209" s="205"/>
      <c r="P209" s="205"/>
      <c r="Q209" s="205"/>
      <c r="R209" s="205"/>
      <c r="S209" s="205"/>
      <c r="T209" s="206"/>
      <c r="U209" s="198"/>
      <c r="V209" s="198"/>
      <c r="AT209" s="102" t="s">
        <v>212</v>
      </c>
      <c r="AU209" s="102" t="s">
        <v>83</v>
      </c>
      <c r="AV209" s="14" t="s">
        <v>83</v>
      </c>
      <c r="AW209" s="14" t="s">
        <v>32</v>
      </c>
      <c r="AX209" s="14" t="s">
        <v>75</v>
      </c>
      <c r="AY209" s="102" t="s">
        <v>204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233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83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3" customFormat="1" x14ac:dyDescent="0.2">
      <c r="A211" s="225"/>
      <c r="B211" s="226"/>
      <c r="C211" s="225"/>
      <c r="D211" s="200" t="s">
        <v>212</v>
      </c>
      <c r="E211" s="227" t="s">
        <v>1</v>
      </c>
      <c r="F211" s="228" t="s">
        <v>269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83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4" customFormat="1" x14ac:dyDescent="0.2">
      <c r="A212" s="198"/>
      <c r="B212" s="199"/>
      <c r="C212" s="198"/>
      <c r="D212" s="200" t="s">
        <v>212</v>
      </c>
      <c r="E212" s="201" t="s">
        <v>1</v>
      </c>
      <c r="F212" s="202" t="s">
        <v>270</v>
      </c>
      <c r="G212" s="198"/>
      <c r="H212" s="203">
        <v>2.3519999999999999</v>
      </c>
      <c r="I212" s="198"/>
      <c r="J212" s="198"/>
      <c r="K212" s="198"/>
      <c r="L212" s="199"/>
      <c r="M212" s="204"/>
      <c r="N212" s="205"/>
      <c r="O212" s="205"/>
      <c r="P212" s="205"/>
      <c r="Q212" s="205"/>
      <c r="R212" s="205"/>
      <c r="S212" s="205"/>
      <c r="T212" s="206"/>
      <c r="U212" s="198"/>
      <c r="V212" s="198"/>
      <c r="AT212" s="102" t="s">
        <v>212</v>
      </c>
      <c r="AU212" s="102" t="s">
        <v>83</v>
      </c>
      <c r="AV212" s="14" t="s">
        <v>83</v>
      </c>
      <c r="AW212" s="14" t="s">
        <v>32</v>
      </c>
      <c r="AX212" s="14" t="s">
        <v>75</v>
      </c>
      <c r="AY212" s="102" t="s">
        <v>204</v>
      </c>
    </row>
    <row r="213" spans="1:65" s="14" customFormat="1" x14ac:dyDescent="0.2">
      <c r="A213" s="198"/>
      <c r="B213" s="199"/>
      <c r="C213" s="198"/>
      <c r="D213" s="200" t="s">
        <v>212</v>
      </c>
      <c r="E213" s="201" t="s">
        <v>1</v>
      </c>
      <c r="F213" s="202" t="s">
        <v>271</v>
      </c>
      <c r="G213" s="198"/>
      <c r="H213" s="203">
        <v>1.6559999999999999</v>
      </c>
      <c r="I213" s="198"/>
      <c r="J213" s="198"/>
      <c r="K213" s="198"/>
      <c r="L213" s="199"/>
      <c r="M213" s="204"/>
      <c r="N213" s="205"/>
      <c r="O213" s="205"/>
      <c r="P213" s="205"/>
      <c r="Q213" s="205"/>
      <c r="R213" s="205"/>
      <c r="S213" s="205"/>
      <c r="T213" s="206"/>
      <c r="U213" s="198"/>
      <c r="V213" s="198"/>
      <c r="AT213" s="102" t="s">
        <v>212</v>
      </c>
      <c r="AU213" s="102" t="s">
        <v>83</v>
      </c>
      <c r="AV213" s="14" t="s">
        <v>83</v>
      </c>
      <c r="AW213" s="14" t="s">
        <v>32</v>
      </c>
      <c r="AX213" s="14" t="s">
        <v>75</v>
      </c>
      <c r="AY213" s="102" t="s">
        <v>204</v>
      </c>
    </row>
    <row r="214" spans="1:65" s="14" customFormat="1" x14ac:dyDescent="0.2">
      <c r="A214" s="198"/>
      <c r="B214" s="199"/>
      <c r="C214" s="198"/>
      <c r="D214" s="200" t="s">
        <v>212</v>
      </c>
      <c r="E214" s="201" t="s">
        <v>1</v>
      </c>
      <c r="F214" s="202" t="s">
        <v>272</v>
      </c>
      <c r="G214" s="198"/>
      <c r="H214" s="203">
        <v>4.7610000000000001</v>
      </c>
      <c r="I214" s="198"/>
      <c r="J214" s="198"/>
      <c r="K214" s="198"/>
      <c r="L214" s="199"/>
      <c r="M214" s="204"/>
      <c r="N214" s="205"/>
      <c r="O214" s="205"/>
      <c r="P214" s="205"/>
      <c r="Q214" s="205"/>
      <c r="R214" s="205"/>
      <c r="S214" s="205"/>
      <c r="T214" s="206"/>
      <c r="U214" s="198"/>
      <c r="V214" s="198"/>
      <c r="AT214" s="102" t="s">
        <v>212</v>
      </c>
      <c r="AU214" s="102" t="s">
        <v>83</v>
      </c>
      <c r="AV214" s="14" t="s">
        <v>83</v>
      </c>
      <c r="AW214" s="14" t="s">
        <v>32</v>
      </c>
      <c r="AX214" s="14" t="s">
        <v>75</v>
      </c>
      <c r="AY214" s="102" t="s">
        <v>204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273</v>
      </c>
      <c r="G215" s="198"/>
      <c r="H215" s="203">
        <v>1.645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83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275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83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65" s="13" customFormat="1" x14ac:dyDescent="0.2">
      <c r="A217" s="225"/>
      <c r="B217" s="226"/>
      <c r="C217" s="225"/>
      <c r="D217" s="200" t="s">
        <v>212</v>
      </c>
      <c r="E217" s="227" t="s">
        <v>1</v>
      </c>
      <c r="F217" s="228" t="s">
        <v>276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83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65" s="14" customFormat="1" x14ac:dyDescent="0.2">
      <c r="A218" s="198"/>
      <c r="B218" s="199"/>
      <c r="C218" s="198"/>
      <c r="D218" s="200" t="s">
        <v>212</v>
      </c>
      <c r="E218" s="201" t="s">
        <v>1</v>
      </c>
      <c r="F218" s="202" t="s">
        <v>277</v>
      </c>
      <c r="G218" s="198"/>
      <c r="H218" s="203">
        <v>54.642000000000003</v>
      </c>
      <c r="I218" s="198"/>
      <c r="J218" s="198"/>
      <c r="K218" s="198"/>
      <c r="L218" s="199"/>
      <c r="M218" s="204"/>
      <c r="N218" s="205"/>
      <c r="O218" s="205"/>
      <c r="P218" s="205"/>
      <c r="Q218" s="205"/>
      <c r="R218" s="205"/>
      <c r="S218" s="205"/>
      <c r="T218" s="206"/>
      <c r="U218" s="198"/>
      <c r="V218" s="198"/>
      <c r="AT218" s="102" t="s">
        <v>212</v>
      </c>
      <c r="AU218" s="102" t="s">
        <v>83</v>
      </c>
      <c r="AV218" s="14" t="s">
        <v>83</v>
      </c>
      <c r="AW218" s="14" t="s">
        <v>32</v>
      </c>
      <c r="AX218" s="14" t="s">
        <v>75</v>
      </c>
      <c r="AY218" s="102" t="s">
        <v>204</v>
      </c>
    </row>
    <row r="219" spans="1:65" s="15" customFormat="1" x14ac:dyDescent="0.2">
      <c r="A219" s="207"/>
      <c r="B219" s="208"/>
      <c r="C219" s="207"/>
      <c r="D219" s="200" t="s">
        <v>212</v>
      </c>
      <c r="E219" s="209" t="s">
        <v>1</v>
      </c>
      <c r="F219" s="210" t="s">
        <v>227</v>
      </c>
      <c r="G219" s="207"/>
      <c r="H219" s="211">
        <v>642.66399999999999</v>
      </c>
      <c r="I219" s="207"/>
      <c r="J219" s="207"/>
      <c r="K219" s="207"/>
      <c r="L219" s="208"/>
      <c r="M219" s="212"/>
      <c r="N219" s="213"/>
      <c r="O219" s="213"/>
      <c r="P219" s="213"/>
      <c r="Q219" s="213"/>
      <c r="R219" s="213"/>
      <c r="S219" s="213"/>
      <c r="T219" s="214"/>
      <c r="U219" s="207"/>
      <c r="V219" s="207"/>
      <c r="AT219" s="103" t="s">
        <v>212</v>
      </c>
      <c r="AU219" s="103" t="s">
        <v>83</v>
      </c>
      <c r="AV219" s="15" t="s">
        <v>211</v>
      </c>
      <c r="AW219" s="15" t="s">
        <v>32</v>
      </c>
      <c r="AX219" s="15" t="s">
        <v>81</v>
      </c>
      <c r="AY219" s="103" t="s">
        <v>204</v>
      </c>
    </row>
    <row r="220" spans="1:65" s="12" customFormat="1" ht="22.9" customHeight="1" x14ac:dyDescent="0.2">
      <c r="A220" s="176"/>
      <c r="B220" s="177"/>
      <c r="C220" s="176"/>
      <c r="D220" s="178" t="s">
        <v>74</v>
      </c>
      <c r="E220" s="185" t="s">
        <v>278</v>
      </c>
      <c r="F220" s="185" t="s">
        <v>279</v>
      </c>
      <c r="G220" s="176"/>
      <c r="H220" s="176"/>
      <c r="I220" s="176"/>
      <c r="J220" s="186">
        <f>BK220</f>
        <v>0</v>
      </c>
      <c r="K220" s="176"/>
      <c r="L220" s="177"/>
      <c r="M220" s="181"/>
      <c r="N220" s="182"/>
      <c r="O220" s="182"/>
      <c r="P220" s="183">
        <f>SUM(P221:P225)</f>
        <v>0</v>
      </c>
      <c r="Q220" s="182"/>
      <c r="R220" s="183">
        <f>SUM(R221:R225)</f>
        <v>0</v>
      </c>
      <c r="S220" s="182"/>
      <c r="T220" s="184">
        <f>SUM(T221:T225)</f>
        <v>0</v>
      </c>
      <c r="U220" s="176"/>
      <c r="V220" s="176"/>
      <c r="AR220" s="96" t="s">
        <v>81</v>
      </c>
      <c r="AT220" s="97" t="s">
        <v>74</v>
      </c>
      <c r="AU220" s="97" t="s">
        <v>81</v>
      </c>
      <c r="AY220" s="96" t="s">
        <v>204</v>
      </c>
      <c r="BK220" s="98">
        <f>SUM(BK221:BK225)</f>
        <v>0</v>
      </c>
    </row>
    <row r="221" spans="1:65" s="2" customFormat="1" ht="24.2" customHeight="1" x14ac:dyDescent="0.2">
      <c r="A221" s="111"/>
      <c r="B221" s="112"/>
      <c r="C221" s="187" t="s">
        <v>211</v>
      </c>
      <c r="D221" s="187" t="s">
        <v>207</v>
      </c>
      <c r="E221" s="188" t="s">
        <v>280</v>
      </c>
      <c r="F221" s="189" t="s">
        <v>281</v>
      </c>
      <c r="G221" s="190" t="s">
        <v>282</v>
      </c>
      <c r="H221" s="191">
        <v>1</v>
      </c>
      <c r="I221" s="192"/>
      <c r="J221" s="192">
        <f>ROUND(I221*H221,2)</f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211</v>
      </c>
      <c r="AT221" s="99" t="s">
        <v>207</v>
      </c>
      <c r="AU221" s="99" t="s">
        <v>83</v>
      </c>
      <c r="AY221" s="18" t="s">
        <v>204</v>
      </c>
      <c r="BE221" s="100">
        <f>IF(N221="základní",J221,0)</f>
        <v>0</v>
      </c>
      <c r="BF221" s="100">
        <f>IF(N221="snížená",J221,0)</f>
        <v>0</v>
      </c>
      <c r="BG221" s="100">
        <f>IF(N221="zákl. přenesená",J221,0)</f>
        <v>0</v>
      </c>
      <c r="BH221" s="100">
        <f>IF(N221="sníž. přenesená",J221,0)</f>
        <v>0</v>
      </c>
      <c r="BI221" s="100">
        <f>IF(N221="nulová",J221,0)</f>
        <v>0</v>
      </c>
      <c r="BJ221" s="18" t="s">
        <v>81</v>
      </c>
      <c r="BK221" s="100">
        <f>ROUND(I221*H221,2)</f>
        <v>0</v>
      </c>
      <c r="BL221" s="18" t="s">
        <v>211</v>
      </c>
      <c r="BM221" s="99" t="s">
        <v>278</v>
      </c>
    </row>
    <row r="222" spans="1:65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224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83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283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83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4" customFormat="1" x14ac:dyDescent="0.2">
      <c r="A224" s="198"/>
      <c r="B224" s="199"/>
      <c r="C224" s="198"/>
      <c r="D224" s="200" t="s">
        <v>212</v>
      </c>
      <c r="E224" s="201" t="s">
        <v>1</v>
      </c>
      <c r="F224" s="202" t="s">
        <v>81</v>
      </c>
      <c r="G224" s="198"/>
      <c r="H224" s="203">
        <v>1</v>
      </c>
      <c r="I224" s="198"/>
      <c r="J224" s="198"/>
      <c r="K224" s="198"/>
      <c r="L224" s="199"/>
      <c r="M224" s="204"/>
      <c r="N224" s="205"/>
      <c r="O224" s="205"/>
      <c r="P224" s="205"/>
      <c r="Q224" s="205"/>
      <c r="R224" s="205"/>
      <c r="S224" s="205"/>
      <c r="T224" s="206"/>
      <c r="U224" s="198"/>
      <c r="V224" s="198"/>
      <c r="AT224" s="102" t="s">
        <v>212</v>
      </c>
      <c r="AU224" s="102" t="s">
        <v>83</v>
      </c>
      <c r="AV224" s="14" t="s">
        <v>83</v>
      </c>
      <c r="AW224" s="14" t="s">
        <v>32</v>
      </c>
      <c r="AX224" s="14" t="s">
        <v>75</v>
      </c>
      <c r="AY224" s="102" t="s">
        <v>204</v>
      </c>
    </row>
    <row r="225" spans="1:65" s="15" customFormat="1" x14ac:dyDescent="0.2">
      <c r="A225" s="207"/>
      <c r="B225" s="208"/>
      <c r="C225" s="207"/>
      <c r="D225" s="200" t="s">
        <v>212</v>
      </c>
      <c r="E225" s="209" t="s">
        <v>1</v>
      </c>
      <c r="F225" s="210" t="s">
        <v>227</v>
      </c>
      <c r="G225" s="207"/>
      <c r="H225" s="211">
        <v>1</v>
      </c>
      <c r="I225" s="207"/>
      <c r="J225" s="207"/>
      <c r="K225" s="207"/>
      <c r="L225" s="208"/>
      <c r="M225" s="212"/>
      <c r="N225" s="213"/>
      <c r="O225" s="213"/>
      <c r="P225" s="213"/>
      <c r="Q225" s="213"/>
      <c r="R225" s="213"/>
      <c r="S225" s="213"/>
      <c r="T225" s="214"/>
      <c r="U225" s="207"/>
      <c r="V225" s="207"/>
      <c r="AT225" s="103" t="s">
        <v>212</v>
      </c>
      <c r="AU225" s="103" t="s">
        <v>83</v>
      </c>
      <c r="AV225" s="15" t="s">
        <v>211</v>
      </c>
      <c r="AW225" s="15" t="s">
        <v>32</v>
      </c>
      <c r="AX225" s="15" t="s">
        <v>81</v>
      </c>
      <c r="AY225" s="103" t="s">
        <v>204</v>
      </c>
    </row>
    <row r="226" spans="1:65" s="12" customFormat="1" ht="22.9" customHeight="1" x14ac:dyDescent="0.2">
      <c r="A226" s="176"/>
      <c r="B226" s="177"/>
      <c r="C226" s="176"/>
      <c r="D226" s="178" t="s">
        <v>74</v>
      </c>
      <c r="E226" s="185" t="s">
        <v>284</v>
      </c>
      <c r="F226" s="185" t="s">
        <v>285</v>
      </c>
      <c r="G226" s="176"/>
      <c r="H226" s="176"/>
      <c r="I226" s="176"/>
      <c r="J226" s="186">
        <f>BK226</f>
        <v>0</v>
      </c>
      <c r="K226" s="176"/>
      <c r="L226" s="177"/>
      <c r="M226" s="181"/>
      <c r="N226" s="182"/>
      <c r="O226" s="182"/>
      <c r="P226" s="183">
        <v>0</v>
      </c>
      <c r="Q226" s="182"/>
      <c r="R226" s="183">
        <v>0</v>
      </c>
      <c r="S226" s="182"/>
      <c r="T226" s="184">
        <v>0</v>
      </c>
      <c r="U226" s="176"/>
      <c r="V226" s="176"/>
      <c r="AR226" s="96" t="s">
        <v>81</v>
      </c>
      <c r="AT226" s="97" t="s">
        <v>74</v>
      </c>
      <c r="AU226" s="97" t="s">
        <v>81</v>
      </c>
      <c r="AY226" s="96" t="s">
        <v>204</v>
      </c>
      <c r="BK226" s="98">
        <v>0</v>
      </c>
    </row>
    <row r="227" spans="1:65" s="12" customFormat="1" ht="22.9" customHeight="1" x14ac:dyDescent="0.2">
      <c r="A227" s="176"/>
      <c r="B227" s="177"/>
      <c r="C227" s="176"/>
      <c r="D227" s="178" t="s">
        <v>74</v>
      </c>
      <c r="E227" s="185" t="s">
        <v>286</v>
      </c>
      <c r="F227" s="185" t="s">
        <v>287</v>
      </c>
      <c r="G227" s="176"/>
      <c r="H227" s="176"/>
      <c r="I227" s="176"/>
      <c r="J227" s="186">
        <f>BK227</f>
        <v>0</v>
      </c>
      <c r="K227" s="176"/>
      <c r="L227" s="177"/>
      <c r="M227" s="181"/>
      <c r="N227" s="182"/>
      <c r="O227" s="182"/>
      <c r="P227" s="183">
        <f>SUM(P228:P242)</f>
        <v>0</v>
      </c>
      <c r="Q227" s="182"/>
      <c r="R227" s="183">
        <f>SUM(R228:R242)</f>
        <v>0</v>
      </c>
      <c r="S227" s="182"/>
      <c r="T227" s="184">
        <f>SUM(T228:T242)</f>
        <v>0</v>
      </c>
      <c r="U227" s="176"/>
      <c r="V227" s="176"/>
      <c r="AR227" s="96" t="s">
        <v>81</v>
      </c>
      <c r="AT227" s="97" t="s">
        <v>74</v>
      </c>
      <c r="AU227" s="97" t="s">
        <v>81</v>
      </c>
      <c r="AY227" s="96" t="s">
        <v>204</v>
      </c>
      <c r="BK227" s="98">
        <f>SUM(BK228:BK242)</f>
        <v>0</v>
      </c>
    </row>
    <row r="228" spans="1:65" s="2" customFormat="1" ht="33" customHeight="1" x14ac:dyDescent="0.2">
      <c r="A228" s="111"/>
      <c r="B228" s="112"/>
      <c r="C228" s="187" t="s">
        <v>288</v>
      </c>
      <c r="D228" s="187" t="s">
        <v>207</v>
      </c>
      <c r="E228" s="188" t="s">
        <v>289</v>
      </c>
      <c r="F228" s="189" t="s">
        <v>290</v>
      </c>
      <c r="G228" s="190" t="s">
        <v>210</v>
      </c>
      <c r="H228" s="191">
        <v>108.9</v>
      </c>
      <c r="I228" s="192"/>
      <c r="J228" s="192">
        <f>ROUND(I228*H228,2)</f>
        <v>0</v>
      </c>
      <c r="K228" s="193"/>
      <c r="L228" s="112"/>
      <c r="M228" s="194" t="s">
        <v>1</v>
      </c>
      <c r="N228" s="195" t="s">
        <v>40</v>
      </c>
      <c r="O228" s="196">
        <v>0</v>
      </c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111"/>
      <c r="V228" s="111"/>
      <c r="W228" s="29"/>
      <c r="X228" s="29"/>
      <c r="Y228" s="29"/>
      <c r="Z228" s="29"/>
      <c r="AA228" s="29"/>
      <c r="AB228" s="29"/>
      <c r="AC228" s="29"/>
      <c r="AD228" s="29"/>
      <c r="AE228" s="29"/>
      <c r="AR228" s="99" t="s">
        <v>211</v>
      </c>
      <c r="AT228" s="99" t="s">
        <v>207</v>
      </c>
      <c r="AU228" s="99" t="s">
        <v>83</v>
      </c>
      <c r="AY228" s="18" t="s">
        <v>204</v>
      </c>
      <c r="BE228" s="100">
        <f>IF(N228="základní",J228,0)</f>
        <v>0</v>
      </c>
      <c r="BF228" s="100">
        <f>IF(N228="snížená",J228,0)</f>
        <v>0</v>
      </c>
      <c r="BG228" s="100">
        <f>IF(N228="zákl. přenesená",J228,0)</f>
        <v>0</v>
      </c>
      <c r="BH228" s="100">
        <f>IF(N228="sníž. přenesená",J228,0)</f>
        <v>0</v>
      </c>
      <c r="BI228" s="100">
        <f>IF(N228="nulová",J228,0)</f>
        <v>0</v>
      </c>
      <c r="BJ228" s="18" t="s">
        <v>81</v>
      </c>
      <c r="BK228" s="100">
        <f>ROUND(I228*H228,2)</f>
        <v>0</v>
      </c>
      <c r="BL228" s="18" t="s">
        <v>211</v>
      </c>
      <c r="BM228" s="99" t="s">
        <v>291</v>
      </c>
    </row>
    <row r="229" spans="1:65" s="13" customFormat="1" x14ac:dyDescent="0.2">
      <c r="A229" s="225"/>
      <c r="B229" s="226"/>
      <c r="C229" s="225"/>
      <c r="D229" s="200" t="s">
        <v>212</v>
      </c>
      <c r="E229" s="227" t="s">
        <v>1</v>
      </c>
      <c r="F229" s="228" t="s">
        <v>233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83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4" customFormat="1" x14ac:dyDescent="0.2">
      <c r="A230" s="198"/>
      <c r="B230" s="199"/>
      <c r="C230" s="198"/>
      <c r="D230" s="200" t="s">
        <v>212</v>
      </c>
      <c r="E230" s="201" t="s">
        <v>1</v>
      </c>
      <c r="F230" s="202" t="s">
        <v>292</v>
      </c>
      <c r="G230" s="198"/>
      <c r="H230" s="203">
        <v>108.9</v>
      </c>
      <c r="I230" s="198"/>
      <c r="J230" s="198"/>
      <c r="K230" s="198"/>
      <c r="L230" s="199"/>
      <c r="M230" s="204"/>
      <c r="N230" s="205"/>
      <c r="O230" s="205"/>
      <c r="P230" s="205"/>
      <c r="Q230" s="205"/>
      <c r="R230" s="205"/>
      <c r="S230" s="205"/>
      <c r="T230" s="206"/>
      <c r="U230" s="198"/>
      <c r="V230" s="198"/>
      <c r="AT230" s="102" t="s">
        <v>212</v>
      </c>
      <c r="AU230" s="102" t="s">
        <v>83</v>
      </c>
      <c r="AV230" s="14" t="s">
        <v>83</v>
      </c>
      <c r="AW230" s="14" t="s">
        <v>32</v>
      </c>
      <c r="AX230" s="14" t="s">
        <v>75</v>
      </c>
      <c r="AY230" s="102" t="s">
        <v>204</v>
      </c>
    </row>
    <row r="231" spans="1:65" s="15" customFormat="1" x14ac:dyDescent="0.2">
      <c r="A231" s="207"/>
      <c r="B231" s="208"/>
      <c r="C231" s="207"/>
      <c r="D231" s="200" t="s">
        <v>212</v>
      </c>
      <c r="E231" s="209" t="s">
        <v>1</v>
      </c>
      <c r="F231" s="210" t="s">
        <v>227</v>
      </c>
      <c r="G231" s="207"/>
      <c r="H231" s="211">
        <v>108.9</v>
      </c>
      <c r="I231" s="207"/>
      <c r="J231" s="207"/>
      <c r="K231" s="207"/>
      <c r="L231" s="208"/>
      <c r="M231" s="212"/>
      <c r="N231" s="213"/>
      <c r="O231" s="213"/>
      <c r="P231" s="213"/>
      <c r="Q231" s="213"/>
      <c r="R231" s="213"/>
      <c r="S231" s="213"/>
      <c r="T231" s="214"/>
      <c r="U231" s="207"/>
      <c r="V231" s="207"/>
      <c r="AT231" s="103" t="s">
        <v>212</v>
      </c>
      <c r="AU231" s="103" t="s">
        <v>83</v>
      </c>
      <c r="AV231" s="15" t="s">
        <v>211</v>
      </c>
      <c r="AW231" s="15" t="s">
        <v>32</v>
      </c>
      <c r="AX231" s="15" t="s">
        <v>81</v>
      </c>
      <c r="AY231" s="103" t="s">
        <v>204</v>
      </c>
    </row>
    <row r="232" spans="1:65" s="2" customFormat="1" ht="37.9" customHeight="1" x14ac:dyDescent="0.2">
      <c r="A232" s="111"/>
      <c r="B232" s="112"/>
      <c r="C232" s="187" t="s">
        <v>205</v>
      </c>
      <c r="D232" s="187" t="s">
        <v>207</v>
      </c>
      <c r="E232" s="188" t="s">
        <v>293</v>
      </c>
      <c r="F232" s="189" t="s">
        <v>294</v>
      </c>
      <c r="G232" s="190" t="s">
        <v>210</v>
      </c>
      <c r="H232" s="191">
        <v>1157.02</v>
      </c>
      <c r="I232" s="192"/>
      <c r="J232" s="192">
        <f>ROUND(I232*H232,2)</f>
        <v>0</v>
      </c>
      <c r="K232" s="193"/>
      <c r="L232" s="112"/>
      <c r="M232" s="194" t="s">
        <v>1</v>
      </c>
      <c r="N232" s="195" t="s">
        <v>40</v>
      </c>
      <c r="O232" s="196">
        <v>0</v>
      </c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111"/>
      <c r="V232" s="111"/>
      <c r="W232" s="29"/>
      <c r="X232" s="29"/>
      <c r="Y232" s="29"/>
      <c r="Z232" s="29"/>
      <c r="AA232" s="29"/>
      <c r="AB232" s="29"/>
      <c r="AC232" s="29"/>
      <c r="AD232" s="29"/>
      <c r="AE232" s="29"/>
      <c r="AR232" s="99" t="s">
        <v>211</v>
      </c>
      <c r="AT232" s="99" t="s">
        <v>207</v>
      </c>
      <c r="AU232" s="99" t="s">
        <v>83</v>
      </c>
      <c r="AY232" s="18" t="s">
        <v>204</v>
      </c>
      <c r="BE232" s="100">
        <f>IF(N232="základní",J232,0)</f>
        <v>0</v>
      </c>
      <c r="BF232" s="100">
        <f>IF(N232="snížená",J232,0)</f>
        <v>0</v>
      </c>
      <c r="BG232" s="100">
        <f>IF(N232="zákl. přenesená",J232,0)</f>
        <v>0</v>
      </c>
      <c r="BH232" s="100">
        <f>IF(N232="sníž. přenesená",J232,0)</f>
        <v>0</v>
      </c>
      <c r="BI232" s="100">
        <f>IF(N232="nulová",J232,0)</f>
        <v>0</v>
      </c>
      <c r="BJ232" s="18" t="s">
        <v>81</v>
      </c>
      <c r="BK232" s="100">
        <f>ROUND(I232*H232,2)</f>
        <v>0</v>
      </c>
      <c r="BL232" s="18" t="s">
        <v>211</v>
      </c>
      <c r="BM232" s="99" t="s">
        <v>295</v>
      </c>
    </row>
    <row r="233" spans="1:65" s="13" customFormat="1" x14ac:dyDescent="0.2">
      <c r="A233" s="225"/>
      <c r="B233" s="226"/>
      <c r="C233" s="225"/>
      <c r="D233" s="200" t="s">
        <v>212</v>
      </c>
      <c r="E233" s="227" t="s">
        <v>1</v>
      </c>
      <c r="F233" s="228" t="s">
        <v>213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83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4" customFormat="1" x14ac:dyDescent="0.2">
      <c r="A234" s="198"/>
      <c r="B234" s="199"/>
      <c r="C234" s="198"/>
      <c r="D234" s="200" t="s">
        <v>212</v>
      </c>
      <c r="E234" s="201" t="s">
        <v>1</v>
      </c>
      <c r="F234" s="202" t="s">
        <v>296</v>
      </c>
      <c r="G234" s="198"/>
      <c r="H234" s="203">
        <v>81.099999999999994</v>
      </c>
      <c r="I234" s="198"/>
      <c r="J234" s="198"/>
      <c r="K234" s="198"/>
      <c r="L234" s="199"/>
      <c r="M234" s="204"/>
      <c r="N234" s="205"/>
      <c r="O234" s="205"/>
      <c r="P234" s="205"/>
      <c r="Q234" s="205"/>
      <c r="R234" s="205"/>
      <c r="S234" s="205"/>
      <c r="T234" s="206"/>
      <c r="U234" s="198"/>
      <c r="V234" s="198"/>
      <c r="AT234" s="102" t="s">
        <v>212</v>
      </c>
      <c r="AU234" s="102" t="s">
        <v>83</v>
      </c>
      <c r="AV234" s="14" t="s">
        <v>83</v>
      </c>
      <c r="AW234" s="14" t="s">
        <v>32</v>
      </c>
      <c r="AX234" s="14" t="s">
        <v>75</v>
      </c>
      <c r="AY234" s="102" t="s">
        <v>204</v>
      </c>
    </row>
    <row r="235" spans="1:65" s="14" customFormat="1" x14ac:dyDescent="0.2">
      <c r="A235" s="198"/>
      <c r="B235" s="199"/>
      <c r="C235" s="198"/>
      <c r="D235" s="200" t="s">
        <v>212</v>
      </c>
      <c r="E235" s="201" t="s">
        <v>1</v>
      </c>
      <c r="F235" s="202" t="s">
        <v>297</v>
      </c>
      <c r="G235" s="198"/>
      <c r="H235" s="203">
        <v>94.1</v>
      </c>
      <c r="I235" s="198"/>
      <c r="J235" s="198"/>
      <c r="K235" s="198"/>
      <c r="L235" s="199"/>
      <c r="M235" s="204"/>
      <c r="N235" s="205"/>
      <c r="O235" s="205"/>
      <c r="P235" s="205"/>
      <c r="Q235" s="205"/>
      <c r="R235" s="205"/>
      <c r="S235" s="205"/>
      <c r="T235" s="206"/>
      <c r="U235" s="198"/>
      <c r="V235" s="198"/>
      <c r="AT235" s="102" t="s">
        <v>212</v>
      </c>
      <c r="AU235" s="102" t="s">
        <v>83</v>
      </c>
      <c r="AV235" s="14" t="s">
        <v>83</v>
      </c>
      <c r="AW235" s="14" t="s">
        <v>32</v>
      </c>
      <c r="AX235" s="14" t="s">
        <v>75</v>
      </c>
      <c r="AY235" s="102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298</v>
      </c>
      <c r="G236" s="198"/>
      <c r="H236" s="203">
        <v>255.3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83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3" customFormat="1" x14ac:dyDescent="0.2">
      <c r="A237" s="225"/>
      <c r="B237" s="226"/>
      <c r="C237" s="225"/>
      <c r="D237" s="200" t="s">
        <v>212</v>
      </c>
      <c r="E237" s="227" t="s">
        <v>1</v>
      </c>
      <c r="F237" s="228" t="s">
        <v>224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83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4" customFormat="1" x14ac:dyDescent="0.2">
      <c r="A238" s="198"/>
      <c r="B238" s="199"/>
      <c r="C238" s="198"/>
      <c r="D238" s="200" t="s">
        <v>212</v>
      </c>
      <c r="E238" s="201" t="s">
        <v>1</v>
      </c>
      <c r="F238" s="202" t="s">
        <v>299</v>
      </c>
      <c r="G238" s="198"/>
      <c r="H238" s="203">
        <v>128.43</v>
      </c>
      <c r="I238" s="198"/>
      <c r="J238" s="198"/>
      <c r="K238" s="198"/>
      <c r="L238" s="199"/>
      <c r="M238" s="204"/>
      <c r="N238" s="205"/>
      <c r="O238" s="205"/>
      <c r="P238" s="205"/>
      <c r="Q238" s="205"/>
      <c r="R238" s="205"/>
      <c r="S238" s="205"/>
      <c r="T238" s="206"/>
      <c r="U238" s="198"/>
      <c r="V238" s="198"/>
      <c r="AT238" s="102" t="s">
        <v>212</v>
      </c>
      <c r="AU238" s="102" t="s">
        <v>83</v>
      </c>
      <c r="AV238" s="14" t="s">
        <v>83</v>
      </c>
      <c r="AW238" s="14" t="s">
        <v>32</v>
      </c>
      <c r="AX238" s="14" t="s">
        <v>75</v>
      </c>
      <c r="AY238" s="102" t="s">
        <v>204</v>
      </c>
    </row>
    <row r="239" spans="1:65" s="14" customFormat="1" x14ac:dyDescent="0.2">
      <c r="A239" s="198"/>
      <c r="B239" s="199"/>
      <c r="C239" s="198"/>
      <c r="D239" s="200" t="s">
        <v>212</v>
      </c>
      <c r="E239" s="201" t="s">
        <v>1</v>
      </c>
      <c r="F239" s="202" t="s">
        <v>300</v>
      </c>
      <c r="G239" s="198"/>
      <c r="H239" s="203">
        <v>381.68</v>
      </c>
      <c r="I239" s="198"/>
      <c r="J239" s="198"/>
      <c r="K239" s="198"/>
      <c r="L239" s="199"/>
      <c r="M239" s="204"/>
      <c r="N239" s="205"/>
      <c r="O239" s="205"/>
      <c r="P239" s="205"/>
      <c r="Q239" s="205"/>
      <c r="R239" s="205"/>
      <c r="S239" s="205"/>
      <c r="T239" s="206"/>
      <c r="U239" s="198"/>
      <c r="V239" s="198"/>
      <c r="AT239" s="102" t="s">
        <v>212</v>
      </c>
      <c r="AU239" s="102" t="s">
        <v>83</v>
      </c>
      <c r="AV239" s="14" t="s">
        <v>83</v>
      </c>
      <c r="AW239" s="14" t="s">
        <v>32</v>
      </c>
      <c r="AX239" s="14" t="s">
        <v>75</v>
      </c>
      <c r="AY239" s="102" t="s">
        <v>204</v>
      </c>
    </row>
    <row r="240" spans="1:65" s="14" customFormat="1" x14ac:dyDescent="0.2">
      <c r="A240" s="198"/>
      <c r="B240" s="199"/>
      <c r="C240" s="198"/>
      <c r="D240" s="200" t="s">
        <v>212</v>
      </c>
      <c r="E240" s="201" t="s">
        <v>1</v>
      </c>
      <c r="F240" s="202" t="s">
        <v>301</v>
      </c>
      <c r="G240" s="198"/>
      <c r="H240" s="203">
        <v>216.41</v>
      </c>
      <c r="I240" s="198"/>
      <c r="J240" s="198"/>
      <c r="K240" s="198"/>
      <c r="L240" s="199"/>
      <c r="M240" s="204"/>
      <c r="N240" s="205"/>
      <c r="O240" s="205"/>
      <c r="P240" s="205"/>
      <c r="Q240" s="205"/>
      <c r="R240" s="205"/>
      <c r="S240" s="205"/>
      <c r="T240" s="206"/>
      <c r="U240" s="198"/>
      <c r="V240" s="198"/>
      <c r="AT240" s="102" t="s">
        <v>212</v>
      </c>
      <c r="AU240" s="102" t="s">
        <v>83</v>
      </c>
      <c r="AV240" s="14" t="s">
        <v>83</v>
      </c>
      <c r="AW240" s="14" t="s">
        <v>32</v>
      </c>
      <c r="AX240" s="14" t="s">
        <v>75</v>
      </c>
      <c r="AY240" s="102" t="s">
        <v>204</v>
      </c>
    </row>
    <row r="241" spans="1:65" s="15" customFormat="1" x14ac:dyDescent="0.2">
      <c r="A241" s="207"/>
      <c r="B241" s="208"/>
      <c r="C241" s="207"/>
      <c r="D241" s="200" t="s">
        <v>212</v>
      </c>
      <c r="E241" s="209" t="s">
        <v>1</v>
      </c>
      <c r="F241" s="210" t="s">
        <v>227</v>
      </c>
      <c r="G241" s="207"/>
      <c r="H241" s="211">
        <v>1157.02</v>
      </c>
      <c r="I241" s="207"/>
      <c r="J241" s="207"/>
      <c r="K241" s="207"/>
      <c r="L241" s="208"/>
      <c r="M241" s="212"/>
      <c r="N241" s="213"/>
      <c r="O241" s="213"/>
      <c r="P241" s="213"/>
      <c r="Q241" s="213"/>
      <c r="R241" s="213"/>
      <c r="S241" s="213"/>
      <c r="T241" s="214"/>
      <c r="U241" s="207"/>
      <c r="V241" s="207"/>
      <c r="AT241" s="103" t="s">
        <v>212</v>
      </c>
      <c r="AU241" s="103" t="s">
        <v>83</v>
      </c>
      <c r="AV241" s="15" t="s">
        <v>211</v>
      </c>
      <c r="AW241" s="15" t="s">
        <v>32</v>
      </c>
      <c r="AX241" s="15" t="s">
        <v>81</v>
      </c>
      <c r="AY241" s="103" t="s">
        <v>204</v>
      </c>
    </row>
    <row r="242" spans="1:65" s="2" customFormat="1" ht="16.5" customHeight="1" x14ac:dyDescent="0.2">
      <c r="A242" s="111"/>
      <c r="B242" s="112"/>
      <c r="C242" s="187" t="s">
        <v>302</v>
      </c>
      <c r="D242" s="187" t="s">
        <v>207</v>
      </c>
      <c r="E242" s="188" t="s">
        <v>303</v>
      </c>
      <c r="F242" s="189" t="s">
        <v>304</v>
      </c>
      <c r="G242" s="190" t="s">
        <v>282</v>
      </c>
      <c r="H242" s="191">
        <v>1</v>
      </c>
      <c r="I242" s="192"/>
      <c r="J242" s="192">
        <f>ROUND(I242*H242,2)</f>
        <v>0</v>
      </c>
      <c r="K242" s="193"/>
      <c r="L242" s="112"/>
      <c r="M242" s="194" t="s">
        <v>1</v>
      </c>
      <c r="N242" s="195" t="s">
        <v>40</v>
      </c>
      <c r="O242" s="196">
        <v>0</v>
      </c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111"/>
      <c r="V242" s="111"/>
      <c r="W242" s="29"/>
      <c r="X242" s="29"/>
      <c r="Y242" s="29"/>
      <c r="Z242" s="29"/>
      <c r="AA242" s="29"/>
      <c r="AB242" s="29"/>
      <c r="AC242" s="29"/>
      <c r="AD242" s="29"/>
      <c r="AE242" s="29"/>
      <c r="AR242" s="99" t="s">
        <v>211</v>
      </c>
      <c r="AT242" s="99" t="s">
        <v>207</v>
      </c>
      <c r="AU242" s="99" t="s">
        <v>83</v>
      </c>
      <c r="AY242" s="18" t="s">
        <v>204</v>
      </c>
      <c r="BE242" s="100">
        <f>IF(N242="základní",J242,0)</f>
        <v>0</v>
      </c>
      <c r="BF242" s="100">
        <f>IF(N242="snížená",J242,0)</f>
        <v>0</v>
      </c>
      <c r="BG242" s="100">
        <f>IF(N242="zákl. přenesená",J242,0)</f>
        <v>0</v>
      </c>
      <c r="BH242" s="100">
        <f>IF(N242="sníž. přenesená",J242,0)</f>
        <v>0</v>
      </c>
      <c r="BI242" s="100">
        <f>IF(N242="nulová",J242,0)</f>
        <v>0</v>
      </c>
      <c r="BJ242" s="18" t="s">
        <v>81</v>
      </c>
      <c r="BK242" s="100">
        <f>ROUND(I242*H242,2)</f>
        <v>0</v>
      </c>
      <c r="BL242" s="18" t="s">
        <v>211</v>
      </c>
      <c r="BM242" s="99" t="s">
        <v>305</v>
      </c>
    </row>
    <row r="243" spans="1:65" s="12" customFormat="1" ht="22.9" customHeight="1" x14ac:dyDescent="0.2">
      <c r="A243" s="176"/>
      <c r="B243" s="177"/>
      <c r="C243" s="176"/>
      <c r="D243" s="178" t="s">
        <v>74</v>
      </c>
      <c r="E243" s="185" t="s">
        <v>306</v>
      </c>
      <c r="F243" s="185" t="s">
        <v>307</v>
      </c>
      <c r="G243" s="176"/>
      <c r="H243" s="176"/>
      <c r="I243" s="176"/>
      <c r="J243" s="186">
        <f>BK243</f>
        <v>0</v>
      </c>
      <c r="K243" s="176"/>
      <c r="L243" s="177"/>
      <c r="M243" s="181"/>
      <c r="N243" s="182"/>
      <c r="O243" s="182"/>
      <c r="P243" s="183">
        <f>SUM(P244:P1087)</f>
        <v>0</v>
      </c>
      <c r="Q243" s="182"/>
      <c r="R243" s="183">
        <f>SUM(R244:R1087)</f>
        <v>0</v>
      </c>
      <c r="S243" s="182"/>
      <c r="T243" s="184">
        <f>SUM(T244:T1087)</f>
        <v>0</v>
      </c>
      <c r="U243" s="176"/>
      <c r="V243" s="176"/>
      <c r="AR243" s="96" t="s">
        <v>81</v>
      </c>
      <c r="AT243" s="97" t="s">
        <v>74</v>
      </c>
      <c r="AU243" s="97" t="s">
        <v>81</v>
      </c>
      <c r="AY243" s="96" t="s">
        <v>204</v>
      </c>
      <c r="BK243" s="98">
        <f>SUM(BK244:BK1087)</f>
        <v>0</v>
      </c>
    </row>
    <row r="244" spans="1:65" s="2" customFormat="1" ht="21.75" customHeight="1" x14ac:dyDescent="0.2">
      <c r="A244" s="111"/>
      <c r="B244" s="112"/>
      <c r="C244" s="187" t="s">
        <v>278</v>
      </c>
      <c r="D244" s="187" t="s">
        <v>207</v>
      </c>
      <c r="E244" s="188" t="s">
        <v>308</v>
      </c>
      <c r="F244" s="189" t="s">
        <v>309</v>
      </c>
      <c r="G244" s="190" t="s">
        <v>282</v>
      </c>
      <c r="H244" s="191">
        <v>1</v>
      </c>
      <c r="I244" s="192"/>
      <c r="J244" s="192">
        <f>ROUND(I244*H244,2)</f>
        <v>0</v>
      </c>
      <c r="K244" s="193"/>
      <c r="L244" s="112"/>
      <c r="M244" s="194" t="s">
        <v>1</v>
      </c>
      <c r="N244" s="195" t="s">
        <v>40</v>
      </c>
      <c r="O244" s="196">
        <v>0</v>
      </c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111"/>
      <c r="V244" s="111"/>
      <c r="W244" s="29"/>
      <c r="X244" s="29"/>
      <c r="Y244" s="29"/>
      <c r="Z244" s="29"/>
      <c r="AA244" s="29"/>
      <c r="AB244" s="29"/>
      <c r="AC244" s="29"/>
      <c r="AD244" s="29"/>
      <c r="AE244" s="29"/>
      <c r="AR244" s="99" t="s">
        <v>211</v>
      </c>
      <c r="AT244" s="99" t="s">
        <v>207</v>
      </c>
      <c r="AU244" s="99" t="s">
        <v>83</v>
      </c>
      <c r="AY244" s="18" t="s">
        <v>204</v>
      </c>
      <c r="BE244" s="100">
        <f>IF(N244="základní",J244,0)</f>
        <v>0</v>
      </c>
      <c r="BF244" s="100">
        <f>IF(N244="snížená",J244,0)</f>
        <v>0</v>
      </c>
      <c r="BG244" s="100">
        <f>IF(N244="zákl. přenesená",J244,0)</f>
        <v>0</v>
      </c>
      <c r="BH244" s="100">
        <f>IF(N244="sníž. přenesená",J244,0)</f>
        <v>0</v>
      </c>
      <c r="BI244" s="100">
        <f>IF(N244="nulová",J244,0)</f>
        <v>0</v>
      </c>
      <c r="BJ244" s="18" t="s">
        <v>81</v>
      </c>
      <c r="BK244" s="100">
        <f>ROUND(I244*H244,2)</f>
        <v>0</v>
      </c>
      <c r="BL244" s="18" t="s">
        <v>211</v>
      </c>
      <c r="BM244" s="99" t="s">
        <v>310</v>
      </c>
    </row>
    <row r="245" spans="1:65" s="2" customFormat="1" ht="24.2" customHeight="1" x14ac:dyDescent="0.2">
      <c r="A245" s="111"/>
      <c r="B245" s="112"/>
      <c r="C245" s="187" t="s">
        <v>284</v>
      </c>
      <c r="D245" s="187" t="s">
        <v>207</v>
      </c>
      <c r="E245" s="188" t="s">
        <v>311</v>
      </c>
      <c r="F245" s="189" t="s">
        <v>312</v>
      </c>
      <c r="G245" s="190" t="s">
        <v>282</v>
      </c>
      <c r="H245" s="191">
        <v>1</v>
      </c>
      <c r="I245" s="192"/>
      <c r="J245" s="192">
        <f>ROUND(I245*H245,2)</f>
        <v>0</v>
      </c>
      <c r="K245" s="193"/>
      <c r="L245" s="112"/>
      <c r="M245" s="194" t="s">
        <v>1</v>
      </c>
      <c r="N245" s="195" t="s">
        <v>40</v>
      </c>
      <c r="O245" s="196">
        <v>0</v>
      </c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111"/>
      <c r="V245" s="111"/>
      <c r="W245" s="29"/>
      <c r="X245" s="29"/>
      <c r="Y245" s="29"/>
      <c r="Z245" s="29"/>
      <c r="AA245" s="29"/>
      <c r="AB245" s="29"/>
      <c r="AC245" s="29"/>
      <c r="AD245" s="29"/>
      <c r="AE245" s="29"/>
      <c r="AR245" s="99" t="s">
        <v>211</v>
      </c>
      <c r="AT245" s="99" t="s">
        <v>207</v>
      </c>
      <c r="AU245" s="99" t="s">
        <v>83</v>
      </c>
      <c r="AY245" s="18" t="s">
        <v>204</v>
      </c>
      <c r="BE245" s="100">
        <f>IF(N245="základní",J245,0)</f>
        <v>0</v>
      </c>
      <c r="BF245" s="100">
        <f>IF(N245="snížená",J245,0)</f>
        <v>0</v>
      </c>
      <c r="BG245" s="100">
        <f>IF(N245="zákl. přenesená",J245,0)</f>
        <v>0</v>
      </c>
      <c r="BH245" s="100">
        <f>IF(N245="sníž. přenesená",J245,0)</f>
        <v>0</v>
      </c>
      <c r="BI245" s="100">
        <f>IF(N245="nulová",J245,0)</f>
        <v>0</v>
      </c>
      <c r="BJ245" s="18" t="s">
        <v>81</v>
      </c>
      <c r="BK245" s="100">
        <f>ROUND(I245*H245,2)</f>
        <v>0</v>
      </c>
      <c r="BL245" s="18" t="s">
        <v>211</v>
      </c>
      <c r="BM245" s="99" t="s">
        <v>313</v>
      </c>
    </row>
    <row r="246" spans="1:65" s="2" customFormat="1" ht="24.2" customHeight="1" x14ac:dyDescent="0.2">
      <c r="A246" s="111"/>
      <c r="B246" s="112"/>
      <c r="C246" s="187" t="s">
        <v>291</v>
      </c>
      <c r="D246" s="187" t="s">
        <v>207</v>
      </c>
      <c r="E246" s="188" t="s">
        <v>314</v>
      </c>
      <c r="F246" s="189" t="s">
        <v>315</v>
      </c>
      <c r="G246" s="190" t="s">
        <v>282</v>
      </c>
      <c r="H246" s="191">
        <v>1</v>
      </c>
      <c r="I246" s="192"/>
      <c r="J246" s="192">
        <f>ROUND(I246*H246,2)</f>
        <v>0</v>
      </c>
      <c r="K246" s="193"/>
      <c r="L246" s="112"/>
      <c r="M246" s="194" t="s">
        <v>1</v>
      </c>
      <c r="N246" s="195" t="s">
        <v>40</v>
      </c>
      <c r="O246" s="196">
        <v>0</v>
      </c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111"/>
      <c r="V246" s="111"/>
      <c r="W246" s="29"/>
      <c r="X246" s="29"/>
      <c r="Y246" s="29"/>
      <c r="Z246" s="29"/>
      <c r="AA246" s="29"/>
      <c r="AB246" s="29"/>
      <c r="AC246" s="29"/>
      <c r="AD246" s="29"/>
      <c r="AE246" s="29"/>
      <c r="AR246" s="99" t="s">
        <v>211</v>
      </c>
      <c r="AT246" s="99" t="s">
        <v>207</v>
      </c>
      <c r="AU246" s="99" t="s">
        <v>83</v>
      </c>
      <c r="AY246" s="18" t="s">
        <v>204</v>
      </c>
      <c r="BE246" s="100">
        <f>IF(N246="základní",J246,0)</f>
        <v>0</v>
      </c>
      <c r="BF246" s="100">
        <f>IF(N246="snížená",J246,0)</f>
        <v>0</v>
      </c>
      <c r="BG246" s="100">
        <f>IF(N246="zákl. přenesená",J246,0)</f>
        <v>0</v>
      </c>
      <c r="BH246" s="100">
        <f>IF(N246="sníž. přenesená",J246,0)</f>
        <v>0</v>
      </c>
      <c r="BI246" s="100">
        <f>IF(N246="nulová",J246,0)</f>
        <v>0</v>
      </c>
      <c r="BJ246" s="18" t="s">
        <v>81</v>
      </c>
      <c r="BK246" s="100">
        <f>ROUND(I246*H246,2)</f>
        <v>0</v>
      </c>
      <c r="BL246" s="18" t="s">
        <v>211</v>
      </c>
      <c r="BM246" s="99" t="s">
        <v>316</v>
      </c>
    </row>
    <row r="247" spans="1:65" s="2" customFormat="1" ht="21.75" customHeight="1" x14ac:dyDescent="0.2">
      <c r="A247" s="111"/>
      <c r="B247" s="112"/>
      <c r="C247" s="187" t="s">
        <v>317</v>
      </c>
      <c r="D247" s="187" t="s">
        <v>207</v>
      </c>
      <c r="E247" s="188" t="s">
        <v>318</v>
      </c>
      <c r="F247" s="189" t="s">
        <v>319</v>
      </c>
      <c r="G247" s="190" t="s">
        <v>210</v>
      </c>
      <c r="H247" s="191">
        <v>35.350999999999999</v>
      </c>
      <c r="I247" s="192"/>
      <c r="J247" s="192">
        <f>ROUND(I247*H247,2)</f>
        <v>0</v>
      </c>
      <c r="K247" s="193"/>
      <c r="L247" s="112"/>
      <c r="M247" s="194" t="s">
        <v>1</v>
      </c>
      <c r="N247" s="195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211</v>
      </c>
      <c r="AT247" s="99" t="s">
        <v>207</v>
      </c>
      <c r="AU247" s="99" t="s">
        <v>83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211</v>
      </c>
      <c r="BM247" s="99" t="s">
        <v>320</v>
      </c>
    </row>
    <row r="248" spans="1:65" s="13" customFormat="1" x14ac:dyDescent="0.2">
      <c r="A248" s="225"/>
      <c r="B248" s="226"/>
      <c r="C248" s="225"/>
      <c r="D248" s="200" t="s">
        <v>212</v>
      </c>
      <c r="E248" s="227" t="s">
        <v>1</v>
      </c>
      <c r="F248" s="228" t="s">
        <v>213</v>
      </c>
      <c r="G248" s="225"/>
      <c r="H248" s="227" t="s">
        <v>1</v>
      </c>
      <c r="I248" s="225"/>
      <c r="J248" s="225"/>
      <c r="K248" s="225"/>
      <c r="L248" s="226"/>
      <c r="M248" s="229"/>
      <c r="N248" s="230"/>
      <c r="O248" s="230"/>
      <c r="P248" s="230"/>
      <c r="Q248" s="230"/>
      <c r="R248" s="230"/>
      <c r="S248" s="230"/>
      <c r="T248" s="231"/>
      <c r="U248" s="225"/>
      <c r="V248" s="225"/>
      <c r="AT248" s="101" t="s">
        <v>212</v>
      </c>
      <c r="AU248" s="101" t="s">
        <v>83</v>
      </c>
      <c r="AV248" s="13" t="s">
        <v>81</v>
      </c>
      <c r="AW248" s="13" t="s">
        <v>32</v>
      </c>
      <c r="AX248" s="13" t="s">
        <v>75</v>
      </c>
      <c r="AY248" s="101" t="s">
        <v>204</v>
      </c>
    </row>
    <row r="249" spans="1:65" s="13" customFormat="1" x14ac:dyDescent="0.2">
      <c r="A249" s="225"/>
      <c r="B249" s="226"/>
      <c r="C249" s="225"/>
      <c r="D249" s="200" t="s">
        <v>212</v>
      </c>
      <c r="E249" s="227" t="s">
        <v>1</v>
      </c>
      <c r="F249" s="228" t="s">
        <v>321</v>
      </c>
      <c r="G249" s="225"/>
      <c r="H249" s="227" t="s">
        <v>1</v>
      </c>
      <c r="I249" s="225"/>
      <c r="J249" s="225"/>
      <c r="K249" s="225"/>
      <c r="L249" s="226"/>
      <c r="M249" s="229"/>
      <c r="N249" s="230"/>
      <c r="O249" s="230"/>
      <c r="P249" s="230"/>
      <c r="Q249" s="230"/>
      <c r="R249" s="230"/>
      <c r="S249" s="230"/>
      <c r="T249" s="231"/>
      <c r="U249" s="225"/>
      <c r="V249" s="225"/>
      <c r="AT249" s="101" t="s">
        <v>212</v>
      </c>
      <c r="AU249" s="101" t="s">
        <v>83</v>
      </c>
      <c r="AV249" s="13" t="s">
        <v>81</v>
      </c>
      <c r="AW249" s="13" t="s">
        <v>32</v>
      </c>
      <c r="AX249" s="13" t="s">
        <v>75</v>
      </c>
      <c r="AY249" s="101" t="s">
        <v>204</v>
      </c>
    </row>
    <row r="250" spans="1:65" s="14" customFormat="1" x14ac:dyDescent="0.2">
      <c r="A250" s="198"/>
      <c r="B250" s="199"/>
      <c r="C250" s="198"/>
      <c r="D250" s="200" t="s">
        <v>212</v>
      </c>
      <c r="E250" s="201" t="s">
        <v>1</v>
      </c>
      <c r="F250" s="202" t="s">
        <v>322</v>
      </c>
      <c r="G250" s="198"/>
      <c r="H250" s="203">
        <v>6.9550000000000001</v>
      </c>
      <c r="I250" s="198"/>
      <c r="J250" s="198"/>
      <c r="K250" s="198"/>
      <c r="L250" s="199"/>
      <c r="M250" s="204"/>
      <c r="N250" s="205"/>
      <c r="O250" s="205"/>
      <c r="P250" s="205"/>
      <c r="Q250" s="205"/>
      <c r="R250" s="205"/>
      <c r="S250" s="205"/>
      <c r="T250" s="206"/>
      <c r="U250" s="198"/>
      <c r="V250" s="198"/>
      <c r="AT250" s="102" t="s">
        <v>212</v>
      </c>
      <c r="AU250" s="102" t="s">
        <v>83</v>
      </c>
      <c r="AV250" s="14" t="s">
        <v>83</v>
      </c>
      <c r="AW250" s="14" t="s">
        <v>32</v>
      </c>
      <c r="AX250" s="14" t="s">
        <v>75</v>
      </c>
      <c r="AY250" s="102" t="s">
        <v>204</v>
      </c>
    </row>
    <row r="251" spans="1:65" s="13" customFormat="1" x14ac:dyDescent="0.2">
      <c r="A251" s="225"/>
      <c r="B251" s="226"/>
      <c r="C251" s="225"/>
      <c r="D251" s="200" t="s">
        <v>212</v>
      </c>
      <c r="E251" s="227" t="s">
        <v>1</v>
      </c>
      <c r="F251" s="228" t="s">
        <v>323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83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4" customFormat="1" x14ac:dyDescent="0.2">
      <c r="A252" s="198"/>
      <c r="B252" s="199"/>
      <c r="C252" s="198"/>
      <c r="D252" s="200" t="s">
        <v>212</v>
      </c>
      <c r="E252" s="201" t="s">
        <v>1</v>
      </c>
      <c r="F252" s="202" t="s">
        <v>324</v>
      </c>
      <c r="G252" s="198"/>
      <c r="H252" s="203">
        <v>5.2380000000000004</v>
      </c>
      <c r="I252" s="198"/>
      <c r="J252" s="198"/>
      <c r="K252" s="198"/>
      <c r="L252" s="199"/>
      <c r="M252" s="204"/>
      <c r="N252" s="205"/>
      <c r="O252" s="205"/>
      <c r="P252" s="205"/>
      <c r="Q252" s="205"/>
      <c r="R252" s="205"/>
      <c r="S252" s="205"/>
      <c r="T252" s="206"/>
      <c r="U252" s="198"/>
      <c r="V252" s="198"/>
      <c r="AT252" s="102" t="s">
        <v>212</v>
      </c>
      <c r="AU252" s="102" t="s">
        <v>83</v>
      </c>
      <c r="AV252" s="14" t="s">
        <v>83</v>
      </c>
      <c r="AW252" s="14" t="s">
        <v>32</v>
      </c>
      <c r="AX252" s="14" t="s">
        <v>75</v>
      </c>
      <c r="AY252" s="102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325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83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4" customFormat="1" x14ac:dyDescent="0.2">
      <c r="A254" s="198"/>
      <c r="B254" s="199"/>
      <c r="C254" s="198"/>
      <c r="D254" s="200" t="s">
        <v>212</v>
      </c>
      <c r="E254" s="201" t="s">
        <v>1</v>
      </c>
      <c r="F254" s="202" t="s">
        <v>326</v>
      </c>
      <c r="G254" s="198"/>
      <c r="H254" s="203">
        <v>4.1609999999999996</v>
      </c>
      <c r="I254" s="198"/>
      <c r="J254" s="198"/>
      <c r="K254" s="198"/>
      <c r="L254" s="199"/>
      <c r="M254" s="204"/>
      <c r="N254" s="205"/>
      <c r="O254" s="205"/>
      <c r="P254" s="205"/>
      <c r="Q254" s="205"/>
      <c r="R254" s="205"/>
      <c r="S254" s="205"/>
      <c r="T254" s="206"/>
      <c r="U254" s="198"/>
      <c r="V254" s="198"/>
      <c r="AT254" s="102" t="s">
        <v>212</v>
      </c>
      <c r="AU254" s="102" t="s">
        <v>83</v>
      </c>
      <c r="AV254" s="14" t="s">
        <v>83</v>
      </c>
      <c r="AW254" s="14" t="s">
        <v>32</v>
      </c>
      <c r="AX254" s="14" t="s">
        <v>75</v>
      </c>
      <c r="AY254" s="102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327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83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4" customFormat="1" x14ac:dyDescent="0.2">
      <c r="A256" s="198"/>
      <c r="B256" s="199"/>
      <c r="C256" s="198"/>
      <c r="D256" s="200" t="s">
        <v>212</v>
      </c>
      <c r="E256" s="201" t="s">
        <v>1</v>
      </c>
      <c r="F256" s="202" t="s">
        <v>328</v>
      </c>
      <c r="G256" s="198"/>
      <c r="H256" s="203">
        <v>5.3760000000000003</v>
      </c>
      <c r="I256" s="198"/>
      <c r="J256" s="198"/>
      <c r="K256" s="198"/>
      <c r="L256" s="199"/>
      <c r="M256" s="204"/>
      <c r="N256" s="205"/>
      <c r="O256" s="205"/>
      <c r="P256" s="205"/>
      <c r="Q256" s="205"/>
      <c r="R256" s="205"/>
      <c r="S256" s="205"/>
      <c r="T256" s="206"/>
      <c r="U256" s="198"/>
      <c r="V256" s="198"/>
      <c r="AT256" s="102" t="s">
        <v>212</v>
      </c>
      <c r="AU256" s="102" t="s">
        <v>83</v>
      </c>
      <c r="AV256" s="14" t="s">
        <v>83</v>
      </c>
      <c r="AW256" s="14" t="s">
        <v>32</v>
      </c>
      <c r="AX256" s="14" t="s">
        <v>75</v>
      </c>
      <c r="AY256" s="102" t="s">
        <v>204</v>
      </c>
    </row>
    <row r="257" spans="1:65" s="13" customFormat="1" x14ac:dyDescent="0.2">
      <c r="A257" s="225"/>
      <c r="B257" s="226"/>
      <c r="C257" s="225"/>
      <c r="D257" s="200" t="s">
        <v>212</v>
      </c>
      <c r="E257" s="227" t="s">
        <v>1</v>
      </c>
      <c r="F257" s="228" t="s">
        <v>224</v>
      </c>
      <c r="G257" s="225"/>
      <c r="H257" s="227" t="s">
        <v>1</v>
      </c>
      <c r="I257" s="225"/>
      <c r="J257" s="225"/>
      <c r="K257" s="225"/>
      <c r="L257" s="226"/>
      <c r="M257" s="229"/>
      <c r="N257" s="230"/>
      <c r="O257" s="230"/>
      <c r="P257" s="230"/>
      <c r="Q257" s="230"/>
      <c r="R257" s="230"/>
      <c r="S257" s="230"/>
      <c r="T257" s="231"/>
      <c r="U257" s="225"/>
      <c r="V257" s="225"/>
      <c r="AT257" s="101" t="s">
        <v>212</v>
      </c>
      <c r="AU257" s="101" t="s">
        <v>83</v>
      </c>
      <c r="AV257" s="13" t="s">
        <v>81</v>
      </c>
      <c r="AW257" s="13" t="s">
        <v>32</v>
      </c>
      <c r="AX257" s="13" t="s">
        <v>75</v>
      </c>
      <c r="AY257" s="101" t="s">
        <v>204</v>
      </c>
    </row>
    <row r="258" spans="1:65" s="13" customFormat="1" x14ac:dyDescent="0.2">
      <c r="A258" s="225"/>
      <c r="B258" s="226"/>
      <c r="C258" s="225"/>
      <c r="D258" s="200" t="s">
        <v>212</v>
      </c>
      <c r="E258" s="227" t="s">
        <v>1</v>
      </c>
      <c r="F258" s="228" t="s">
        <v>329</v>
      </c>
      <c r="G258" s="225"/>
      <c r="H258" s="227" t="s">
        <v>1</v>
      </c>
      <c r="I258" s="225"/>
      <c r="J258" s="225"/>
      <c r="K258" s="225"/>
      <c r="L258" s="226"/>
      <c r="M258" s="229"/>
      <c r="N258" s="230"/>
      <c r="O258" s="230"/>
      <c r="P258" s="230"/>
      <c r="Q258" s="230"/>
      <c r="R258" s="230"/>
      <c r="S258" s="230"/>
      <c r="T258" s="231"/>
      <c r="U258" s="225"/>
      <c r="V258" s="225"/>
      <c r="AT258" s="101" t="s">
        <v>212</v>
      </c>
      <c r="AU258" s="101" t="s">
        <v>83</v>
      </c>
      <c r="AV258" s="13" t="s">
        <v>81</v>
      </c>
      <c r="AW258" s="13" t="s">
        <v>32</v>
      </c>
      <c r="AX258" s="13" t="s">
        <v>75</v>
      </c>
      <c r="AY258" s="101" t="s">
        <v>204</v>
      </c>
    </row>
    <row r="259" spans="1:65" s="14" customFormat="1" x14ac:dyDescent="0.2">
      <c r="A259" s="198"/>
      <c r="B259" s="199"/>
      <c r="C259" s="198"/>
      <c r="D259" s="200" t="s">
        <v>212</v>
      </c>
      <c r="E259" s="201" t="s">
        <v>1</v>
      </c>
      <c r="F259" s="202" t="s">
        <v>330</v>
      </c>
      <c r="G259" s="198"/>
      <c r="H259" s="203">
        <v>13.621</v>
      </c>
      <c r="I259" s="198"/>
      <c r="J259" s="198"/>
      <c r="K259" s="198"/>
      <c r="L259" s="199"/>
      <c r="M259" s="204"/>
      <c r="N259" s="205"/>
      <c r="O259" s="205"/>
      <c r="P259" s="205"/>
      <c r="Q259" s="205"/>
      <c r="R259" s="205"/>
      <c r="S259" s="205"/>
      <c r="T259" s="206"/>
      <c r="U259" s="198"/>
      <c r="V259" s="198"/>
      <c r="AT259" s="102" t="s">
        <v>212</v>
      </c>
      <c r="AU259" s="102" t="s">
        <v>83</v>
      </c>
      <c r="AV259" s="14" t="s">
        <v>83</v>
      </c>
      <c r="AW259" s="14" t="s">
        <v>32</v>
      </c>
      <c r="AX259" s="14" t="s">
        <v>75</v>
      </c>
      <c r="AY259" s="102" t="s">
        <v>204</v>
      </c>
    </row>
    <row r="260" spans="1:65" s="15" customFormat="1" x14ac:dyDescent="0.2">
      <c r="A260" s="207"/>
      <c r="B260" s="208"/>
      <c r="C260" s="207"/>
      <c r="D260" s="200" t="s">
        <v>212</v>
      </c>
      <c r="E260" s="209" t="s">
        <v>1</v>
      </c>
      <c r="F260" s="210" t="s">
        <v>227</v>
      </c>
      <c r="G260" s="207"/>
      <c r="H260" s="211">
        <v>35.350999999999999</v>
      </c>
      <c r="I260" s="207"/>
      <c r="J260" s="207"/>
      <c r="K260" s="207"/>
      <c r="L260" s="208"/>
      <c r="M260" s="212"/>
      <c r="N260" s="213"/>
      <c r="O260" s="213"/>
      <c r="P260" s="213"/>
      <c r="Q260" s="213"/>
      <c r="R260" s="213"/>
      <c r="S260" s="213"/>
      <c r="T260" s="214"/>
      <c r="U260" s="207"/>
      <c r="V260" s="207"/>
      <c r="AT260" s="103" t="s">
        <v>212</v>
      </c>
      <c r="AU260" s="103" t="s">
        <v>83</v>
      </c>
      <c r="AV260" s="15" t="s">
        <v>211</v>
      </c>
      <c r="AW260" s="15" t="s">
        <v>32</v>
      </c>
      <c r="AX260" s="15" t="s">
        <v>81</v>
      </c>
      <c r="AY260" s="103" t="s">
        <v>204</v>
      </c>
    </row>
    <row r="261" spans="1:65" s="2" customFormat="1" ht="21.75" customHeight="1" x14ac:dyDescent="0.2">
      <c r="A261" s="111"/>
      <c r="B261" s="112"/>
      <c r="C261" s="187" t="s">
        <v>295</v>
      </c>
      <c r="D261" s="187" t="s">
        <v>207</v>
      </c>
      <c r="E261" s="188" t="s">
        <v>331</v>
      </c>
      <c r="F261" s="189" t="s">
        <v>332</v>
      </c>
      <c r="G261" s="190" t="s">
        <v>210</v>
      </c>
      <c r="H261" s="191">
        <v>75.281000000000006</v>
      </c>
      <c r="I261" s="192"/>
      <c r="J261" s="192">
        <f>ROUND(I261*H261,2)</f>
        <v>0</v>
      </c>
      <c r="K261" s="193"/>
      <c r="L261" s="112"/>
      <c r="M261" s="194" t="s">
        <v>1</v>
      </c>
      <c r="N261" s="195" t="s">
        <v>40</v>
      </c>
      <c r="O261" s="196">
        <v>0</v>
      </c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111"/>
      <c r="V261" s="111"/>
      <c r="W261" s="29"/>
      <c r="X261" s="29"/>
      <c r="Y261" s="29"/>
      <c r="Z261" s="29"/>
      <c r="AA261" s="29"/>
      <c r="AB261" s="29"/>
      <c r="AC261" s="29"/>
      <c r="AD261" s="29"/>
      <c r="AE261" s="29"/>
      <c r="AR261" s="99" t="s">
        <v>211</v>
      </c>
      <c r="AT261" s="99" t="s">
        <v>207</v>
      </c>
      <c r="AU261" s="99" t="s">
        <v>83</v>
      </c>
      <c r="AY261" s="18" t="s">
        <v>204</v>
      </c>
      <c r="BE261" s="100">
        <f>IF(N261="základní",J261,0)</f>
        <v>0</v>
      </c>
      <c r="BF261" s="100">
        <f>IF(N261="snížená",J261,0)</f>
        <v>0</v>
      </c>
      <c r="BG261" s="100">
        <f>IF(N261="zákl. přenesená",J261,0)</f>
        <v>0</v>
      </c>
      <c r="BH261" s="100">
        <f>IF(N261="sníž. přenesená",J261,0)</f>
        <v>0</v>
      </c>
      <c r="BI261" s="100">
        <f>IF(N261="nulová",J261,0)</f>
        <v>0</v>
      </c>
      <c r="BJ261" s="18" t="s">
        <v>81</v>
      </c>
      <c r="BK261" s="100">
        <f>ROUND(I261*H261,2)</f>
        <v>0</v>
      </c>
      <c r="BL261" s="18" t="s">
        <v>211</v>
      </c>
      <c r="BM261" s="99" t="s">
        <v>333</v>
      </c>
    </row>
    <row r="262" spans="1:65" s="13" customFormat="1" x14ac:dyDescent="0.2">
      <c r="A262" s="225"/>
      <c r="B262" s="226"/>
      <c r="C262" s="225"/>
      <c r="D262" s="200" t="s">
        <v>212</v>
      </c>
      <c r="E262" s="227" t="s">
        <v>1</v>
      </c>
      <c r="F262" s="228" t="s">
        <v>213</v>
      </c>
      <c r="G262" s="225"/>
      <c r="H262" s="227" t="s">
        <v>1</v>
      </c>
      <c r="I262" s="225"/>
      <c r="J262" s="225"/>
      <c r="K262" s="225"/>
      <c r="L262" s="226"/>
      <c r="M262" s="229"/>
      <c r="N262" s="230"/>
      <c r="O262" s="230"/>
      <c r="P262" s="230"/>
      <c r="Q262" s="230"/>
      <c r="R262" s="230"/>
      <c r="S262" s="230"/>
      <c r="T262" s="231"/>
      <c r="U262" s="225"/>
      <c r="V262" s="225"/>
      <c r="AT262" s="101" t="s">
        <v>212</v>
      </c>
      <c r="AU262" s="101" t="s">
        <v>83</v>
      </c>
      <c r="AV262" s="13" t="s">
        <v>81</v>
      </c>
      <c r="AW262" s="13" t="s">
        <v>32</v>
      </c>
      <c r="AX262" s="13" t="s">
        <v>75</v>
      </c>
      <c r="AY262" s="101" t="s">
        <v>204</v>
      </c>
    </row>
    <row r="263" spans="1:65" s="13" customFormat="1" x14ac:dyDescent="0.2">
      <c r="A263" s="225"/>
      <c r="B263" s="226"/>
      <c r="C263" s="225"/>
      <c r="D263" s="200" t="s">
        <v>212</v>
      </c>
      <c r="E263" s="227" t="s">
        <v>1</v>
      </c>
      <c r="F263" s="228" t="s">
        <v>327</v>
      </c>
      <c r="G263" s="225"/>
      <c r="H263" s="227" t="s">
        <v>1</v>
      </c>
      <c r="I263" s="225"/>
      <c r="J263" s="225"/>
      <c r="K263" s="225"/>
      <c r="L263" s="226"/>
      <c r="M263" s="229"/>
      <c r="N263" s="230"/>
      <c r="O263" s="230"/>
      <c r="P263" s="230"/>
      <c r="Q263" s="230"/>
      <c r="R263" s="230"/>
      <c r="S263" s="230"/>
      <c r="T263" s="231"/>
      <c r="U263" s="225"/>
      <c r="V263" s="225"/>
      <c r="AT263" s="101" t="s">
        <v>212</v>
      </c>
      <c r="AU263" s="101" t="s">
        <v>83</v>
      </c>
      <c r="AV263" s="13" t="s">
        <v>81</v>
      </c>
      <c r="AW263" s="13" t="s">
        <v>32</v>
      </c>
      <c r="AX263" s="13" t="s">
        <v>75</v>
      </c>
      <c r="AY263" s="101" t="s">
        <v>204</v>
      </c>
    </row>
    <row r="264" spans="1:65" s="14" customFormat="1" x14ac:dyDescent="0.2">
      <c r="A264" s="198"/>
      <c r="B264" s="199"/>
      <c r="C264" s="198"/>
      <c r="D264" s="200" t="s">
        <v>212</v>
      </c>
      <c r="E264" s="201" t="s">
        <v>1</v>
      </c>
      <c r="F264" s="202" t="s">
        <v>334</v>
      </c>
      <c r="G264" s="198"/>
      <c r="H264" s="203">
        <v>12.064</v>
      </c>
      <c r="I264" s="198"/>
      <c r="J264" s="198"/>
      <c r="K264" s="198"/>
      <c r="L264" s="199"/>
      <c r="M264" s="204"/>
      <c r="N264" s="205"/>
      <c r="O264" s="205"/>
      <c r="P264" s="205"/>
      <c r="Q264" s="205"/>
      <c r="R264" s="205"/>
      <c r="S264" s="205"/>
      <c r="T264" s="206"/>
      <c r="U264" s="198"/>
      <c r="V264" s="198"/>
      <c r="AT264" s="102" t="s">
        <v>212</v>
      </c>
      <c r="AU264" s="102" t="s">
        <v>83</v>
      </c>
      <c r="AV264" s="14" t="s">
        <v>83</v>
      </c>
      <c r="AW264" s="14" t="s">
        <v>32</v>
      </c>
      <c r="AX264" s="14" t="s">
        <v>75</v>
      </c>
      <c r="AY264" s="102" t="s">
        <v>204</v>
      </c>
    </row>
    <row r="265" spans="1:65" s="13" customFormat="1" x14ac:dyDescent="0.2">
      <c r="A265" s="225"/>
      <c r="B265" s="226"/>
      <c r="C265" s="225"/>
      <c r="D265" s="200" t="s">
        <v>212</v>
      </c>
      <c r="E265" s="227" t="s">
        <v>1</v>
      </c>
      <c r="F265" s="228" t="s">
        <v>335</v>
      </c>
      <c r="G265" s="225"/>
      <c r="H265" s="227" t="s">
        <v>1</v>
      </c>
      <c r="I265" s="225"/>
      <c r="J265" s="225"/>
      <c r="K265" s="225"/>
      <c r="L265" s="226"/>
      <c r="M265" s="229"/>
      <c r="N265" s="230"/>
      <c r="O265" s="230"/>
      <c r="P265" s="230"/>
      <c r="Q265" s="230"/>
      <c r="R265" s="230"/>
      <c r="S265" s="230"/>
      <c r="T265" s="231"/>
      <c r="U265" s="225"/>
      <c r="V265" s="225"/>
      <c r="AT265" s="101" t="s">
        <v>212</v>
      </c>
      <c r="AU265" s="101" t="s">
        <v>83</v>
      </c>
      <c r="AV265" s="13" t="s">
        <v>81</v>
      </c>
      <c r="AW265" s="13" t="s">
        <v>32</v>
      </c>
      <c r="AX265" s="13" t="s">
        <v>75</v>
      </c>
      <c r="AY265" s="101" t="s">
        <v>204</v>
      </c>
    </row>
    <row r="266" spans="1:65" s="14" customFormat="1" x14ac:dyDescent="0.2">
      <c r="A266" s="198"/>
      <c r="B266" s="199"/>
      <c r="C266" s="198"/>
      <c r="D266" s="200" t="s">
        <v>212</v>
      </c>
      <c r="E266" s="201" t="s">
        <v>1</v>
      </c>
      <c r="F266" s="202" t="s">
        <v>336</v>
      </c>
      <c r="G266" s="198"/>
      <c r="H266" s="203">
        <v>15.728</v>
      </c>
      <c r="I266" s="198"/>
      <c r="J266" s="198"/>
      <c r="K266" s="198"/>
      <c r="L266" s="199"/>
      <c r="M266" s="204"/>
      <c r="N266" s="205"/>
      <c r="O266" s="205"/>
      <c r="P266" s="205"/>
      <c r="Q266" s="205"/>
      <c r="R266" s="205"/>
      <c r="S266" s="205"/>
      <c r="T266" s="206"/>
      <c r="U266" s="198"/>
      <c r="V266" s="198"/>
      <c r="AT266" s="102" t="s">
        <v>212</v>
      </c>
      <c r="AU266" s="102" t="s">
        <v>83</v>
      </c>
      <c r="AV266" s="14" t="s">
        <v>83</v>
      </c>
      <c r="AW266" s="14" t="s">
        <v>32</v>
      </c>
      <c r="AX266" s="14" t="s">
        <v>75</v>
      </c>
      <c r="AY266" s="102" t="s">
        <v>204</v>
      </c>
    </row>
    <row r="267" spans="1:65" s="13" customFormat="1" x14ac:dyDescent="0.2">
      <c r="A267" s="225"/>
      <c r="B267" s="226"/>
      <c r="C267" s="225"/>
      <c r="D267" s="200" t="s">
        <v>212</v>
      </c>
      <c r="E267" s="227" t="s">
        <v>1</v>
      </c>
      <c r="F267" s="228" t="s">
        <v>337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83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4" customFormat="1" x14ac:dyDescent="0.2">
      <c r="A268" s="198"/>
      <c r="B268" s="199"/>
      <c r="C268" s="198"/>
      <c r="D268" s="200" t="s">
        <v>212</v>
      </c>
      <c r="E268" s="201" t="s">
        <v>1</v>
      </c>
      <c r="F268" s="202" t="s">
        <v>338</v>
      </c>
      <c r="G268" s="198"/>
      <c r="H268" s="203">
        <v>0.70399999999999996</v>
      </c>
      <c r="I268" s="198"/>
      <c r="J268" s="198"/>
      <c r="K268" s="198"/>
      <c r="L268" s="199"/>
      <c r="M268" s="204"/>
      <c r="N268" s="205"/>
      <c r="O268" s="205"/>
      <c r="P268" s="205"/>
      <c r="Q268" s="205"/>
      <c r="R268" s="205"/>
      <c r="S268" s="205"/>
      <c r="T268" s="206"/>
      <c r="U268" s="198"/>
      <c r="V268" s="198"/>
      <c r="AT268" s="102" t="s">
        <v>212</v>
      </c>
      <c r="AU268" s="102" t="s">
        <v>83</v>
      </c>
      <c r="AV268" s="14" t="s">
        <v>83</v>
      </c>
      <c r="AW268" s="14" t="s">
        <v>32</v>
      </c>
      <c r="AX268" s="14" t="s">
        <v>75</v>
      </c>
      <c r="AY268" s="102" t="s">
        <v>204</v>
      </c>
    </row>
    <row r="269" spans="1:65" s="13" customFormat="1" x14ac:dyDescent="0.2">
      <c r="A269" s="225"/>
      <c r="B269" s="226"/>
      <c r="C269" s="225"/>
      <c r="D269" s="200" t="s">
        <v>212</v>
      </c>
      <c r="E269" s="227" t="s">
        <v>1</v>
      </c>
      <c r="F269" s="228" t="s">
        <v>339</v>
      </c>
      <c r="G269" s="225"/>
      <c r="H269" s="227" t="s">
        <v>1</v>
      </c>
      <c r="I269" s="225"/>
      <c r="J269" s="225"/>
      <c r="K269" s="225"/>
      <c r="L269" s="226"/>
      <c r="M269" s="229"/>
      <c r="N269" s="230"/>
      <c r="O269" s="230"/>
      <c r="P269" s="230"/>
      <c r="Q269" s="230"/>
      <c r="R269" s="230"/>
      <c r="S269" s="230"/>
      <c r="T269" s="231"/>
      <c r="U269" s="225"/>
      <c r="V269" s="225"/>
      <c r="AT269" s="101" t="s">
        <v>212</v>
      </c>
      <c r="AU269" s="101" t="s">
        <v>83</v>
      </c>
      <c r="AV269" s="13" t="s">
        <v>81</v>
      </c>
      <c r="AW269" s="13" t="s">
        <v>32</v>
      </c>
      <c r="AX269" s="13" t="s">
        <v>75</v>
      </c>
      <c r="AY269" s="101" t="s">
        <v>204</v>
      </c>
    </row>
    <row r="270" spans="1:65" s="14" customFormat="1" x14ac:dyDescent="0.2">
      <c r="A270" s="198"/>
      <c r="B270" s="199"/>
      <c r="C270" s="198"/>
      <c r="D270" s="200" t="s">
        <v>212</v>
      </c>
      <c r="E270" s="201" t="s">
        <v>1</v>
      </c>
      <c r="F270" s="202" t="s">
        <v>340</v>
      </c>
      <c r="G270" s="198"/>
      <c r="H270" s="203">
        <v>2.0920000000000001</v>
      </c>
      <c r="I270" s="198"/>
      <c r="J270" s="198"/>
      <c r="K270" s="198"/>
      <c r="L270" s="199"/>
      <c r="M270" s="204"/>
      <c r="N270" s="205"/>
      <c r="O270" s="205"/>
      <c r="P270" s="205"/>
      <c r="Q270" s="205"/>
      <c r="R270" s="205"/>
      <c r="S270" s="205"/>
      <c r="T270" s="206"/>
      <c r="U270" s="198"/>
      <c r="V270" s="198"/>
      <c r="AT270" s="102" t="s">
        <v>212</v>
      </c>
      <c r="AU270" s="102" t="s">
        <v>83</v>
      </c>
      <c r="AV270" s="14" t="s">
        <v>83</v>
      </c>
      <c r="AW270" s="14" t="s">
        <v>32</v>
      </c>
      <c r="AX270" s="14" t="s">
        <v>75</v>
      </c>
      <c r="AY270" s="102" t="s">
        <v>204</v>
      </c>
    </row>
    <row r="271" spans="1:65" s="13" customFormat="1" x14ac:dyDescent="0.2">
      <c r="A271" s="225"/>
      <c r="B271" s="226"/>
      <c r="C271" s="225"/>
      <c r="D271" s="200" t="s">
        <v>212</v>
      </c>
      <c r="E271" s="227" t="s">
        <v>1</v>
      </c>
      <c r="F271" s="228" t="s">
        <v>224</v>
      </c>
      <c r="G271" s="225"/>
      <c r="H271" s="227" t="s">
        <v>1</v>
      </c>
      <c r="I271" s="225"/>
      <c r="J271" s="225"/>
      <c r="K271" s="225"/>
      <c r="L271" s="226"/>
      <c r="M271" s="229"/>
      <c r="N271" s="230"/>
      <c r="O271" s="230"/>
      <c r="P271" s="230"/>
      <c r="Q271" s="230"/>
      <c r="R271" s="230"/>
      <c r="S271" s="230"/>
      <c r="T271" s="231"/>
      <c r="U271" s="225"/>
      <c r="V271" s="225"/>
      <c r="AT271" s="101" t="s">
        <v>212</v>
      </c>
      <c r="AU271" s="101" t="s">
        <v>83</v>
      </c>
      <c r="AV271" s="13" t="s">
        <v>81</v>
      </c>
      <c r="AW271" s="13" t="s">
        <v>32</v>
      </c>
      <c r="AX271" s="13" t="s">
        <v>75</v>
      </c>
      <c r="AY271" s="101" t="s">
        <v>204</v>
      </c>
    </row>
    <row r="272" spans="1:65" s="13" customFormat="1" x14ac:dyDescent="0.2">
      <c r="A272" s="225"/>
      <c r="B272" s="226"/>
      <c r="C272" s="225"/>
      <c r="D272" s="200" t="s">
        <v>212</v>
      </c>
      <c r="E272" s="227" t="s">
        <v>1</v>
      </c>
      <c r="F272" s="228" t="s">
        <v>341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83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4" customFormat="1" x14ac:dyDescent="0.2">
      <c r="A273" s="198"/>
      <c r="B273" s="199"/>
      <c r="C273" s="198"/>
      <c r="D273" s="200" t="s">
        <v>212</v>
      </c>
      <c r="E273" s="201" t="s">
        <v>1</v>
      </c>
      <c r="F273" s="202" t="s">
        <v>342</v>
      </c>
      <c r="G273" s="198"/>
      <c r="H273" s="203">
        <v>4.8360000000000003</v>
      </c>
      <c r="I273" s="198"/>
      <c r="J273" s="198"/>
      <c r="K273" s="198"/>
      <c r="L273" s="199"/>
      <c r="M273" s="204"/>
      <c r="N273" s="205"/>
      <c r="O273" s="205"/>
      <c r="P273" s="205"/>
      <c r="Q273" s="205"/>
      <c r="R273" s="205"/>
      <c r="S273" s="205"/>
      <c r="T273" s="206"/>
      <c r="U273" s="198"/>
      <c r="V273" s="198"/>
      <c r="AT273" s="102" t="s">
        <v>212</v>
      </c>
      <c r="AU273" s="102" t="s">
        <v>83</v>
      </c>
      <c r="AV273" s="14" t="s">
        <v>83</v>
      </c>
      <c r="AW273" s="14" t="s">
        <v>32</v>
      </c>
      <c r="AX273" s="14" t="s">
        <v>75</v>
      </c>
      <c r="AY273" s="102" t="s">
        <v>204</v>
      </c>
    </row>
    <row r="274" spans="1:65" s="13" customFormat="1" x14ac:dyDescent="0.2">
      <c r="A274" s="225"/>
      <c r="B274" s="226"/>
      <c r="C274" s="225"/>
      <c r="D274" s="200" t="s">
        <v>212</v>
      </c>
      <c r="E274" s="227" t="s">
        <v>1</v>
      </c>
      <c r="F274" s="228" t="s">
        <v>343</v>
      </c>
      <c r="G274" s="225"/>
      <c r="H274" s="227" t="s">
        <v>1</v>
      </c>
      <c r="I274" s="225"/>
      <c r="J274" s="225"/>
      <c r="K274" s="225"/>
      <c r="L274" s="226"/>
      <c r="M274" s="229"/>
      <c r="N274" s="230"/>
      <c r="O274" s="230"/>
      <c r="P274" s="230"/>
      <c r="Q274" s="230"/>
      <c r="R274" s="230"/>
      <c r="S274" s="230"/>
      <c r="T274" s="231"/>
      <c r="U274" s="225"/>
      <c r="V274" s="225"/>
      <c r="AT274" s="101" t="s">
        <v>212</v>
      </c>
      <c r="AU274" s="101" t="s">
        <v>83</v>
      </c>
      <c r="AV274" s="13" t="s">
        <v>81</v>
      </c>
      <c r="AW274" s="13" t="s">
        <v>32</v>
      </c>
      <c r="AX274" s="13" t="s">
        <v>75</v>
      </c>
      <c r="AY274" s="101" t="s">
        <v>204</v>
      </c>
    </row>
    <row r="275" spans="1:65" s="14" customFormat="1" x14ac:dyDescent="0.2">
      <c r="A275" s="198"/>
      <c r="B275" s="199"/>
      <c r="C275" s="198"/>
      <c r="D275" s="200" t="s">
        <v>212</v>
      </c>
      <c r="E275" s="201" t="s">
        <v>1</v>
      </c>
      <c r="F275" s="202" t="s">
        <v>344</v>
      </c>
      <c r="G275" s="198"/>
      <c r="H275" s="203">
        <v>28.291</v>
      </c>
      <c r="I275" s="198"/>
      <c r="J275" s="198"/>
      <c r="K275" s="198"/>
      <c r="L275" s="199"/>
      <c r="M275" s="204"/>
      <c r="N275" s="205"/>
      <c r="O275" s="205"/>
      <c r="P275" s="205"/>
      <c r="Q275" s="205"/>
      <c r="R275" s="205"/>
      <c r="S275" s="205"/>
      <c r="T275" s="206"/>
      <c r="U275" s="198"/>
      <c r="V275" s="198"/>
      <c r="AT275" s="102" t="s">
        <v>212</v>
      </c>
      <c r="AU275" s="102" t="s">
        <v>83</v>
      </c>
      <c r="AV275" s="14" t="s">
        <v>83</v>
      </c>
      <c r="AW275" s="14" t="s">
        <v>32</v>
      </c>
      <c r="AX275" s="14" t="s">
        <v>75</v>
      </c>
      <c r="AY275" s="102" t="s">
        <v>204</v>
      </c>
    </row>
    <row r="276" spans="1:65" s="14" customFormat="1" x14ac:dyDescent="0.2">
      <c r="A276" s="198"/>
      <c r="B276" s="199"/>
      <c r="C276" s="198"/>
      <c r="D276" s="200" t="s">
        <v>212</v>
      </c>
      <c r="E276" s="201" t="s">
        <v>1</v>
      </c>
      <c r="F276" s="202" t="s">
        <v>345</v>
      </c>
      <c r="G276" s="198"/>
      <c r="H276" s="203">
        <v>11.566000000000001</v>
      </c>
      <c r="I276" s="198"/>
      <c r="J276" s="198"/>
      <c r="K276" s="198"/>
      <c r="L276" s="199"/>
      <c r="M276" s="204"/>
      <c r="N276" s="205"/>
      <c r="O276" s="205"/>
      <c r="P276" s="205"/>
      <c r="Q276" s="205"/>
      <c r="R276" s="205"/>
      <c r="S276" s="205"/>
      <c r="T276" s="206"/>
      <c r="U276" s="198"/>
      <c r="V276" s="198"/>
      <c r="AT276" s="102" t="s">
        <v>212</v>
      </c>
      <c r="AU276" s="102" t="s">
        <v>83</v>
      </c>
      <c r="AV276" s="14" t="s">
        <v>83</v>
      </c>
      <c r="AW276" s="14" t="s">
        <v>32</v>
      </c>
      <c r="AX276" s="14" t="s">
        <v>75</v>
      </c>
      <c r="AY276" s="102" t="s">
        <v>204</v>
      </c>
    </row>
    <row r="277" spans="1:65" s="15" customFormat="1" x14ac:dyDescent="0.2">
      <c r="A277" s="207"/>
      <c r="B277" s="208"/>
      <c r="C277" s="207"/>
      <c r="D277" s="200" t="s">
        <v>212</v>
      </c>
      <c r="E277" s="209" t="s">
        <v>1</v>
      </c>
      <c r="F277" s="210" t="s">
        <v>227</v>
      </c>
      <c r="G277" s="207"/>
      <c r="H277" s="211">
        <v>75.281000000000006</v>
      </c>
      <c r="I277" s="207"/>
      <c r="J277" s="207"/>
      <c r="K277" s="207"/>
      <c r="L277" s="208"/>
      <c r="M277" s="212"/>
      <c r="N277" s="213"/>
      <c r="O277" s="213"/>
      <c r="P277" s="213"/>
      <c r="Q277" s="213"/>
      <c r="R277" s="213"/>
      <c r="S277" s="213"/>
      <c r="T277" s="214"/>
      <c r="U277" s="207"/>
      <c r="V277" s="207"/>
      <c r="AT277" s="103" t="s">
        <v>212</v>
      </c>
      <c r="AU277" s="103" t="s">
        <v>83</v>
      </c>
      <c r="AV277" s="15" t="s">
        <v>211</v>
      </c>
      <c r="AW277" s="15" t="s">
        <v>32</v>
      </c>
      <c r="AX277" s="15" t="s">
        <v>81</v>
      </c>
      <c r="AY277" s="103" t="s">
        <v>204</v>
      </c>
    </row>
    <row r="278" spans="1:65" s="2" customFormat="1" ht="24.2" customHeight="1" x14ac:dyDescent="0.2">
      <c r="A278" s="111"/>
      <c r="B278" s="112"/>
      <c r="C278" s="187" t="s">
        <v>346</v>
      </c>
      <c r="D278" s="187" t="s">
        <v>207</v>
      </c>
      <c r="E278" s="188" t="s">
        <v>347</v>
      </c>
      <c r="F278" s="189" t="s">
        <v>348</v>
      </c>
      <c r="G278" s="190" t="s">
        <v>349</v>
      </c>
      <c r="H278" s="191">
        <v>0.57599999999999996</v>
      </c>
      <c r="I278" s="192"/>
      <c r="J278" s="192">
        <f>ROUND(I278*H278,2)</f>
        <v>0</v>
      </c>
      <c r="K278" s="193"/>
      <c r="L278" s="112"/>
      <c r="M278" s="194" t="s">
        <v>1</v>
      </c>
      <c r="N278" s="195" t="s">
        <v>40</v>
      </c>
      <c r="O278" s="196">
        <v>0</v>
      </c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111"/>
      <c r="V278" s="111"/>
      <c r="W278" s="29"/>
      <c r="X278" s="29"/>
      <c r="Y278" s="29"/>
      <c r="Z278" s="29"/>
      <c r="AA278" s="29"/>
      <c r="AB278" s="29"/>
      <c r="AC278" s="29"/>
      <c r="AD278" s="29"/>
      <c r="AE278" s="29"/>
      <c r="AR278" s="99" t="s">
        <v>211</v>
      </c>
      <c r="AT278" s="99" t="s">
        <v>207</v>
      </c>
      <c r="AU278" s="99" t="s">
        <v>83</v>
      </c>
      <c r="AY278" s="18" t="s">
        <v>204</v>
      </c>
      <c r="BE278" s="100">
        <f>IF(N278="základní",J278,0)</f>
        <v>0</v>
      </c>
      <c r="BF278" s="100">
        <f>IF(N278="snížená",J278,0)</f>
        <v>0</v>
      </c>
      <c r="BG278" s="100">
        <f>IF(N278="zákl. přenesená",J278,0)</f>
        <v>0</v>
      </c>
      <c r="BH278" s="100">
        <f>IF(N278="sníž. přenesená",J278,0)</f>
        <v>0</v>
      </c>
      <c r="BI278" s="100">
        <f>IF(N278="nulová",J278,0)</f>
        <v>0</v>
      </c>
      <c r="BJ278" s="18" t="s">
        <v>81</v>
      </c>
      <c r="BK278" s="100">
        <f>ROUND(I278*H278,2)</f>
        <v>0</v>
      </c>
      <c r="BL278" s="18" t="s">
        <v>211</v>
      </c>
      <c r="BM278" s="99" t="s">
        <v>350</v>
      </c>
    </row>
    <row r="279" spans="1:65" s="13" customFormat="1" x14ac:dyDescent="0.2">
      <c r="A279" s="225"/>
      <c r="B279" s="226"/>
      <c r="C279" s="225"/>
      <c r="D279" s="200" t="s">
        <v>212</v>
      </c>
      <c r="E279" s="227" t="s">
        <v>1</v>
      </c>
      <c r="F279" s="228" t="s">
        <v>233</v>
      </c>
      <c r="G279" s="225"/>
      <c r="H279" s="227" t="s">
        <v>1</v>
      </c>
      <c r="I279" s="225"/>
      <c r="J279" s="225"/>
      <c r="K279" s="225"/>
      <c r="L279" s="226"/>
      <c r="M279" s="229"/>
      <c r="N279" s="230"/>
      <c r="O279" s="230"/>
      <c r="P279" s="230"/>
      <c r="Q279" s="230"/>
      <c r="R279" s="230"/>
      <c r="S279" s="230"/>
      <c r="T279" s="231"/>
      <c r="U279" s="225"/>
      <c r="V279" s="225"/>
      <c r="AT279" s="101" t="s">
        <v>212</v>
      </c>
      <c r="AU279" s="101" t="s">
        <v>83</v>
      </c>
      <c r="AV279" s="13" t="s">
        <v>81</v>
      </c>
      <c r="AW279" s="13" t="s">
        <v>32</v>
      </c>
      <c r="AX279" s="13" t="s">
        <v>75</v>
      </c>
      <c r="AY279" s="101" t="s">
        <v>204</v>
      </c>
    </row>
    <row r="280" spans="1:65" s="13" customFormat="1" x14ac:dyDescent="0.2">
      <c r="A280" s="225"/>
      <c r="B280" s="226"/>
      <c r="C280" s="225"/>
      <c r="D280" s="200" t="s">
        <v>212</v>
      </c>
      <c r="E280" s="227" t="s">
        <v>1</v>
      </c>
      <c r="F280" s="228" t="s">
        <v>351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83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4" customFormat="1" x14ac:dyDescent="0.2">
      <c r="A281" s="198"/>
      <c r="B281" s="199"/>
      <c r="C281" s="198"/>
      <c r="D281" s="200" t="s">
        <v>212</v>
      </c>
      <c r="E281" s="201" t="s">
        <v>1</v>
      </c>
      <c r="F281" s="202" t="s">
        <v>352</v>
      </c>
      <c r="G281" s="198"/>
      <c r="H281" s="203">
        <v>0.57599999999999996</v>
      </c>
      <c r="I281" s="198"/>
      <c r="J281" s="198"/>
      <c r="K281" s="198"/>
      <c r="L281" s="199"/>
      <c r="M281" s="204"/>
      <c r="N281" s="205"/>
      <c r="O281" s="205"/>
      <c r="P281" s="205"/>
      <c r="Q281" s="205"/>
      <c r="R281" s="205"/>
      <c r="S281" s="205"/>
      <c r="T281" s="206"/>
      <c r="U281" s="198"/>
      <c r="V281" s="198"/>
      <c r="AT281" s="102" t="s">
        <v>212</v>
      </c>
      <c r="AU281" s="102" t="s">
        <v>83</v>
      </c>
      <c r="AV281" s="14" t="s">
        <v>83</v>
      </c>
      <c r="AW281" s="14" t="s">
        <v>32</v>
      </c>
      <c r="AX281" s="14" t="s">
        <v>75</v>
      </c>
      <c r="AY281" s="102" t="s">
        <v>204</v>
      </c>
    </row>
    <row r="282" spans="1:65" s="15" customFormat="1" x14ac:dyDescent="0.2">
      <c r="A282" s="207"/>
      <c r="B282" s="208"/>
      <c r="C282" s="207"/>
      <c r="D282" s="200" t="s">
        <v>212</v>
      </c>
      <c r="E282" s="209" t="s">
        <v>1</v>
      </c>
      <c r="F282" s="210" t="s">
        <v>227</v>
      </c>
      <c r="G282" s="207"/>
      <c r="H282" s="211">
        <v>0.57599999999999996</v>
      </c>
      <c r="I282" s="207"/>
      <c r="J282" s="207"/>
      <c r="K282" s="207"/>
      <c r="L282" s="208"/>
      <c r="M282" s="212"/>
      <c r="N282" s="213"/>
      <c r="O282" s="213"/>
      <c r="P282" s="213"/>
      <c r="Q282" s="213"/>
      <c r="R282" s="213"/>
      <c r="S282" s="213"/>
      <c r="T282" s="214"/>
      <c r="U282" s="207"/>
      <c r="V282" s="207"/>
      <c r="AT282" s="103" t="s">
        <v>212</v>
      </c>
      <c r="AU282" s="103" t="s">
        <v>83</v>
      </c>
      <c r="AV282" s="15" t="s">
        <v>211</v>
      </c>
      <c r="AW282" s="15" t="s">
        <v>32</v>
      </c>
      <c r="AX282" s="15" t="s">
        <v>81</v>
      </c>
      <c r="AY282" s="103" t="s">
        <v>204</v>
      </c>
    </row>
    <row r="283" spans="1:65" s="2" customFormat="1" ht="24.2" customHeight="1" x14ac:dyDescent="0.2">
      <c r="A283" s="111"/>
      <c r="B283" s="112"/>
      <c r="C283" s="187" t="s">
        <v>305</v>
      </c>
      <c r="D283" s="187" t="s">
        <v>207</v>
      </c>
      <c r="E283" s="188" t="s">
        <v>353</v>
      </c>
      <c r="F283" s="189" t="s">
        <v>354</v>
      </c>
      <c r="G283" s="190" t="s">
        <v>349</v>
      </c>
      <c r="H283" s="191">
        <v>4.75</v>
      </c>
      <c r="I283" s="192"/>
      <c r="J283" s="192">
        <f>ROUND(I283*H283,2)</f>
        <v>0</v>
      </c>
      <c r="K283" s="193"/>
      <c r="L283" s="112"/>
      <c r="M283" s="194" t="s">
        <v>1</v>
      </c>
      <c r="N283" s="195" t="s">
        <v>40</v>
      </c>
      <c r="O283" s="196">
        <v>0</v>
      </c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111"/>
      <c r="V283" s="111"/>
      <c r="W283" s="29"/>
      <c r="X283" s="29"/>
      <c r="Y283" s="29"/>
      <c r="Z283" s="29"/>
      <c r="AA283" s="29"/>
      <c r="AB283" s="29"/>
      <c r="AC283" s="29"/>
      <c r="AD283" s="29"/>
      <c r="AE283" s="29"/>
      <c r="AR283" s="99" t="s">
        <v>211</v>
      </c>
      <c r="AT283" s="99" t="s">
        <v>207</v>
      </c>
      <c r="AU283" s="99" t="s">
        <v>83</v>
      </c>
      <c r="AY283" s="18" t="s">
        <v>204</v>
      </c>
      <c r="BE283" s="100">
        <f>IF(N283="základní",J283,0)</f>
        <v>0</v>
      </c>
      <c r="BF283" s="100">
        <f>IF(N283="snížená",J283,0)</f>
        <v>0</v>
      </c>
      <c r="BG283" s="100">
        <f>IF(N283="zákl. přenesená",J283,0)</f>
        <v>0</v>
      </c>
      <c r="BH283" s="100">
        <f>IF(N283="sníž. přenesená",J283,0)</f>
        <v>0</v>
      </c>
      <c r="BI283" s="100">
        <f>IF(N283="nulová",J283,0)</f>
        <v>0</v>
      </c>
      <c r="BJ283" s="18" t="s">
        <v>81</v>
      </c>
      <c r="BK283" s="100">
        <f>ROUND(I283*H283,2)</f>
        <v>0</v>
      </c>
      <c r="BL283" s="18" t="s">
        <v>211</v>
      </c>
      <c r="BM283" s="99" t="s">
        <v>355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213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83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x14ac:dyDescent="0.2">
      <c r="A285" s="225"/>
      <c r="B285" s="226"/>
      <c r="C285" s="225"/>
      <c r="D285" s="200" t="s">
        <v>212</v>
      </c>
      <c r="E285" s="227" t="s">
        <v>1</v>
      </c>
      <c r="F285" s="228" t="s">
        <v>356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83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4" customFormat="1" x14ac:dyDescent="0.2">
      <c r="A286" s="198"/>
      <c r="B286" s="199"/>
      <c r="C286" s="198"/>
      <c r="D286" s="200" t="s">
        <v>212</v>
      </c>
      <c r="E286" s="201" t="s">
        <v>1</v>
      </c>
      <c r="F286" s="202" t="s">
        <v>357</v>
      </c>
      <c r="G286" s="198"/>
      <c r="H286" s="203">
        <v>3.0489999999999999</v>
      </c>
      <c r="I286" s="198"/>
      <c r="J286" s="198"/>
      <c r="K286" s="198"/>
      <c r="L286" s="199"/>
      <c r="M286" s="204"/>
      <c r="N286" s="205"/>
      <c r="O286" s="205"/>
      <c r="P286" s="205"/>
      <c r="Q286" s="205"/>
      <c r="R286" s="205"/>
      <c r="S286" s="205"/>
      <c r="T286" s="206"/>
      <c r="U286" s="198"/>
      <c r="V286" s="198"/>
      <c r="AT286" s="102" t="s">
        <v>212</v>
      </c>
      <c r="AU286" s="102" t="s">
        <v>83</v>
      </c>
      <c r="AV286" s="14" t="s">
        <v>83</v>
      </c>
      <c r="AW286" s="14" t="s">
        <v>32</v>
      </c>
      <c r="AX286" s="14" t="s">
        <v>75</v>
      </c>
      <c r="AY286" s="102" t="s">
        <v>204</v>
      </c>
    </row>
    <row r="287" spans="1:65" s="13" customFormat="1" x14ac:dyDescent="0.2">
      <c r="A287" s="225"/>
      <c r="B287" s="226"/>
      <c r="C287" s="225"/>
      <c r="D287" s="200" t="s">
        <v>212</v>
      </c>
      <c r="E287" s="227" t="s">
        <v>1</v>
      </c>
      <c r="F287" s="228" t="s">
        <v>358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83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4" customFormat="1" x14ac:dyDescent="0.2">
      <c r="A288" s="198"/>
      <c r="B288" s="199"/>
      <c r="C288" s="198"/>
      <c r="D288" s="200" t="s">
        <v>212</v>
      </c>
      <c r="E288" s="201" t="s">
        <v>1</v>
      </c>
      <c r="F288" s="202" t="s">
        <v>359</v>
      </c>
      <c r="G288" s="198"/>
      <c r="H288" s="203">
        <v>1.7010000000000001</v>
      </c>
      <c r="I288" s="198"/>
      <c r="J288" s="198"/>
      <c r="K288" s="198"/>
      <c r="L288" s="199"/>
      <c r="M288" s="204"/>
      <c r="N288" s="205"/>
      <c r="O288" s="205"/>
      <c r="P288" s="205"/>
      <c r="Q288" s="205"/>
      <c r="R288" s="205"/>
      <c r="S288" s="205"/>
      <c r="T288" s="206"/>
      <c r="U288" s="198"/>
      <c r="V288" s="198"/>
      <c r="AT288" s="102" t="s">
        <v>212</v>
      </c>
      <c r="AU288" s="102" t="s">
        <v>83</v>
      </c>
      <c r="AV288" s="14" t="s">
        <v>83</v>
      </c>
      <c r="AW288" s="14" t="s">
        <v>32</v>
      </c>
      <c r="AX288" s="14" t="s">
        <v>75</v>
      </c>
      <c r="AY288" s="102" t="s">
        <v>204</v>
      </c>
    </row>
    <row r="289" spans="1:65" s="15" customFormat="1" x14ac:dyDescent="0.2">
      <c r="A289" s="207"/>
      <c r="B289" s="208"/>
      <c r="C289" s="207"/>
      <c r="D289" s="200" t="s">
        <v>212</v>
      </c>
      <c r="E289" s="209" t="s">
        <v>1</v>
      </c>
      <c r="F289" s="210" t="s">
        <v>227</v>
      </c>
      <c r="G289" s="207"/>
      <c r="H289" s="211">
        <v>4.75</v>
      </c>
      <c r="I289" s="207"/>
      <c r="J289" s="207"/>
      <c r="K289" s="207"/>
      <c r="L289" s="208"/>
      <c r="M289" s="212"/>
      <c r="N289" s="213"/>
      <c r="O289" s="213"/>
      <c r="P289" s="213"/>
      <c r="Q289" s="213"/>
      <c r="R289" s="213"/>
      <c r="S289" s="213"/>
      <c r="T289" s="214"/>
      <c r="U289" s="207"/>
      <c r="V289" s="207"/>
      <c r="AT289" s="103" t="s">
        <v>212</v>
      </c>
      <c r="AU289" s="103" t="s">
        <v>83</v>
      </c>
      <c r="AV289" s="15" t="s">
        <v>211</v>
      </c>
      <c r="AW289" s="15" t="s">
        <v>32</v>
      </c>
      <c r="AX289" s="15" t="s">
        <v>81</v>
      </c>
      <c r="AY289" s="103" t="s">
        <v>204</v>
      </c>
    </row>
    <row r="290" spans="1:65" s="2" customFormat="1" ht="21.75" customHeight="1" x14ac:dyDescent="0.2">
      <c r="A290" s="111"/>
      <c r="B290" s="112"/>
      <c r="C290" s="187" t="s">
        <v>8</v>
      </c>
      <c r="D290" s="187" t="s">
        <v>207</v>
      </c>
      <c r="E290" s="188" t="s">
        <v>360</v>
      </c>
      <c r="F290" s="189" t="s">
        <v>361</v>
      </c>
      <c r="G290" s="190" t="s">
        <v>210</v>
      </c>
      <c r="H290" s="191">
        <v>0.72</v>
      </c>
      <c r="I290" s="192"/>
      <c r="J290" s="192">
        <f>ROUND(I290*H290,2)</f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211</v>
      </c>
      <c r="AT290" s="99" t="s">
        <v>207</v>
      </c>
      <c r="AU290" s="99" t="s">
        <v>83</v>
      </c>
      <c r="AY290" s="18" t="s">
        <v>204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8" t="s">
        <v>81</v>
      </c>
      <c r="BK290" s="100">
        <f>ROUND(I290*H290,2)</f>
        <v>0</v>
      </c>
      <c r="BL290" s="18" t="s">
        <v>211</v>
      </c>
      <c r="BM290" s="99" t="s">
        <v>362</v>
      </c>
    </row>
    <row r="291" spans="1:65" s="13" customFormat="1" x14ac:dyDescent="0.2">
      <c r="A291" s="225"/>
      <c r="B291" s="226"/>
      <c r="C291" s="225"/>
      <c r="D291" s="200" t="s">
        <v>212</v>
      </c>
      <c r="E291" s="227" t="s">
        <v>1</v>
      </c>
      <c r="F291" s="228" t="s">
        <v>213</v>
      </c>
      <c r="G291" s="225"/>
      <c r="H291" s="227" t="s">
        <v>1</v>
      </c>
      <c r="I291" s="225"/>
      <c r="J291" s="225"/>
      <c r="K291" s="225"/>
      <c r="L291" s="226"/>
      <c r="M291" s="229"/>
      <c r="N291" s="230"/>
      <c r="O291" s="230"/>
      <c r="P291" s="230"/>
      <c r="Q291" s="230"/>
      <c r="R291" s="230"/>
      <c r="S291" s="230"/>
      <c r="T291" s="231"/>
      <c r="U291" s="225"/>
      <c r="V291" s="225"/>
      <c r="AT291" s="101" t="s">
        <v>212</v>
      </c>
      <c r="AU291" s="101" t="s">
        <v>83</v>
      </c>
      <c r="AV291" s="13" t="s">
        <v>81</v>
      </c>
      <c r="AW291" s="13" t="s">
        <v>32</v>
      </c>
      <c r="AX291" s="13" t="s">
        <v>75</v>
      </c>
      <c r="AY291" s="101" t="s">
        <v>204</v>
      </c>
    </row>
    <row r="292" spans="1:65" s="13" customFormat="1" x14ac:dyDescent="0.2">
      <c r="A292" s="225"/>
      <c r="B292" s="226"/>
      <c r="C292" s="225"/>
      <c r="D292" s="200" t="s">
        <v>212</v>
      </c>
      <c r="E292" s="227" t="s">
        <v>1</v>
      </c>
      <c r="F292" s="228" t="s">
        <v>363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83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4" customFormat="1" x14ac:dyDescent="0.2">
      <c r="A293" s="198"/>
      <c r="B293" s="199"/>
      <c r="C293" s="198"/>
      <c r="D293" s="200" t="s">
        <v>212</v>
      </c>
      <c r="E293" s="201" t="s">
        <v>1</v>
      </c>
      <c r="F293" s="202" t="s">
        <v>364</v>
      </c>
      <c r="G293" s="198"/>
      <c r="H293" s="203">
        <v>0.72</v>
      </c>
      <c r="I293" s="198"/>
      <c r="J293" s="198"/>
      <c r="K293" s="198"/>
      <c r="L293" s="199"/>
      <c r="M293" s="204"/>
      <c r="N293" s="205"/>
      <c r="O293" s="205"/>
      <c r="P293" s="205"/>
      <c r="Q293" s="205"/>
      <c r="R293" s="205"/>
      <c r="S293" s="205"/>
      <c r="T293" s="206"/>
      <c r="U293" s="198"/>
      <c r="V293" s="198"/>
      <c r="AT293" s="102" t="s">
        <v>212</v>
      </c>
      <c r="AU293" s="102" t="s">
        <v>83</v>
      </c>
      <c r="AV293" s="14" t="s">
        <v>83</v>
      </c>
      <c r="AW293" s="14" t="s">
        <v>32</v>
      </c>
      <c r="AX293" s="14" t="s">
        <v>75</v>
      </c>
      <c r="AY293" s="102" t="s">
        <v>204</v>
      </c>
    </row>
    <row r="294" spans="1:65" s="15" customFormat="1" x14ac:dyDescent="0.2">
      <c r="A294" s="207"/>
      <c r="B294" s="208"/>
      <c r="C294" s="207"/>
      <c r="D294" s="200" t="s">
        <v>212</v>
      </c>
      <c r="E294" s="209" t="s">
        <v>1</v>
      </c>
      <c r="F294" s="210" t="s">
        <v>227</v>
      </c>
      <c r="G294" s="207"/>
      <c r="H294" s="211">
        <v>0.72</v>
      </c>
      <c r="I294" s="207"/>
      <c r="J294" s="207"/>
      <c r="K294" s="207"/>
      <c r="L294" s="208"/>
      <c r="M294" s="212"/>
      <c r="N294" s="213"/>
      <c r="O294" s="213"/>
      <c r="P294" s="213"/>
      <c r="Q294" s="213"/>
      <c r="R294" s="213"/>
      <c r="S294" s="213"/>
      <c r="T294" s="214"/>
      <c r="U294" s="207"/>
      <c r="V294" s="207"/>
      <c r="AT294" s="103" t="s">
        <v>212</v>
      </c>
      <c r="AU294" s="103" t="s">
        <v>83</v>
      </c>
      <c r="AV294" s="15" t="s">
        <v>211</v>
      </c>
      <c r="AW294" s="15" t="s">
        <v>32</v>
      </c>
      <c r="AX294" s="15" t="s">
        <v>81</v>
      </c>
      <c r="AY294" s="103" t="s">
        <v>204</v>
      </c>
    </row>
    <row r="295" spans="1:65" s="2" customFormat="1" ht="24.2" customHeight="1" x14ac:dyDescent="0.2">
      <c r="A295" s="111"/>
      <c r="B295" s="112"/>
      <c r="C295" s="187" t="s">
        <v>310</v>
      </c>
      <c r="D295" s="187" t="s">
        <v>207</v>
      </c>
      <c r="E295" s="188" t="s">
        <v>365</v>
      </c>
      <c r="F295" s="189" t="s">
        <v>366</v>
      </c>
      <c r="G295" s="190" t="s">
        <v>367</v>
      </c>
      <c r="H295" s="191">
        <v>19.78</v>
      </c>
      <c r="I295" s="192"/>
      <c r="J295" s="192">
        <f>ROUND(I295*H295,2)</f>
        <v>0</v>
      </c>
      <c r="K295" s="193"/>
      <c r="L295" s="112"/>
      <c r="M295" s="194" t="s">
        <v>1</v>
      </c>
      <c r="N295" s="195" t="s">
        <v>40</v>
      </c>
      <c r="O295" s="196">
        <v>0</v>
      </c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111"/>
      <c r="V295" s="111"/>
      <c r="W295" s="29"/>
      <c r="X295" s="29"/>
      <c r="Y295" s="29"/>
      <c r="Z295" s="29"/>
      <c r="AA295" s="29"/>
      <c r="AB295" s="29"/>
      <c r="AC295" s="29"/>
      <c r="AD295" s="29"/>
      <c r="AE295" s="29"/>
      <c r="AR295" s="99" t="s">
        <v>211</v>
      </c>
      <c r="AT295" s="99" t="s">
        <v>207</v>
      </c>
      <c r="AU295" s="99" t="s">
        <v>83</v>
      </c>
      <c r="AY295" s="18" t="s">
        <v>204</v>
      </c>
      <c r="BE295" s="100">
        <f>IF(N295="základní",J295,0)</f>
        <v>0</v>
      </c>
      <c r="BF295" s="100">
        <f>IF(N295="snížená",J295,0)</f>
        <v>0</v>
      </c>
      <c r="BG295" s="100">
        <f>IF(N295="zákl. přenesená",J295,0)</f>
        <v>0</v>
      </c>
      <c r="BH295" s="100">
        <f>IF(N295="sníž. přenesená",J295,0)</f>
        <v>0</v>
      </c>
      <c r="BI295" s="100">
        <f>IF(N295="nulová",J295,0)</f>
        <v>0</v>
      </c>
      <c r="BJ295" s="18" t="s">
        <v>81</v>
      </c>
      <c r="BK295" s="100">
        <f>ROUND(I295*H295,2)</f>
        <v>0</v>
      </c>
      <c r="BL295" s="18" t="s">
        <v>211</v>
      </c>
      <c r="BM295" s="99" t="s">
        <v>368</v>
      </c>
    </row>
    <row r="296" spans="1:65" s="13" customFormat="1" x14ac:dyDescent="0.2">
      <c r="A296" s="225"/>
      <c r="B296" s="226"/>
      <c r="C296" s="225"/>
      <c r="D296" s="200" t="s">
        <v>212</v>
      </c>
      <c r="E296" s="227" t="s">
        <v>1</v>
      </c>
      <c r="F296" s="228" t="s">
        <v>233</v>
      </c>
      <c r="G296" s="225"/>
      <c r="H296" s="227" t="s">
        <v>1</v>
      </c>
      <c r="I296" s="225"/>
      <c r="J296" s="225"/>
      <c r="K296" s="225"/>
      <c r="L296" s="226"/>
      <c r="M296" s="229"/>
      <c r="N296" s="230"/>
      <c r="O296" s="230"/>
      <c r="P296" s="230"/>
      <c r="Q296" s="230"/>
      <c r="R296" s="230"/>
      <c r="S296" s="230"/>
      <c r="T296" s="231"/>
      <c r="U296" s="225"/>
      <c r="V296" s="225"/>
      <c r="AT296" s="101" t="s">
        <v>212</v>
      </c>
      <c r="AU296" s="101" t="s">
        <v>83</v>
      </c>
      <c r="AV296" s="13" t="s">
        <v>81</v>
      </c>
      <c r="AW296" s="13" t="s">
        <v>32</v>
      </c>
      <c r="AX296" s="13" t="s">
        <v>75</v>
      </c>
      <c r="AY296" s="101" t="s">
        <v>204</v>
      </c>
    </row>
    <row r="297" spans="1:65" s="13" customFormat="1" x14ac:dyDescent="0.2">
      <c r="A297" s="225"/>
      <c r="B297" s="226"/>
      <c r="C297" s="225"/>
      <c r="D297" s="200" t="s">
        <v>212</v>
      </c>
      <c r="E297" s="227" t="s">
        <v>1</v>
      </c>
      <c r="F297" s="228" t="s">
        <v>369</v>
      </c>
      <c r="G297" s="225"/>
      <c r="H297" s="227" t="s">
        <v>1</v>
      </c>
      <c r="I297" s="225"/>
      <c r="J297" s="225"/>
      <c r="K297" s="225"/>
      <c r="L297" s="226"/>
      <c r="M297" s="229"/>
      <c r="N297" s="230"/>
      <c r="O297" s="230"/>
      <c r="P297" s="230"/>
      <c r="Q297" s="230"/>
      <c r="R297" s="230"/>
      <c r="S297" s="230"/>
      <c r="T297" s="231"/>
      <c r="U297" s="225"/>
      <c r="V297" s="225"/>
      <c r="AT297" s="101" t="s">
        <v>212</v>
      </c>
      <c r="AU297" s="101" t="s">
        <v>83</v>
      </c>
      <c r="AV297" s="13" t="s">
        <v>81</v>
      </c>
      <c r="AW297" s="13" t="s">
        <v>32</v>
      </c>
      <c r="AX297" s="13" t="s">
        <v>75</v>
      </c>
      <c r="AY297" s="101" t="s">
        <v>204</v>
      </c>
    </row>
    <row r="298" spans="1:65" s="14" customFormat="1" x14ac:dyDescent="0.2">
      <c r="A298" s="198"/>
      <c r="B298" s="199"/>
      <c r="C298" s="198"/>
      <c r="D298" s="200" t="s">
        <v>212</v>
      </c>
      <c r="E298" s="201" t="s">
        <v>1</v>
      </c>
      <c r="F298" s="202" t="s">
        <v>370</v>
      </c>
      <c r="G298" s="198"/>
      <c r="H298" s="203">
        <v>5.8</v>
      </c>
      <c r="I298" s="198"/>
      <c r="J298" s="198"/>
      <c r="K298" s="198"/>
      <c r="L298" s="199"/>
      <c r="M298" s="204"/>
      <c r="N298" s="205"/>
      <c r="O298" s="205"/>
      <c r="P298" s="205"/>
      <c r="Q298" s="205"/>
      <c r="R298" s="205"/>
      <c r="S298" s="205"/>
      <c r="T298" s="206"/>
      <c r="U298" s="198"/>
      <c r="V298" s="198"/>
      <c r="AT298" s="102" t="s">
        <v>212</v>
      </c>
      <c r="AU298" s="102" t="s">
        <v>83</v>
      </c>
      <c r="AV298" s="14" t="s">
        <v>83</v>
      </c>
      <c r="AW298" s="14" t="s">
        <v>32</v>
      </c>
      <c r="AX298" s="14" t="s">
        <v>75</v>
      </c>
      <c r="AY298" s="102" t="s">
        <v>204</v>
      </c>
    </row>
    <row r="299" spans="1:65" s="13" customFormat="1" x14ac:dyDescent="0.2">
      <c r="A299" s="225"/>
      <c r="B299" s="226"/>
      <c r="C299" s="225"/>
      <c r="D299" s="200" t="s">
        <v>212</v>
      </c>
      <c r="E299" s="227" t="s">
        <v>1</v>
      </c>
      <c r="F299" s="228" t="s">
        <v>213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83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65" s="13" customFormat="1" x14ac:dyDescent="0.2">
      <c r="A300" s="225"/>
      <c r="B300" s="226"/>
      <c r="C300" s="225"/>
      <c r="D300" s="200" t="s">
        <v>212</v>
      </c>
      <c r="E300" s="227" t="s">
        <v>1</v>
      </c>
      <c r="F300" s="228" t="s">
        <v>323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83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4" customFormat="1" x14ac:dyDescent="0.2">
      <c r="A301" s="198"/>
      <c r="B301" s="199"/>
      <c r="C301" s="198"/>
      <c r="D301" s="200" t="s">
        <v>212</v>
      </c>
      <c r="E301" s="201" t="s">
        <v>1</v>
      </c>
      <c r="F301" s="202" t="s">
        <v>371</v>
      </c>
      <c r="G301" s="198"/>
      <c r="H301" s="203">
        <v>4.28</v>
      </c>
      <c r="I301" s="198"/>
      <c r="J301" s="198"/>
      <c r="K301" s="198"/>
      <c r="L301" s="199"/>
      <c r="M301" s="204"/>
      <c r="N301" s="205"/>
      <c r="O301" s="205"/>
      <c r="P301" s="205"/>
      <c r="Q301" s="205"/>
      <c r="R301" s="205"/>
      <c r="S301" s="205"/>
      <c r="T301" s="206"/>
      <c r="U301" s="198"/>
      <c r="V301" s="198"/>
      <c r="AT301" s="102" t="s">
        <v>212</v>
      </c>
      <c r="AU301" s="102" t="s">
        <v>83</v>
      </c>
      <c r="AV301" s="14" t="s">
        <v>83</v>
      </c>
      <c r="AW301" s="14" t="s">
        <v>32</v>
      </c>
      <c r="AX301" s="14" t="s">
        <v>75</v>
      </c>
      <c r="AY301" s="102" t="s">
        <v>204</v>
      </c>
    </row>
    <row r="302" spans="1:65" s="13" customFormat="1" x14ac:dyDescent="0.2">
      <c r="A302" s="225"/>
      <c r="B302" s="226"/>
      <c r="C302" s="225"/>
      <c r="D302" s="200" t="s">
        <v>212</v>
      </c>
      <c r="E302" s="227" t="s">
        <v>1</v>
      </c>
      <c r="F302" s="228" t="s">
        <v>372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83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65" s="14" customFormat="1" x14ac:dyDescent="0.2">
      <c r="A303" s="198"/>
      <c r="B303" s="199"/>
      <c r="C303" s="198"/>
      <c r="D303" s="200" t="s">
        <v>212</v>
      </c>
      <c r="E303" s="201" t="s">
        <v>1</v>
      </c>
      <c r="F303" s="202" t="s">
        <v>373</v>
      </c>
      <c r="G303" s="198"/>
      <c r="H303" s="203">
        <v>8.5</v>
      </c>
      <c r="I303" s="198"/>
      <c r="J303" s="198"/>
      <c r="K303" s="198"/>
      <c r="L303" s="199"/>
      <c r="M303" s="204"/>
      <c r="N303" s="205"/>
      <c r="O303" s="205"/>
      <c r="P303" s="205"/>
      <c r="Q303" s="205"/>
      <c r="R303" s="205"/>
      <c r="S303" s="205"/>
      <c r="T303" s="206"/>
      <c r="U303" s="198"/>
      <c r="V303" s="198"/>
      <c r="AT303" s="102" t="s">
        <v>212</v>
      </c>
      <c r="AU303" s="102" t="s">
        <v>83</v>
      </c>
      <c r="AV303" s="14" t="s">
        <v>83</v>
      </c>
      <c r="AW303" s="14" t="s">
        <v>32</v>
      </c>
      <c r="AX303" s="14" t="s">
        <v>75</v>
      </c>
      <c r="AY303" s="102" t="s">
        <v>204</v>
      </c>
    </row>
    <row r="304" spans="1:65" s="13" customFormat="1" x14ac:dyDescent="0.2">
      <c r="A304" s="225"/>
      <c r="B304" s="226"/>
      <c r="C304" s="225"/>
      <c r="D304" s="200" t="s">
        <v>212</v>
      </c>
      <c r="E304" s="227" t="s">
        <v>1</v>
      </c>
      <c r="F304" s="228" t="s">
        <v>374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83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4" customFormat="1" x14ac:dyDescent="0.2">
      <c r="A305" s="198"/>
      <c r="B305" s="199"/>
      <c r="C305" s="198"/>
      <c r="D305" s="200" t="s">
        <v>212</v>
      </c>
      <c r="E305" s="201" t="s">
        <v>1</v>
      </c>
      <c r="F305" s="202" t="s">
        <v>375</v>
      </c>
      <c r="G305" s="198"/>
      <c r="H305" s="203">
        <v>1.2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83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5" customFormat="1" x14ac:dyDescent="0.2">
      <c r="A306" s="207"/>
      <c r="B306" s="208"/>
      <c r="C306" s="207"/>
      <c r="D306" s="200" t="s">
        <v>212</v>
      </c>
      <c r="E306" s="209" t="s">
        <v>1</v>
      </c>
      <c r="F306" s="210" t="s">
        <v>227</v>
      </c>
      <c r="G306" s="207"/>
      <c r="H306" s="211">
        <v>19.78</v>
      </c>
      <c r="I306" s="207"/>
      <c r="J306" s="207"/>
      <c r="K306" s="207"/>
      <c r="L306" s="208"/>
      <c r="M306" s="212"/>
      <c r="N306" s="213"/>
      <c r="O306" s="213"/>
      <c r="P306" s="213"/>
      <c r="Q306" s="213"/>
      <c r="R306" s="213"/>
      <c r="S306" s="213"/>
      <c r="T306" s="214"/>
      <c r="U306" s="207"/>
      <c r="V306" s="207"/>
      <c r="AT306" s="103" t="s">
        <v>212</v>
      </c>
      <c r="AU306" s="103" t="s">
        <v>83</v>
      </c>
      <c r="AV306" s="15" t="s">
        <v>211</v>
      </c>
      <c r="AW306" s="15" t="s">
        <v>32</v>
      </c>
      <c r="AX306" s="15" t="s">
        <v>81</v>
      </c>
      <c r="AY306" s="103" t="s">
        <v>204</v>
      </c>
    </row>
    <row r="307" spans="1:65" s="2" customFormat="1" ht="16.5" customHeight="1" x14ac:dyDescent="0.2">
      <c r="A307" s="111"/>
      <c r="B307" s="112"/>
      <c r="C307" s="187" t="s">
        <v>376</v>
      </c>
      <c r="D307" s="187" t="s">
        <v>207</v>
      </c>
      <c r="E307" s="188" t="s">
        <v>377</v>
      </c>
      <c r="F307" s="189" t="s">
        <v>378</v>
      </c>
      <c r="G307" s="190" t="s">
        <v>367</v>
      </c>
      <c r="H307" s="191">
        <v>1.6</v>
      </c>
      <c r="I307" s="192"/>
      <c r="J307" s="192">
        <f>ROUND(I307*H307,2)</f>
        <v>0</v>
      </c>
      <c r="K307" s="193"/>
      <c r="L307" s="112"/>
      <c r="M307" s="194" t="s">
        <v>1</v>
      </c>
      <c r="N307" s="195" t="s">
        <v>40</v>
      </c>
      <c r="O307" s="196">
        <v>0</v>
      </c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111"/>
      <c r="V307" s="111"/>
      <c r="W307" s="29"/>
      <c r="X307" s="29"/>
      <c r="Y307" s="29"/>
      <c r="Z307" s="29"/>
      <c r="AA307" s="29"/>
      <c r="AB307" s="29"/>
      <c r="AC307" s="29"/>
      <c r="AD307" s="29"/>
      <c r="AE307" s="29"/>
      <c r="AR307" s="99" t="s">
        <v>211</v>
      </c>
      <c r="AT307" s="99" t="s">
        <v>207</v>
      </c>
      <c r="AU307" s="99" t="s">
        <v>83</v>
      </c>
      <c r="AY307" s="18" t="s">
        <v>204</v>
      </c>
      <c r="BE307" s="100">
        <f>IF(N307="základní",J307,0)</f>
        <v>0</v>
      </c>
      <c r="BF307" s="100">
        <f>IF(N307="snížená",J307,0)</f>
        <v>0</v>
      </c>
      <c r="BG307" s="100">
        <f>IF(N307="zákl. přenesená",J307,0)</f>
        <v>0</v>
      </c>
      <c r="BH307" s="100">
        <f>IF(N307="sníž. přenesená",J307,0)</f>
        <v>0</v>
      </c>
      <c r="BI307" s="100">
        <f>IF(N307="nulová",J307,0)</f>
        <v>0</v>
      </c>
      <c r="BJ307" s="18" t="s">
        <v>81</v>
      </c>
      <c r="BK307" s="100">
        <f>ROUND(I307*H307,2)</f>
        <v>0</v>
      </c>
      <c r="BL307" s="18" t="s">
        <v>211</v>
      </c>
      <c r="BM307" s="99" t="s">
        <v>379</v>
      </c>
    </row>
    <row r="308" spans="1:65" s="13" customFormat="1" x14ac:dyDescent="0.2">
      <c r="A308" s="225"/>
      <c r="B308" s="226"/>
      <c r="C308" s="225"/>
      <c r="D308" s="200" t="s">
        <v>212</v>
      </c>
      <c r="E308" s="227" t="s">
        <v>1</v>
      </c>
      <c r="F308" s="228" t="s">
        <v>213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83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3" customFormat="1" x14ac:dyDescent="0.2">
      <c r="A309" s="225"/>
      <c r="B309" s="226"/>
      <c r="C309" s="225"/>
      <c r="D309" s="200" t="s">
        <v>212</v>
      </c>
      <c r="E309" s="227" t="s">
        <v>1</v>
      </c>
      <c r="F309" s="228" t="s">
        <v>380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83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4" customFormat="1" x14ac:dyDescent="0.2">
      <c r="A310" s="198"/>
      <c r="B310" s="199"/>
      <c r="C310" s="198"/>
      <c r="D310" s="200" t="s">
        <v>212</v>
      </c>
      <c r="E310" s="201" t="s">
        <v>1</v>
      </c>
      <c r="F310" s="202" t="s">
        <v>381</v>
      </c>
      <c r="G310" s="198"/>
      <c r="H310" s="203">
        <v>1.6</v>
      </c>
      <c r="I310" s="198"/>
      <c r="J310" s="198"/>
      <c r="K310" s="198"/>
      <c r="L310" s="199"/>
      <c r="M310" s="204"/>
      <c r="N310" s="205"/>
      <c r="O310" s="205"/>
      <c r="P310" s="205"/>
      <c r="Q310" s="205"/>
      <c r="R310" s="205"/>
      <c r="S310" s="205"/>
      <c r="T310" s="206"/>
      <c r="U310" s="198"/>
      <c r="V310" s="198"/>
      <c r="AT310" s="102" t="s">
        <v>212</v>
      </c>
      <c r="AU310" s="102" t="s">
        <v>83</v>
      </c>
      <c r="AV310" s="14" t="s">
        <v>83</v>
      </c>
      <c r="AW310" s="14" t="s">
        <v>32</v>
      </c>
      <c r="AX310" s="14" t="s">
        <v>75</v>
      </c>
      <c r="AY310" s="102" t="s">
        <v>204</v>
      </c>
    </row>
    <row r="311" spans="1:65" s="15" customFormat="1" x14ac:dyDescent="0.2">
      <c r="A311" s="207"/>
      <c r="B311" s="208"/>
      <c r="C311" s="207"/>
      <c r="D311" s="200" t="s">
        <v>212</v>
      </c>
      <c r="E311" s="209" t="s">
        <v>1</v>
      </c>
      <c r="F311" s="210" t="s">
        <v>227</v>
      </c>
      <c r="G311" s="207"/>
      <c r="H311" s="211">
        <v>1.6</v>
      </c>
      <c r="I311" s="207"/>
      <c r="J311" s="207"/>
      <c r="K311" s="207"/>
      <c r="L311" s="208"/>
      <c r="M311" s="212"/>
      <c r="N311" s="213"/>
      <c r="O311" s="213"/>
      <c r="P311" s="213"/>
      <c r="Q311" s="213"/>
      <c r="R311" s="213"/>
      <c r="S311" s="213"/>
      <c r="T311" s="214"/>
      <c r="U311" s="207"/>
      <c r="V311" s="207"/>
      <c r="AT311" s="103" t="s">
        <v>212</v>
      </c>
      <c r="AU311" s="103" t="s">
        <v>83</v>
      </c>
      <c r="AV311" s="15" t="s">
        <v>211</v>
      </c>
      <c r="AW311" s="15" t="s">
        <v>32</v>
      </c>
      <c r="AX311" s="15" t="s">
        <v>81</v>
      </c>
      <c r="AY311" s="103" t="s">
        <v>204</v>
      </c>
    </row>
    <row r="312" spans="1:65" s="2" customFormat="1" ht="24.2" customHeight="1" x14ac:dyDescent="0.2">
      <c r="A312" s="111"/>
      <c r="B312" s="112"/>
      <c r="C312" s="187" t="s">
        <v>313</v>
      </c>
      <c r="D312" s="187" t="s">
        <v>207</v>
      </c>
      <c r="E312" s="188" t="s">
        <v>382</v>
      </c>
      <c r="F312" s="189" t="s">
        <v>383</v>
      </c>
      <c r="G312" s="190" t="s">
        <v>282</v>
      </c>
      <c r="H312" s="191">
        <v>8</v>
      </c>
      <c r="I312" s="192"/>
      <c r="J312" s="192">
        <f>ROUND(I312*H312,2)</f>
        <v>0</v>
      </c>
      <c r="K312" s="193"/>
      <c r="L312" s="112"/>
      <c r="M312" s="194" t="s">
        <v>1</v>
      </c>
      <c r="N312" s="195" t="s">
        <v>40</v>
      </c>
      <c r="O312" s="196">
        <v>0</v>
      </c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111"/>
      <c r="V312" s="111"/>
      <c r="W312" s="29"/>
      <c r="X312" s="29"/>
      <c r="Y312" s="29"/>
      <c r="Z312" s="29"/>
      <c r="AA312" s="29"/>
      <c r="AB312" s="29"/>
      <c r="AC312" s="29"/>
      <c r="AD312" s="29"/>
      <c r="AE312" s="29"/>
      <c r="AR312" s="99" t="s">
        <v>211</v>
      </c>
      <c r="AT312" s="99" t="s">
        <v>207</v>
      </c>
      <c r="AU312" s="99" t="s">
        <v>83</v>
      </c>
      <c r="AY312" s="18" t="s">
        <v>204</v>
      </c>
      <c r="BE312" s="100">
        <f>IF(N312="základní",J312,0)</f>
        <v>0</v>
      </c>
      <c r="BF312" s="100">
        <f>IF(N312="snížená",J312,0)</f>
        <v>0</v>
      </c>
      <c r="BG312" s="100">
        <f>IF(N312="zákl. přenesená",J312,0)</f>
        <v>0</v>
      </c>
      <c r="BH312" s="100">
        <f>IF(N312="sníž. přenesená",J312,0)</f>
        <v>0</v>
      </c>
      <c r="BI312" s="100">
        <f>IF(N312="nulová",J312,0)</f>
        <v>0</v>
      </c>
      <c r="BJ312" s="18" t="s">
        <v>81</v>
      </c>
      <c r="BK312" s="100">
        <f>ROUND(I312*H312,2)</f>
        <v>0</v>
      </c>
      <c r="BL312" s="18" t="s">
        <v>211</v>
      </c>
      <c r="BM312" s="99" t="s">
        <v>223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224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83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x14ac:dyDescent="0.2">
      <c r="A314" s="225"/>
      <c r="B314" s="226"/>
      <c r="C314" s="225"/>
      <c r="D314" s="200" t="s">
        <v>212</v>
      </c>
      <c r="E314" s="227" t="s">
        <v>1</v>
      </c>
      <c r="F314" s="228" t="s">
        <v>384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83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385</v>
      </c>
      <c r="G315" s="198"/>
      <c r="H315" s="203">
        <v>8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83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5" customFormat="1" x14ac:dyDescent="0.2">
      <c r="A316" s="207"/>
      <c r="B316" s="208"/>
      <c r="C316" s="207"/>
      <c r="D316" s="200" t="s">
        <v>212</v>
      </c>
      <c r="E316" s="209" t="s">
        <v>1</v>
      </c>
      <c r="F316" s="210" t="s">
        <v>227</v>
      </c>
      <c r="G316" s="207"/>
      <c r="H316" s="211">
        <v>8</v>
      </c>
      <c r="I316" s="207"/>
      <c r="J316" s="207"/>
      <c r="K316" s="207"/>
      <c r="L316" s="208"/>
      <c r="M316" s="212"/>
      <c r="N316" s="213"/>
      <c r="O316" s="213"/>
      <c r="P316" s="213"/>
      <c r="Q316" s="213"/>
      <c r="R316" s="213"/>
      <c r="S316" s="213"/>
      <c r="T316" s="214"/>
      <c r="U316" s="207"/>
      <c r="V316" s="207"/>
      <c r="AT316" s="103" t="s">
        <v>212</v>
      </c>
      <c r="AU316" s="103" t="s">
        <v>83</v>
      </c>
      <c r="AV316" s="15" t="s">
        <v>211</v>
      </c>
      <c r="AW316" s="15" t="s">
        <v>32</v>
      </c>
      <c r="AX316" s="15" t="s">
        <v>81</v>
      </c>
      <c r="AY316" s="103" t="s">
        <v>204</v>
      </c>
    </row>
    <row r="317" spans="1:65" s="2" customFormat="1" ht="24.2" customHeight="1" x14ac:dyDescent="0.2">
      <c r="A317" s="111"/>
      <c r="B317" s="112"/>
      <c r="C317" s="187" t="s">
        <v>386</v>
      </c>
      <c r="D317" s="187" t="s">
        <v>207</v>
      </c>
      <c r="E317" s="188" t="s">
        <v>387</v>
      </c>
      <c r="F317" s="189" t="s">
        <v>388</v>
      </c>
      <c r="G317" s="190" t="s">
        <v>210</v>
      </c>
      <c r="H317" s="191">
        <v>188.4</v>
      </c>
      <c r="I317" s="192"/>
      <c r="J317" s="192">
        <f>ROUND(I317*H317,2)</f>
        <v>0</v>
      </c>
      <c r="K317" s="193"/>
      <c r="L317" s="112"/>
      <c r="M317" s="194" t="s">
        <v>1</v>
      </c>
      <c r="N317" s="195" t="s">
        <v>40</v>
      </c>
      <c r="O317" s="196">
        <v>0</v>
      </c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211</v>
      </c>
      <c r="AT317" s="99" t="s">
        <v>207</v>
      </c>
      <c r="AU317" s="99" t="s">
        <v>83</v>
      </c>
      <c r="AY317" s="18" t="s">
        <v>204</v>
      </c>
      <c r="BE317" s="100">
        <f>IF(N317="základní",J317,0)</f>
        <v>0</v>
      </c>
      <c r="BF317" s="100">
        <f>IF(N317="snížená",J317,0)</f>
        <v>0</v>
      </c>
      <c r="BG317" s="100">
        <f>IF(N317="zákl. přenesená",J317,0)</f>
        <v>0</v>
      </c>
      <c r="BH317" s="100">
        <f>IF(N317="sníž. přenesená",J317,0)</f>
        <v>0</v>
      </c>
      <c r="BI317" s="100">
        <f>IF(N317="nulová",J317,0)</f>
        <v>0</v>
      </c>
      <c r="BJ317" s="18" t="s">
        <v>81</v>
      </c>
      <c r="BK317" s="100">
        <f>ROUND(I317*H317,2)</f>
        <v>0</v>
      </c>
      <c r="BL317" s="18" t="s">
        <v>211</v>
      </c>
      <c r="BM317" s="99" t="s">
        <v>389</v>
      </c>
    </row>
    <row r="318" spans="1:65" s="13" customFormat="1" x14ac:dyDescent="0.2">
      <c r="A318" s="225"/>
      <c r="B318" s="226"/>
      <c r="C318" s="225"/>
      <c r="D318" s="200" t="s">
        <v>212</v>
      </c>
      <c r="E318" s="227" t="s">
        <v>1</v>
      </c>
      <c r="F318" s="228" t="s">
        <v>233</v>
      </c>
      <c r="G318" s="225"/>
      <c r="H318" s="227" t="s">
        <v>1</v>
      </c>
      <c r="I318" s="225"/>
      <c r="J318" s="225"/>
      <c r="K318" s="225"/>
      <c r="L318" s="226"/>
      <c r="M318" s="229"/>
      <c r="N318" s="230"/>
      <c r="O318" s="230"/>
      <c r="P318" s="230"/>
      <c r="Q318" s="230"/>
      <c r="R318" s="230"/>
      <c r="S318" s="230"/>
      <c r="T318" s="231"/>
      <c r="U318" s="225"/>
      <c r="V318" s="225"/>
      <c r="AT318" s="101" t="s">
        <v>212</v>
      </c>
      <c r="AU318" s="101" t="s">
        <v>83</v>
      </c>
      <c r="AV318" s="13" t="s">
        <v>81</v>
      </c>
      <c r="AW318" s="13" t="s">
        <v>32</v>
      </c>
      <c r="AX318" s="13" t="s">
        <v>75</v>
      </c>
      <c r="AY318" s="101" t="s">
        <v>204</v>
      </c>
    </row>
    <row r="319" spans="1:65" s="13" customFormat="1" x14ac:dyDescent="0.2">
      <c r="A319" s="225"/>
      <c r="B319" s="226"/>
      <c r="C319" s="225"/>
      <c r="D319" s="200" t="s">
        <v>212</v>
      </c>
      <c r="E319" s="227" t="s">
        <v>1</v>
      </c>
      <c r="F319" s="228" t="s">
        <v>390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83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4" customFormat="1" x14ac:dyDescent="0.2">
      <c r="A320" s="198"/>
      <c r="B320" s="199"/>
      <c r="C320" s="198"/>
      <c r="D320" s="200" t="s">
        <v>212</v>
      </c>
      <c r="E320" s="201" t="s">
        <v>1</v>
      </c>
      <c r="F320" s="202" t="s">
        <v>391</v>
      </c>
      <c r="G320" s="198"/>
      <c r="H320" s="203">
        <v>29.5</v>
      </c>
      <c r="I320" s="198"/>
      <c r="J320" s="198"/>
      <c r="K320" s="198"/>
      <c r="L320" s="199"/>
      <c r="M320" s="204"/>
      <c r="N320" s="205"/>
      <c r="O320" s="205"/>
      <c r="P320" s="205"/>
      <c r="Q320" s="205"/>
      <c r="R320" s="205"/>
      <c r="S320" s="205"/>
      <c r="T320" s="206"/>
      <c r="U320" s="198"/>
      <c r="V320" s="198"/>
      <c r="AT320" s="102" t="s">
        <v>212</v>
      </c>
      <c r="AU320" s="102" t="s">
        <v>83</v>
      </c>
      <c r="AV320" s="14" t="s">
        <v>83</v>
      </c>
      <c r="AW320" s="14" t="s">
        <v>32</v>
      </c>
      <c r="AX320" s="14" t="s">
        <v>75</v>
      </c>
      <c r="AY320" s="102" t="s">
        <v>204</v>
      </c>
    </row>
    <row r="321" spans="1:65" s="13" customFormat="1" x14ac:dyDescent="0.2">
      <c r="A321" s="225"/>
      <c r="B321" s="226"/>
      <c r="C321" s="225"/>
      <c r="D321" s="200" t="s">
        <v>212</v>
      </c>
      <c r="E321" s="227" t="s">
        <v>1</v>
      </c>
      <c r="F321" s="228" t="s">
        <v>392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83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65" s="14" customFormat="1" x14ac:dyDescent="0.2">
      <c r="A322" s="198"/>
      <c r="B322" s="199"/>
      <c r="C322" s="198"/>
      <c r="D322" s="200" t="s">
        <v>212</v>
      </c>
      <c r="E322" s="201" t="s">
        <v>1</v>
      </c>
      <c r="F322" s="202" t="s">
        <v>393</v>
      </c>
      <c r="G322" s="198"/>
      <c r="H322" s="203">
        <v>10.199999999999999</v>
      </c>
      <c r="I322" s="198"/>
      <c r="J322" s="198"/>
      <c r="K322" s="198"/>
      <c r="L322" s="199"/>
      <c r="M322" s="204"/>
      <c r="N322" s="205"/>
      <c r="O322" s="205"/>
      <c r="P322" s="205"/>
      <c r="Q322" s="205"/>
      <c r="R322" s="205"/>
      <c r="S322" s="205"/>
      <c r="T322" s="206"/>
      <c r="U322" s="198"/>
      <c r="V322" s="198"/>
      <c r="AT322" s="102" t="s">
        <v>212</v>
      </c>
      <c r="AU322" s="102" t="s">
        <v>83</v>
      </c>
      <c r="AV322" s="14" t="s">
        <v>83</v>
      </c>
      <c r="AW322" s="14" t="s">
        <v>32</v>
      </c>
      <c r="AX322" s="14" t="s">
        <v>75</v>
      </c>
      <c r="AY322" s="102" t="s">
        <v>204</v>
      </c>
    </row>
    <row r="323" spans="1:65" s="13" customFormat="1" x14ac:dyDescent="0.2">
      <c r="A323" s="225"/>
      <c r="B323" s="226"/>
      <c r="C323" s="225"/>
      <c r="D323" s="200" t="s">
        <v>212</v>
      </c>
      <c r="E323" s="227" t="s">
        <v>1</v>
      </c>
      <c r="F323" s="228" t="s">
        <v>394</v>
      </c>
      <c r="G323" s="225"/>
      <c r="H323" s="227" t="s">
        <v>1</v>
      </c>
      <c r="I323" s="225"/>
      <c r="J323" s="225"/>
      <c r="K323" s="225"/>
      <c r="L323" s="226"/>
      <c r="M323" s="229"/>
      <c r="N323" s="230"/>
      <c r="O323" s="230"/>
      <c r="P323" s="230"/>
      <c r="Q323" s="230"/>
      <c r="R323" s="230"/>
      <c r="S323" s="230"/>
      <c r="T323" s="231"/>
      <c r="U323" s="225"/>
      <c r="V323" s="225"/>
      <c r="AT323" s="101" t="s">
        <v>212</v>
      </c>
      <c r="AU323" s="101" t="s">
        <v>83</v>
      </c>
      <c r="AV323" s="13" t="s">
        <v>81</v>
      </c>
      <c r="AW323" s="13" t="s">
        <v>32</v>
      </c>
      <c r="AX323" s="13" t="s">
        <v>75</v>
      </c>
      <c r="AY323" s="101" t="s">
        <v>204</v>
      </c>
    </row>
    <row r="324" spans="1:65" s="14" customFormat="1" x14ac:dyDescent="0.2">
      <c r="A324" s="198"/>
      <c r="B324" s="199"/>
      <c r="C324" s="198"/>
      <c r="D324" s="200" t="s">
        <v>212</v>
      </c>
      <c r="E324" s="201" t="s">
        <v>1</v>
      </c>
      <c r="F324" s="202" t="s">
        <v>395</v>
      </c>
      <c r="G324" s="198"/>
      <c r="H324" s="203">
        <v>41.8</v>
      </c>
      <c r="I324" s="198"/>
      <c r="J324" s="198"/>
      <c r="K324" s="198"/>
      <c r="L324" s="199"/>
      <c r="M324" s="204"/>
      <c r="N324" s="205"/>
      <c r="O324" s="205"/>
      <c r="P324" s="205"/>
      <c r="Q324" s="205"/>
      <c r="R324" s="205"/>
      <c r="S324" s="205"/>
      <c r="T324" s="206"/>
      <c r="U324" s="198"/>
      <c r="V324" s="198"/>
      <c r="AT324" s="102" t="s">
        <v>212</v>
      </c>
      <c r="AU324" s="102" t="s">
        <v>83</v>
      </c>
      <c r="AV324" s="14" t="s">
        <v>83</v>
      </c>
      <c r="AW324" s="14" t="s">
        <v>32</v>
      </c>
      <c r="AX324" s="14" t="s">
        <v>75</v>
      </c>
      <c r="AY324" s="102" t="s">
        <v>204</v>
      </c>
    </row>
    <row r="325" spans="1:65" s="13" customFormat="1" x14ac:dyDescent="0.2">
      <c r="A325" s="225"/>
      <c r="B325" s="226"/>
      <c r="C325" s="225"/>
      <c r="D325" s="200" t="s">
        <v>212</v>
      </c>
      <c r="E325" s="227" t="s">
        <v>1</v>
      </c>
      <c r="F325" s="228" t="s">
        <v>396</v>
      </c>
      <c r="G325" s="225"/>
      <c r="H325" s="227" t="s">
        <v>1</v>
      </c>
      <c r="I325" s="225"/>
      <c r="J325" s="225"/>
      <c r="K325" s="225"/>
      <c r="L325" s="226"/>
      <c r="M325" s="229"/>
      <c r="N325" s="230"/>
      <c r="O325" s="230"/>
      <c r="P325" s="230"/>
      <c r="Q325" s="230"/>
      <c r="R325" s="230"/>
      <c r="S325" s="230"/>
      <c r="T325" s="231"/>
      <c r="U325" s="225"/>
      <c r="V325" s="225"/>
      <c r="AT325" s="101" t="s">
        <v>212</v>
      </c>
      <c r="AU325" s="101" t="s">
        <v>83</v>
      </c>
      <c r="AV325" s="13" t="s">
        <v>81</v>
      </c>
      <c r="AW325" s="13" t="s">
        <v>32</v>
      </c>
      <c r="AX325" s="13" t="s">
        <v>75</v>
      </c>
      <c r="AY325" s="101" t="s">
        <v>204</v>
      </c>
    </row>
    <row r="326" spans="1:65" s="14" customFormat="1" x14ac:dyDescent="0.2">
      <c r="A326" s="198"/>
      <c r="B326" s="199"/>
      <c r="C326" s="198"/>
      <c r="D326" s="200" t="s">
        <v>212</v>
      </c>
      <c r="E326" s="201" t="s">
        <v>1</v>
      </c>
      <c r="F326" s="202" t="s">
        <v>397</v>
      </c>
      <c r="G326" s="198"/>
      <c r="H326" s="203">
        <v>25</v>
      </c>
      <c r="I326" s="198"/>
      <c r="J326" s="198"/>
      <c r="K326" s="198"/>
      <c r="L326" s="199"/>
      <c r="M326" s="204"/>
      <c r="N326" s="205"/>
      <c r="O326" s="205"/>
      <c r="P326" s="205"/>
      <c r="Q326" s="205"/>
      <c r="R326" s="205"/>
      <c r="S326" s="205"/>
      <c r="T326" s="206"/>
      <c r="U326" s="198"/>
      <c r="V326" s="198"/>
      <c r="AT326" s="102" t="s">
        <v>212</v>
      </c>
      <c r="AU326" s="102" t="s">
        <v>83</v>
      </c>
      <c r="AV326" s="14" t="s">
        <v>83</v>
      </c>
      <c r="AW326" s="14" t="s">
        <v>32</v>
      </c>
      <c r="AX326" s="14" t="s">
        <v>75</v>
      </c>
      <c r="AY326" s="102" t="s">
        <v>204</v>
      </c>
    </row>
    <row r="327" spans="1:65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398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83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65" s="14" customFormat="1" x14ac:dyDescent="0.2">
      <c r="A328" s="198"/>
      <c r="B328" s="199"/>
      <c r="C328" s="198"/>
      <c r="D328" s="200" t="s">
        <v>212</v>
      </c>
      <c r="E328" s="201" t="s">
        <v>1</v>
      </c>
      <c r="F328" s="202" t="s">
        <v>399</v>
      </c>
      <c r="G328" s="198"/>
      <c r="H328" s="203">
        <v>24.6</v>
      </c>
      <c r="I328" s="198"/>
      <c r="J328" s="198"/>
      <c r="K328" s="198"/>
      <c r="L328" s="199"/>
      <c r="M328" s="204"/>
      <c r="N328" s="205"/>
      <c r="O328" s="205"/>
      <c r="P328" s="205"/>
      <c r="Q328" s="205"/>
      <c r="R328" s="205"/>
      <c r="S328" s="205"/>
      <c r="T328" s="206"/>
      <c r="U328" s="198"/>
      <c r="V328" s="198"/>
      <c r="AT328" s="102" t="s">
        <v>212</v>
      </c>
      <c r="AU328" s="102" t="s">
        <v>83</v>
      </c>
      <c r="AV328" s="14" t="s">
        <v>83</v>
      </c>
      <c r="AW328" s="14" t="s">
        <v>32</v>
      </c>
      <c r="AX328" s="14" t="s">
        <v>75</v>
      </c>
      <c r="AY328" s="102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400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83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4" customFormat="1" x14ac:dyDescent="0.2">
      <c r="A330" s="198"/>
      <c r="B330" s="199"/>
      <c r="C330" s="198"/>
      <c r="D330" s="200" t="s">
        <v>212</v>
      </c>
      <c r="E330" s="201" t="s">
        <v>1</v>
      </c>
      <c r="F330" s="202" t="s">
        <v>401</v>
      </c>
      <c r="G330" s="198"/>
      <c r="H330" s="203">
        <v>27.1</v>
      </c>
      <c r="I330" s="198"/>
      <c r="J330" s="198"/>
      <c r="K330" s="198"/>
      <c r="L330" s="199"/>
      <c r="M330" s="204"/>
      <c r="N330" s="205"/>
      <c r="O330" s="205"/>
      <c r="P330" s="205"/>
      <c r="Q330" s="205"/>
      <c r="R330" s="205"/>
      <c r="S330" s="205"/>
      <c r="T330" s="206"/>
      <c r="U330" s="198"/>
      <c r="V330" s="198"/>
      <c r="AT330" s="102" t="s">
        <v>212</v>
      </c>
      <c r="AU330" s="102" t="s">
        <v>83</v>
      </c>
      <c r="AV330" s="14" t="s">
        <v>83</v>
      </c>
      <c r="AW330" s="14" t="s">
        <v>32</v>
      </c>
      <c r="AX330" s="14" t="s">
        <v>75</v>
      </c>
      <c r="AY330" s="102" t="s">
        <v>204</v>
      </c>
    </row>
    <row r="331" spans="1:65" s="13" customFormat="1" x14ac:dyDescent="0.2">
      <c r="A331" s="225"/>
      <c r="B331" s="226"/>
      <c r="C331" s="225"/>
      <c r="D331" s="200" t="s">
        <v>212</v>
      </c>
      <c r="E331" s="227" t="s">
        <v>1</v>
      </c>
      <c r="F331" s="228" t="s">
        <v>402</v>
      </c>
      <c r="G331" s="225"/>
      <c r="H331" s="227" t="s">
        <v>1</v>
      </c>
      <c r="I331" s="225"/>
      <c r="J331" s="225"/>
      <c r="K331" s="225"/>
      <c r="L331" s="226"/>
      <c r="M331" s="229"/>
      <c r="N331" s="230"/>
      <c r="O331" s="230"/>
      <c r="P331" s="230"/>
      <c r="Q331" s="230"/>
      <c r="R331" s="230"/>
      <c r="S331" s="230"/>
      <c r="T331" s="231"/>
      <c r="U331" s="225"/>
      <c r="V331" s="225"/>
      <c r="AT331" s="101" t="s">
        <v>212</v>
      </c>
      <c r="AU331" s="101" t="s">
        <v>83</v>
      </c>
      <c r="AV331" s="13" t="s">
        <v>81</v>
      </c>
      <c r="AW331" s="13" t="s">
        <v>32</v>
      </c>
      <c r="AX331" s="13" t="s">
        <v>75</v>
      </c>
      <c r="AY331" s="101" t="s">
        <v>204</v>
      </c>
    </row>
    <row r="332" spans="1:65" s="14" customFormat="1" x14ac:dyDescent="0.2">
      <c r="A332" s="198"/>
      <c r="B332" s="199"/>
      <c r="C332" s="198"/>
      <c r="D332" s="200" t="s">
        <v>212</v>
      </c>
      <c r="E332" s="201" t="s">
        <v>1</v>
      </c>
      <c r="F332" s="202" t="s">
        <v>403</v>
      </c>
      <c r="G332" s="198"/>
      <c r="H332" s="203">
        <v>30.2</v>
      </c>
      <c r="I332" s="198"/>
      <c r="J332" s="198"/>
      <c r="K332" s="198"/>
      <c r="L332" s="199"/>
      <c r="M332" s="204"/>
      <c r="N332" s="205"/>
      <c r="O332" s="205"/>
      <c r="P332" s="205"/>
      <c r="Q332" s="205"/>
      <c r="R332" s="205"/>
      <c r="S332" s="205"/>
      <c r="T332" s="206"/>
      <c r="U332" s="198"/>
      <c r="V332" s="198"/>
      <c r="AT332" s="102" t="s">
        <v>212</v>
      </c>
      <c r="AU332" s="102" t="s">
        <v>83</v>
      </c>
      <c r="AV332" s="14" t="s">
        <v>83</v>
      </c>
      <c r="AW332" s="14" t="s">
        <v>32</v>
      </c>
      <c r="AX332" s="14" t="s">
        <v>75</v>
      </c>
      <c r="AY332" s="102" t="s">
        <v>204</v>
      </c>
    </row>
    <row r="333" spans="1:65" s="15" customFormat="1" x14ac:dyDescent="0.2">
      <c r="A333" s="207"/>
      <c r="B333" s="208"/>
      <c r="C333" s="207"/>
      <c r="D333" s="200" t="s">
        <v>212</v>
      </c>
      <c r="E333" s="209" t="s">
        <v>1</v>
      </c>
      <c r="F333" s="210" t="s">
        <v>227</v>
      </c>
      <c r="G333" s="207"/>
      <c r="H333" s="211">
        <v>188.4</v>
      </c>
      <c r="I333" s="207"/>
      <c r="J333" s="207"/>
      <c r="K333" s="207"/>
      <c r="L333" s="208"/>
      <c r="M333" s="212"/>
      <c r="N333" s="213"/>
      <c r="O333" s="213"/>
      <c r="P333" s="213"/>
      <c r="Q333" s="213"/>
      <c r="R333" s="213"/>
      <c r="S333" s="213"/>
      <c r="T333" s="214"/>
      <c r="U333" s="207"/>
      <c r="V333" s="207"/>
      <c r="AT333" s="103" t="s">
        <v>212</v>
      </c>
      <c r="AU333" s="103" t="s">
        <v>83</v>
      </c>
      <c r="AV333" s="15" t="s">
        <v>211</v>
      </c>
      <c r="AW333" s="15" t="s">
        <v>32</v>
      </c>
      <c r="AX333" s="15" t="s">
        <v>81</v>
      </c>
      <c r="AY333" s="103" t="s">
        <v>204</v>
      </c>
    </row>
    <row r="334" spans="1:65" s="2" customFormat="1" ht="37.9" customHeight="1" x14ac:dyDescent="0.2">
      <c r="A334" s="111"/>
      <c r="B334" s="112"/>
      <c r="C334" s="187" t="s">
        <v>316</v>
      </c>
      <c r="D334" s="187" t="s">
        <v>207</v>
      </c>
      <c r="E334" s="188" t="s">
        <v>404</v>
      </c>
      <c r="F334" s="189" t="s">
        <v>405</v>
      </c>
      <c r="G334" s="190" t="s">
        <v>349</v>
      </c>
      <c r="H334" s="191">
        <v>5.8000000000000003E-2</v>
      </c>
      <c r="I334" s="192"/>
      <c r="J334" s="192">
        <f>ROUND(I334*H334,2)</f>
        <v>0</v>
      </c>
      <c r="K334" s="193"/>
      <c r="L334" s="112"/>
      <c r="M334" s="194" t="s">
        <v>1</v>
      </c>
      <c r="N334" s="195" t="s">
        <v>40</v>
      </c>
      <c r="O334" s="196">
        <v>0</v>
      </c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111"/>
      <c r="V334" s="111"/>
      <c r="W334" s="29"/>
      <c r="X334" s="29"/>
      <c r="Y334" s="29"/>
      <c r="Z334" s="29"/>
      <c r="AA334" s="29"/>
      <c r="AB334" s="29"/>
      <c r="AC334" s="29"/>
      <c r="AD334" s="29"/>
      <c r="AE334" s="29"/>
      <c r="AR334" s="99" t="s">
        <v>211</v>
      </c>
      <c r="AT334" s="99" t="s">
        <v>207</v>
      </c>
      <c r="AU334" s="99" t="s">
        <v>83</v>
      </c>
      <c r="AY334" s="18" t="s">
        <v>204</v>
      </c>
      <c r="BE334" s="100">
        <f>IF(N334="základní",J334,0)</f>
        <v>0</v>
      </c>
      <c r="BF334" s="100">
        <f>IF(N334="snížená",J334,0)</f>
        <v>0</v>
      </c>
      <c r="BG334" s="100">
        <f>IF(N334="zákl. přenesená",J334,0)</f>
        <v>0</v>
      </c>
      <c r="BH334" s="100">
        <f>IF(N334="sníž. přenesená",J334,0)</f>
        <v>0</v>
      </c>
      <c r="BI334" s="100">
        <f>IF(N334="nulová",J334,0)</f>
        <v>0</v>
      </c>
      <c r="BJ334" s="18" t="s">
        <v>81</v>
      </c>
      <c r="BK334" s="100">
        <f>ROUND(I334*H334,2)</f>
        <v>0</v>
      </c>
      <c r="BL334" s="18" t="s">
        <v>211</v>
      </c>
      <c r="BM334" s="99" t="s">
        <v>406</v>
      </c>
    </row>
    <row r="335" spans="1:65" s="13" customFormat="1" x14ac:dyDescent="0.2">
      <c r="A335" s="225"/>
      <c r="B335" s="226"/>
      <c r="C335" s="225"/>
      <c r="D335" s="200" t="s">
        <v>212</v>
      </c>
      <c r="E335" s="227" t="s">
        <v>1</v>
      </c>
      <c r="F335" s="228" t="s">
        <v>213</v>
      </c>
      <c r="G335" s="225"/>
      <c r="H335" s="227" t="s">
        <v>1</v>
      </c>
      <c r="I335" s="225"/>
      <c r="J335" s="225"/>
      <c r="K335" s="225"/>
      <c r="L335" s="226"/>
      <c r="M335" s="229"/>
      <c r="N335" s="230"/>
      <c r="O335" s="230"/>
      <c r="P335" s="230"/>
      <c r="Q335" s="230"/>
      <c r="R335" s="230"/>
      <c r="S335" s="230"/>
      <c r="T335" s="231"/>
      <c r="U335" s="225"/>
      <c r="V335" s="225"/>
      <c r="AT335" s="101" t="s">
        <v>212</v>
      </c>
      <c r="AU335" s="101" t="s">
        <v>83</v>
      </c>
      <c r="AV335" s="13" t="s">
        <v>81</v>
      </c>
      <c r="AW335" s="13" t="s">
        <v>32</v>
      </c>
      <c r="AX335" s="13" t="s">
        <v>75</v>
      </c>
      <c r="AY335" s="101" t="s">
        <v>204</v>
      </c>
    </row>
    <row r="336" spans="1:65" s="13" customFormat="1" x14ac:dyDescent="0.2">
      <c r="A336" s="225"/>
      <c r="B336" s="226"/>
      <c r="C336" s="225"/>
      <c r="D336" s="200" t="s">
        <v>212</v>
      </c>
      <c r="E336" s="227" t="s">
        <v>1</v>
      </c>
      <c r="F336" s="228" t="s">
        <v>374</v>
      </c>
      <c r="G336" s="225"/>
      <c r="H336" s="227" t="s">
        <v>1</v>
      </c>
      <c r="I336" s="225"/>
      <c r="J336" s="225"/>
      <c r="K336" s="225"/>
      <c r="L336" s="226"/>
      <c r="M336" s="229"/>
      <c r="N336" s="230"/>
      <c r="O336" s="230"/>
      <c r="P336" s="230"/>
      <c r="Q336" s="230"/>
      <c r="R336" s="230"/>
      <c r="S336" s="230"/>
      <c r="T336" s="231"/>
      <c r="U336" s="225"/>
      <c r="V336" s="225"/>
      <c r="AT336" s="101" t="s">
        <v>212</v>
      </c>
      <c r="AU336" s="101" t="s">
        <v>83</v>
      </c>
      <c r="AV336" s="13" t="s">
        <v>81</v>
      </c>
      <c r="AW336" s="13" t="s">
        <v>32</v>
      </c>
      <c r="AX336" s="13" t="s">
        <v>75</v>
      </c>
      <c r="AY336" s="101" t="s">
        <v>204</v>
      </c>
    </row>
    <row r="337" spans="1:65" s="14" customFormat="1" x14ac:dyDescent="0.2">
      <c r="A337" s="198"/>
      <c r="B337" s="199"/>
      <c r="C337" s="198"/>
      <c r="D337" s="200" t="s">
        <v>212</v>
      </c>
      <c r="E337" s="201" t="s">
        <v>1</v>
      </c>
      <c r="F337" s="202" t="s">
        <v>407</v>
      </c>
      <c r="G337" s="198"/>
      <c r="H337" s="203">
        <v>5.8000000000000003E-2</v>
      </c>
      <c r="I337" s="198"/>
      <c r="J337" s="198"/>
      <c r="K337" s="198"/>
      <c r="L337" s="199"/>
      <c r="M337" s="204"/>
      <c r="N337" s="205"/>
      <c r="O337" s="205"/>
      <c r="P337" s="205"/>
      <c r="Q337" s="205"/>
      <c r="R337" s="205"/>
      <c r="S337" s="205"/>
      <c r="T337" s="206"/>
      <c r="U337" s="198"/>
      <c r="V337" s="198"/>
      <c r="AT337" s="102" t="s">
        <v>212</v>
      </c>
      <c r="AU337" s="102" t="s">
        <v>83</v>
      </c>
      <c r="AV337" s="14" t="s">
        <v>83</v>
      </c>
      <c r="AW337" s="14" t="s">
        <v>32</v>
      </c>
      <c r="AX337" s="14" t="s">
        <v>75</v>
      </c>
      <c r="AY337" s="102" t="s">
        <v>204</v>
      </c>
    </row>
    <row r="338" spans="1:65" s="15" customFormat="1" x14ac:dyDescent="0.2">
      <c r="A338" s="207"/>
      <c r="B338" s="208"/>
      <c r="C338" s="207"/>
      <c r="D338" s="200" t="s">
        <v>212</v>
      </c>
      <c r="E338" s="209" t="s">
        <v>1</v>
      </c>
      <c r="F338" s="210" t="s">
        <v>227</v>
      </c>
      <c r="G338" s="207"/>
      <c r="H338" s="211">
        <v>5.8000000000000003E-2</v>
      </c>
      <c r="I338" s="207"/>
      <c r="J338" s="207"/>
      <c r="K338" s="207"/>
      <c r="L338" s="208"/>
      <c r="M338" s="212"/>
      <c r="N338" s="213"/>
      <c r="O338" s="213"/>
      <c r="P338" s="213"/>
      <c r="Q338" s="213"/>
      <c r="R338" s="213"/>
      <c r="S338" s="213"/>
      <c r="T338" s="214"/>
      <c r="U338" s="207"/>
      <c r="V338" s="207"/>
      <c r="AT338" s="103" t="s">
        <v>212</v>
      </c>
      <c r="AU338" s="103" t="s">
        <v>83</v>
      </c>
      <c r="AV338" s="15" t="s">
        <v>211</v>
      </c>
      <c r="AW338" s="15" t="s">
        <v>32</v>
      </c>
      <c r="AX338" s="15" t="s">
        <v>81</v>
      </c>
      <c r="AY338" s="103" t="s">
        <v>204</v>
      </c>
    </row>
    <row r="339" spans="1:65" s="2" customFormat="1" ht="37.9" customHeight="1" x14ac:dyDescent="0.2">
      <c r="A339" s="111"/>
      <c r="B339" s="112"/>
      <c r="C339" s="187" t="s">
        <v>7</v>
      </c>
      <c r="D339" s="187" t="s">
        <v>207</v>
      </c>
      <c r="E339" s="188" t="s">
        <v>408</v>
      </c>
      <c r="F339" s="189" t="s">
        <v>409</v>
      </c>
      <c r="G339" s="190" t="s">
        <v>349</v>
      </c>
      <c r="H339" s="191">
        <v>0.38100000000000001</v>
      </c>
      <c r="I339" s="192"/>
      <c r="J339" s="192">
        <f>ROUND(I339*H339,2)</f>
        <v>0</v>
      </c>
      <c r="K339" s="193"/>
      <c r="L339" s="112"/>
      <c r="M339" s="194" t="s">
        <v>1</v>
      </c>
      <c r="N339" s="195" t="s">
        <v>40</v>
      </c>
      <c r="O339" s="196">
        <v>0</v>
      </c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111"/>
      <c r="V339" s="111"/>
      <c r="W339" s="29"/>
      <c r="X339" s="29"/>
      <c r="Y339" s="29"/>
      <c r="Z339" s="29"/>
      <c r="AA339" s="29"/>
      <c r="AB339" s="29"/>
      <c r="AC339" s="29"/>
      <c r="AD339" s="29"/>
      <c r="AE339" s="29"/>
      <c r="AR339" s="99" t="s">
        <v>211</v>
      </c>
      <c r="AT339" s="99" t="s">
        <v>207</v>
      </c>
      <c r="AU339" s="99" t="s">
        <v>83</v>
      </c>
      <c r="AY339" s="18" t="s">
        <v>204</v>
      </c>
      <c r="BE339" s="100">
        <f>IF(N339="základní",J339,0)</f>
        <v>0</v>
      </c>
      <c r="BF339" s="100">
        <f>IF(N339="snížená",J339,0)</f>
        <v>0</v>
      </c>
      <c r="BG339" s="100">
        <f>IF(N339="zákl. přenesená",J339,0)</f>
        <v>0</v>
      </c>
      <c r="BH339" s="100">
        <f>IF(N339="sníž. přenesená",J339,0)</f>
        <v>0</v>
      </c>
      <c r="BI339" s="100">
        <f>IF(N339="nulová",J339,0)</f>
        <v>0</v>
      </c>
      <c r="BJ339" s="18" t="s">
        <v>81</v>
      </c>
      <c r="BK339" s="100">
        <f>ROUND(I339*H339,2)</f>
        <v>0</v>
      </c>
      <c r="BL339" s="18" t="s">
        <v>211</v>
      </c>
      <c r="BM339" s="99" t="s">
        <v>410</v>
      </c>
    </row>
    <row r="340" spans="1:65" s="13" customFormat="1" x14ac:dyDescent="0.2">
      <c r="A340" s="225"/>
      <c r="B340" s="226"/>
      <c r="C340" s="225"/>
      <c r="D340" s="200" t="s">
        <v>212</v>
      </c>
      <c r="E340" s="227" t="s">
        <v>1</v>
      </c>
      <c r="F340" s="228" t="s">
        <v>213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83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3" customFormat="1" x14ac:dyDescent="0.2">
      <c r="A341" s="225"/>
      <c r="B341" s="226"/>
      <c r="C341" s="225"/>
      <c r="D341" s="200" t="s">
        <v>212</v>
      </c>
      <c r="E341" s="227" t="s">
        <v>1</v>
      </c>
      <c r="F341" s="228" t="s">
        <v>380</v>
      </c>
      <c r="G341" s="225"/>
      <c r="H341" s="227" t="s">
        <v>1</v>
      </c>
      <c r="I341" s="225"/>
      <c r="J341" s="225"/>
      <c r="K341" s="225"/>
      <c r="L341" s="226"/>
      <c r="M341" s="229"/>
      <c r="N341" s="230"/>
      <c r="O341" s="230"/>
      <c r="P341" s="230"/>
      <c r="Q341" s="230"/>
      <c r="R341" s="230"/>
      <c r="S341" s="230"/>
      <c r="T341" s="231"/>
      <c r="U341" s="225"/>
      <c r="V341" s="225"/>
      <c r="AT341" s="101" t="s">
        <v>212</v>
      </c>
      <c r="AU341" s="101" t="s">
        <v>83</v>
      </c>
      <c r="AV341" s="13" t="s">
        <v>81</v>
      </c>
      <c r="AW341" s="13" t="s">
        <v>32</v>
      </c>
      <c r="AX341" s="13" t="s">
        <v>75</v>
      </c>
      <c r="AY341" s="101" t="s">
        <v>204</v>
      </c>
    </row>
    <row r="342" spans="1:65" s="14" customFormat="1" x14ac:dyDescent="0.2">
      <c r="A342" s="198"/>
      <c r="B342" s="199"/>
      <c r="C342" s="198"/>
      <c r="D342" s="200" t="s">
        <v>212</v>
      </c>
      <c r="E342" s="201" t="s">
        <v>1</v>
      </c>
      <c r="F342" s="202" t="s">
        <v>411</v>
      </c>
      <c r="G342" s="198"/>
      <c r="H342" s="203">
        <v>0.107</v>
      </c>
      <c r="I342" s="198"/>
      <c r="J342" s="198"/>
      <c r="K342" s="198"/>
      <c r="L342" s="199"/>
      <c r="M342" s="204"/>
      <c r="N342" s="205"/>
      <c r="O342" s="205"/>
      <c r="P342" s="205"/>
      <c r="Q342" s="205"/>
      <c r="R342" s="205"/>
      <c r="S342" s="205"/>
      <c r="T342" s="206"/>
      <c r="U342" s="198"/>
      <c r="V342" s="198"/>
      <c r="AT342" s="102" t="s">
        <v>212</v>
      </c>
      <c r="AU342" s="102" t="s">
        <v>83</v>
      </c>
      <c r="AV342" s="14" t="s">
        <v>83</v>
      </c>
      <c r="AW342" s="14" t="s">
        <v>32</v>
      </c>
      <c r="AX342" s="14" t="s">
        <v>75</v>
      </c>
      <c r="AY342" s="102" t="s">
        <v>204</v>
      </c>
    </row>
    <row r="343" spans="1:65" s="13" customFormat="1" x14ac:dyDescent="0.2">
      <c r="A343" s="225"/>
      <c r="B343" s="226"/>
      <c r="C343" s="225"/>
      <c r="D343" s="200" t="s">
        <v>212</v>
      </c>
      <c r="E343" s="227" t="s">
        <v>1</v>
      </c>
      <c r="F343" s="228" t="s">
        <v>224</v>
      </c>
      <c r="G343" s="225"/>
      <c r="H343" s="227" t="s">
        <v>1</v>
      </c>
      <c r="I343" s="225"/>
      <c r="J343" s="225"/>
      <c r="K343" s="225"/>
      <c r="L343" s="226"/>
      <c r="M343" s="229"/>
      <c r="N343" s="230"/>
      <c r="O343" s="230"/>
      <c r="P343" s="230"/>
      <c r="Q343" s="230"/>
      <c r="R343" s="230"/>
      <c r="S343" s="230"/>
      <c r="T343" s="231"/>
      <c r="U343" s="225"/>
      <c r="V343" s="225"/>
      <c r="AT343" s="101" t="s">
        <v>212</v>
      </c>
      <c r="AU343" s="101" t="s">
        <v>83</v>
      </c>
      <c r="AV343" s="13" t="s">
        <v>81</v>
      </c>
      <c r="AW343" s="13" t="s">
        <v>32</v>
      </c>
      <c r="AX343" s="13" t="s">
        <v>75</v>
      </c>
      <c r="AY343" s="101" t="s">
        <v>204</v>
      </c>
    </row>
    <row r="344" spans="1:65" s="13" customFormat="1" x14ac:dyDescent="0.2">
      <c r="A344" s="225"/>
      <c r="B344" s="226"/>
      <c r="C344" s="225"/>
      <c r="D344" s="200" t="s">
        <v>212</v>
      </c>
      <c r="E344" s="227" t="s">
        <v>1</v>
      </c>
      <c r="F344" s="228" t="s">
        <v>412</v>
      </c>
      <c r="G344" s="225"/>
      <c r="H344" s="227" t="s">
        <v>1</v>
      </c>
      <c r="I344" s="225"/>
      <c r="J344" s="225"/>
      <c r="K344" s="225"/>
      <c r="L344" s="226"/>
      <c r="M344" s="229"/>
      <c r="N344" s="230"/>
      <c r="O344" s="230"/>
      <c r="P344" s="230"/>
      <c r="Q344" s="230"/>
      <c r="R344" s="230"/>
      <c r="S344" s="230"/>
      <c r="T344" s="231"/>
      <c r="U344" s="225"/>
      <c r="V344" s="225"/>
      <c r="AT344" s="101" t="s">
        <v>212</v>
      </c>
      <c r="AU344" s="101" t="s">
        <v>83</v>
      </c>
      <c r="AV344" s="13" t="s">
        <v>81</v>
      </c>
      <c r="AW344" s="13" t="s">
        <v>32</v>
      </c>
      <c r="AX344" s="13" t="s">
        <v>75</v>
      </c>
      <c r="AY344" s="101" t="s">
        <v>204</v>
      </c>
    </row>
    <row r="345" spans="1:65" s="14" customFormat="1" x14ac:dyDescent="0.2">
      <c r="A345" s="198"/>
      <c r="B345" s="199"/>
      <c r="C345" s="198"/>
      <c r="D345" s="200" t="s">
        <v>212</v>
      </c>
      <c r="E345" s="201" t="s">
        <v>1</v>
      </c>
      <c r="F345" s="202" t="s">
        <v>413</v>
      </c>
      <c r="G345" s="198"/>
      <c r="H345" s="203">
        <v>7.1999999999999995E-2</v>
      </c>
      <c r="I345" s="198"/>
      <c r="J345" s="198"/>
      <c r="K345" s="198"/>
      <c r="L345" s="199"/>
      <c r="M345" s="204"/>
      <c r="N345" s="205"/>
      <c r="O345" s="205"/>
      <c r="P345" s="205"/>
      <c r="Q345" s="205"/>
      <c r="R345" s="205"/>
      <c r="S345" s="205"/>
      <c r="T345" s="206"/>
      <c r="U345" s="198"/>
      <c r="V345" s="198"/>
      <c r="AT345" s="102" t="s">
        <v>212</v>
      </c>
      <c r="AU345" s="102" t="s">
        <v>83</v>
      </c>
      <c r="AV345" s="14" t="s">
        <v>83</v>
      </c>
      <c r="AW345" s="14" t="s">
        <v>32</v>
      </c>
      <c r="AX345" s="14" t="s">
        <v>75</v>
      </c>
      <c r="AY345" s="102" t="s">
        <v>204</v>
      </c>
    </row>
    <row r="346" spans="1:65" s="13" customFormat="1" x14ac:dyDescent="0.2">
      <c r="A346" s="225"/>
      <c r="B346" s="226"/>
      <c r="C346" s="225"/>
      <c r="D346" s="200" t="s">
        <v>212</v>
      </c>
      <c r="E346" s="227" t="s">
        <v>1</v>
      </c>
      <c r="F346" s="228" t="s">
        <v>414</v>
      </c>
      <c r="G346" s="225"/>
      <c r="H346" s="227" t="s">
        <v>1</v>
      </c>
      <c r="I346" s="225"/>
      <c r="J346" s="225"/>
      <c r="K346" s="225"/>
      <c r="L346" s="226"/>
      <c r="M346" s="229"/>
      <c r="N346" s="230"/>
      <c r="O346" s="230"/>
      <c r="P346" s="230"/>
      <c r="Q346" s="230"/>
      <c r="R346" s="230"/>
      <c r="S346" s="230"/>
      <c r="T346" s="231"/>
      <c r="U346" s="225"/>
      <c r="V346" s="225"/>
      <c r="AT346" s="101" t="s">
        <v>212</v>
      </c>
      <c r="AU346" s="101" t="s">
        <v>83</v>
      </c>
      <c r="AV346" s="13" t="s">
        <v>81</v>
      </c>
      <c r="AW346" s="13" t="s">
        <v>32</v>
      </c>
      <c r="AX346" s="13" t="s">
        <v>75</v>
      </c>
      <c r="AY346" s="101" t="s">
        <v>204</v>
      </c>
    </row>
    <row r="347" spans="1:65" s="14" customFormat="1" x14ac:dyDescent="0.2">
      <c r="A347" s="198"/>
      <c r="B347" s="199"/>
      <c r="C347" s="198"/>
      <c r="D347" s="200" t="s">
        <v>212</v>
      </c>
      <c r="E347" s="201" t="s">
        <v>1</v>
      </c>
      <c r="F347" s="202" t="s">
        <v>415</v>
      </c>
      <c r="G347" s="198"/>
      <c r="H347" s="203">
        <v>0.20200000000000001</v>
      </c>
      <c r="I347" s="198"/>
      <c r="J347" s="198"/>
      <c r="K347" s="198"/>
      <c r="L347" s="199"/>
      <c r="M347" s="204"/>
      <c r="N347" s="205"/>
      <c r="O347" s="205"/>
      <c r="P347" s="205"/>
      <c r="Q347" s="205"/>
      <c r="R347" s="205"/>
      <c r="S347" s="205"/>
      <c r="T347" s="206"/>
      <c r="U347" s="198"/>
      <c r="V347" s="198"/>
      <c r="AT347" s="102" t="s">
        <v>212</v>
      </c>
      <c r="AU347" s="102" t="s">
        <v>83</v>
      </c>
      <c r="AV347" s="14" t="s">
        <v>83</v>
      </c>
      <c r="AW347" s="14" t="s">
        <v>32</v>
      </c>
      <c r="AX347" s="14" t="s">
        <v>75</v>
      </c>
      <c r="AY347" s="102" t="s">
        <v>204</v>
      </c>
    </row>
    <row r="348" spans="1:65" s="15" customFormat="1" x14ac:dyDescent="0.2">
      <c r="A348" s="207"/>
      <c r="B348" s="208"/>
      <c r="C348" s="207"/>
      <c r="D348" s="200" t="s">
        <v>212</v>
      </c>
      <c r="E348" s="209" t="s">
        <v>1</v>
      </c>
      <c r="F348" s="210" t="s">
        <v>227</v>
      </c>
      <c r="G348" s="207"/>
      <c r="H348" s="211">
        <v>0.38100000000000001</v>
      </c>
      <c r="I348" s="207"/>
      <c r="J348" s="207"/>
      <c r="K348" s="207"/>
      <c r="L348" s="208"/>
      <c r="M348" s="212"/>
      <c r="N348" s="213"/>
      <c r="O348" s="213"/>
      <c r="P348" s="213"/>
      <c r="Q348" s="213"/>
      <c r="R348" s="213"/>
      <c r="S348" s="213"/>
      <c r="T348" s="214"/>
      <c r="U348" s="207"/>
      <c r="V348" s="207"/>
      <c r="AT348" s="103" t="s">
        <v>212</v>
      </c>
      <c r="AU348" s="103" t="s">
        <v>83</v>
      </c>
      <c r="AV348" s="15" t="s">
        <v>211</v>
      </c>
      <c r="AW348" s="15" t="s">
        <v>32</v>
      </c>
      <c r="AX348" s="15" t="s">
        <v>81</v>
      </c>
      <c r="AY348" s="103" t="s">
        <v>204</v>
      </c>
    </row>
    <row r="349" spans="1:65" s="2" customFormat="1" ht="37.9" customHeight="1" x14ac:dyDescent="0.2">
      <c r="A349" s="111"/>
      <c r="B349" s="112"/>
      <c r="C349" s="187" t="s">
        <v>320</v>
      </c>
      <c r="D349" s="187" t="s">
        <v>207</v>
      </c>
      <c r="E349" s="188" t="s">
        <v>416</v>
      </c>
      <c r="F349" s="189" t="s">
        <v>417</v>
      </c>
      <c r="G349" s="190" t="s">
        <v>349</v>
      </c>
      <c r="H349" s="191">
        <v>17.998999999999999</v>
      </c>
      <c r="I349" s="192"/>
      <c r="J349" s="192">
        <f>ROUND(I349*H349,2)</f>
        <v>0</v>
      </c>
      <c r="K349" s="193"/>
      <c r="L349" s="112"/>
      <c r="M349" s="194" t="s">
        <v>1</v>
      </c>
      <c r="N349" s="195" t="s">
        <v>40</v>
      </c>
      <c r="O349" s="196">
        <v>0</v>
      </c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111"/>
      <c r="V349" s="111"/>
      <c r="W349" s="29"/>
      <c r="X349" s="29"/>
      <c r="Y349" s="29"/>
      <c r="Z349" s="29"/>
      <c r="AA349" s="29"/>
      <c r="AB349" s="29"/>
      <c r="AC349" s="29"/>
      <c r="AD349" s="29"/>
      <c r="AE349" s="29"/>
      <c r="AR349" s="99" t="s">
        <v>211</v>
      </c>
      <c r="AT349" s="99" t="s">
        <v>207</v>
      </c>
      <c r="AU349" s="99" t="s">
        <v>83</v>
      </c>
      <c r="AY349" s="18" t="s">
        <v>204</v>
      </c>
      <c r="BE349" s="100">
        <f>IF(N349="základní",J349,0)</f>
        <v>0</v>
      </c>
      <c r="BF349" s="100">
        <f>IF(N349="snížená",J349,0)</f>
        <v>0</v>
      </c>
      <c r="BG349" s="100">
        <f>IF(N349="zákl. přenesená",J349,0)</f>
        <v>0</v>
      </c>
      <c r="BH349" s="100">
        <f>IF(N349="sníž. přenesená",J349,0)</f>
        <v>0</v>
      </c>
      <c r="BI349" s="100">
        <f>IF(N349="nulová",J349,0)</f>
        <v>0</v>
      </c>
      <c r="BJ349" s="18" t="s">
        <v>81</v>
      </c>
      <c r="BK349" s="100">
        <f>ROUND(I349*H349,2)</f>
        <v>0</v>
      </c>
      <c r="BL349" s="18" t="s">
        <v>211</v>
      </c>
      <c r="BM349" s="99" t="s">
        <v>418</v>
      </c>
    </row>
    <row r="350" spans="1:65" s="13" customFormat="1" x14ac:dyDescent="0.2">
      <c r="A350" s="225"/>
      <c r="B350" s="226"/>
      <c r="C350" s="225"/>
      <c r="D350" s="200" t="s">
        <v>212</v>
      </c>
      <c r="E350" s="227" t="s">
        <v>1</v>
      </c>
      <c r="F350" s="228" t="s">
        <v>213</v>
      </c>
      <c r="G350" s="225"/>
      <c r="H350" s="227" t="s">
        <v>1</v>
      </c>
      <c r="I350" s="225"/>
      <c r="J350" s="225"/>
      <c r="K350" s="225"/>
      <c r="L350" s="226"/>
      <c r="M350" s="229"/>
      <c r="N350" s="230"/>
      <c r="O350" s="230"/>
      <c r="P350" s="230"/>
      <c r="Q350" s="230"/>
      <c r="R350" s="230"/>
      <c r="S350" s="230"/>
      <c r="T350" s="231"/>
      <c r="U350" s="225"/>
      <c r="V350" s="225"/>
      <c r="AT350" s="101" t="s">
        <v>212</v>
      </c>
      <c r="AU350" s="101" t="s">
        <v>83</v>
      </c>
      <c r="AV350" s="13" t="s">
        <v>81</v>
      </c>
      <c r="AW350" s="13" t="s">
        <v>32</v>
      </c>
      <c r="AX350" s="13" t="s">
        <v>75</v>
      </c>
      <c r="AY350" s="101" t="s">
        <v>204</v>
      </c>
    </row>
    <row r="351" spans="1:65" s="13" customFormat="1" x14ac:dyDescent="0.2">
      <c r="A351" s="225"/>
      <c r="B351" s="226"/>
      <c r="C351" s="225"/>
      <c r="D351" s="200" t="s">
        <v>212</v>
      </c>
      <c r="E351" s="227" t="s">
        <v>1</v>
      </c>
      <c r="F351" s="228" t="s">
        <v>419</v>
      </c>
      <c r="G351" s="225"/>
      <c r="H351" s="227" t="s">
        <v>1</v>
      </c>
      <c r="I351" s="225"/>
      <c r="J351" s="225"/>
      <c r="K351" s="225"/>
      <c r="L351" s="226"/>
      <c r="M351" s="229"/>
      <c r="N351" s="230"/>
      <c r="O351" s="230"/>
      <c r="P351" s="230"/>
      <c r="Q351" s="230"/>
      <c r="R351" s="230"/>
      <c r="S351" s="230"/>
      <c r="T351" s="231"/>
      <c r="U351" s="225"/>
      <c r="V351" s="225"/>
      <c r="AT351" s="101" t="s">
        <v>212</v>
      </c>
      <c r="AU351" s="101" t="s">
        <v>83</v>
      </c>
      <c r="AV351" s="13" t="s">
        <v>81</v>
      </c>
      <c r="AW351" s="13" t="s">
        <v>32</v>
      </c>
      <c r="AX351" s="13" t="s">
        <v>75</v>
      </c>
      <c r="AY351" s="101" t="s">
        <v>204</v>
      </c>
    </row>
    <row r="352" spans="1:65" s="14" customFormat="1" x14ac:dyDescent="0.2">
      <c r="A352" s="198"/>
      <c r="B352" s="199"/>
      <c r="C352" s="198"/>
      <c r="D352" s="200" t="s">
        <v>212</v>
      </c>
      <c r="E352" s="201" t="s">
        <v>1</v>
      </c>
      <c r="F352" s="202" t="s">
        <v>420</v>
      </c>
      <c r="G352" s="198"/>
      <c r="H352" s="203">
        <v>1.37</v>
      </c>
      <c r="I352" s="198"/>
      <c r="J352" s="198"/>
      <c r="K352" s="198"/>
      <c r="L352" s="199"/>
      <c r="M352" s="204"/>
      <c r="N352" s="205"/>
      <c r="O352" s="205"/>
      <c r="P352" s="205"/>
      <c r="Q352" s="205"/>
      <c r="R352" s="205"/>
      <c r="S352" s="205"/>
      <c r="T352" s="206"/>
      <c r="U352" s="198"/>
      <c r="V352" s="198"/>
      <c r="AT352" s="102" t="s">
        <v>212</v>
      </c>
      <c r="AU352" s="102" t="s">
        <v>83</v>
      </c>
      <c r="AV352" s="14" t="s">
        <v>83</v>
      </c>
      <c r="AW352" s="14" t="s">
        <v>32</v>
      </c>
      <c r="AX352" s="14" t="s">
        <v>75</v>
      </c>
      <c r="AY352" s="102" t="s">
        <v>204</v>
      </c>
    </row>
    <row r="353" spans="1:51" s="13" customFormat="1" x14ac:dyDescent="0.2">
      <c r="A353" s="225"/>
      <c r="B353" s="226"/>
      <c r="C353" s="225"/>
      <c r="D353" s="200" t="s">
        <v>212</v>
      </c>
      <c r="E353" s="227" t="s">
        <v>1</v>
      </c>
      <c r="F353" s="228" t="s">
        <v>421</v>
      </c>
      <c r="G353" s="225"/>
      <c r="H353" s="227" t="s">
        <v>1</v>
      </c>
      <c r="I353" s="225"/>
      <c r="J353" s="225"/>
      <c r="K353" s="225"/>
      <c r="L353" s="226"/>
      <c r="M353" s="229"/>
      <c r="N353" s="230"/>
      <c r="O353" s="230"/>
      <c r="P353" s="230"/>
      <c r="Q353" s="230"/>
      <c r="R353" s="230"/>
      <c r="S353" s="230"/>
      <c r="T353" s="231"/>
      <c r="U353" s="225"/>
      <c r="V353" s="225"/>
      <c r="AT353" s="101" t="s">
        <v>212</v>
      </c>
      <c r="AU353" s="101" t="s">
        <v>83</v>
      </c>
      <c r="AV353" s="13" t="s">
        <v>81</v>
      </c>
      <c r="AW353" s="13" t="s">
        <v>32</v>
      </c>
      <c r="AX353" s="13" t="s">
        <v>75</v>
      </c>
      <c r="AY353" s="101" t="s">
        <v>204</v>
      </c>
    </row>
    <row r="354" spans="1:51" s="14" customFormat="1" x14ac:dyDescent="0.2">
      <c r="A354" s="198"/>
      <c r="B354" s="199"/>
      <c r="C354" s="198"/>
      <c r="D354" s="200" t="s">
        <v>212</v>
      </c>
      <c r="E354" s="201" t="s">
        <v>1</v>
      </c>
      <c r="F354" s="202" t="s">
        <v>422</v>
      </c>
      <c r="G354" s="198"/>
      <c r="H354" s="203">
        <v>0.97</v>
      </c>
      <c r="I354" s="198"/>
      <c r="J354" s="198"/>
      <c r="K354" s="198"/>
      <c r="L354" s="199"/>
      <c r="M354" s="204"/>
      <c r="N354" s="205"/>
      <c r="O354" s="205"/>
      <c r="P354" s="205"/>
      <c r="Q354" s="205"/>
      <c r="R354" s="205"/>
      <c r="S354" s="205"/>
      <c r="T354" s="206"/>
      <c r="U354" s="198"/>
      <c r="V354" s="198"/>
      <c r="AT354" s="102" t="s">
        <v>212</v>
      </c>
      <c r="AU354" s="102" t="s">
        <v>83</v>
      </c>
      <c r="AV354" s="14" t="s">
        <v>83</v>
      </c>
      <c r="AW354" s="14" t="s">
        <v>32</v>
      </c>
      <c r="AX354" s="14" t="s">
        <v>75</v>
      </c>
      <c r="AY354" s="102" t="s">
        <v>204</v>
      </c>
    </row>
    <row r="355" spans="1:51" s="13" customFormat="1" x14ac:dyDescent="0.2">
      <c r="A355" s="225"/>
      <c r="B355" s="226"/>
      <c r="C355" s="225"/>
      <c r="D355" s="200" t="s">
        <v>212</v>
      </c>
      <c r="E355" s="227" t="s">
        <v>1</v>
      </c>
      <c r="F355" s="228" t="s">
        <v>423</v>
      </c>
      <c r="G355" s="225"/>
      <c r="H355" s="227" t="s">
        <v>1</v>
      </c>
      <c r="I355" s="225"/>
      <c r="J355" s="225"/>
      <c r="K355" s="225"/>
      <c r="L355" s="226"/>
      <c r="M355" s="229"/>
      <c r="N355" s="230"/>
      <c r="O355" s="230"/>
      <c r="P355" s="230"/>
      <c r="Q355" s="230"/>
      <c r="R355" s="230"/>
      <c r="S355" s="230"/>
      <c r="T355" s="231"/>
      <c r="U355" s="225"/>
      <c r="V355" s="225"/>
      <c r="AT355" s="101" t="s">
        <v>212</v>
      </c>
      <c r="AU355" s="101" t="s">
        <v>83</v>
      </c>
      <c r="AV355" s="13" t="s">
        <v>81</v>
      </c>
      <c r="AW355" s="13" t="s">
        <v>32</v>
      </c>
      <c r="AX355" s="13" t="s">
        <v>75</v>
      </c>
      <c r="AY355" s="101" t="s">
        <v>204</v>
      </c>
    </row>
    <row r="356" spans="1:51" s="14" customFormat="1" x14ac:dyDescent="0.2">
      <c r="A356" s="198"/>
      <c r="B356" s="199"/>
      <c r="C356" s="198"/>
      <c r="D356" s="200" t="s">
        <v>212</v>
      </c>
      <c r="E356" s="201" t="s">
        <v>1</v>
      </c>
      <c r="F356" s="202" t="s">
        <v>424</v>
      </c>
      <c r="G356" s="198"/>
      <c r="H356" s="203">
        <v>5.1660000000000004</v>
      </c>
      <c r="I356" s="198"/>
      <c r="J356" s="198"/>
      <c r="K356" s="198"/>
      <c r="L356" s="199"/>
      <c r="M356" s="204"/>
      <c r="N356" s="205"/>
      <c r="O356" s="205"/>
      <c r="P356" s="205"/>
      <c r="Q356" s="205"/>
      <c r="R356" s="205"/>
      <c r="S356" s="205"/>
      <c r="T356" s="206"/>
      <c r="U356" s="198"/>
      <c r="V356" s="198"/>
      <c r="AT356" s="102" t="s">
        <v>212</v>
      </c>
      <c r="AU356" s="102" t="s">
        <v>83</v>
      </c>
      <c r="AV356" s="14" t="s">
        <v>83</v>
      </c>
      <c r="AW356" s="14" t="s">
        <v>32</v>
      </c>
      <c r="AX356" s="14" t="s">
        <v>75</v>
      </c>
      <c r="AY356" s="102" t="s">
        <v>204</v>
      </c>
    </row>
    <row r="357" spans="1:51" s="13" customFormat="1" x14ac:dyDescent="0.2">
      <c r="A357" s="225"/>
      <c r="B357" s="226"/>
      <c r="C357" s="225"/>
      <c r="D357" s="200" t="s">
        <v>212</v>
      </c>
      <c r="E357" s="227" t="s">
        <v>1</v>
      </c>
      <c r="F357" s="228" t="s">
        <v>224</v>
      </c>
      <c r="G357" s="225"/>
      <c r="H357" s="227" t="s">
        <v>1</v>
      </c>
      <c r="I357" s="225"/>
      <c r="J357" s="225"/>
      <c r="K357" s="225"/>
      <c r="L357" s="226"/>
      <c r="M357" s="229"/>
      <c r="N357" s="230"/>
      <c r="O357" s="230"/>
      <c r="P357" s="230"/>
      <c r="Q357" s="230"/>
      <c r="R357" s="230"/>
      <c r="S357" s="230"/>
      <c r="T357" s="231"/>
      <c r="U357" s="225"/>
      <c r="V357" s="225"/>
      <c r="AT357" s="101" t="s">
        <v>212</v>
      </c>
      <c r="AU357" s="101" t="s">
        <v>83</v>
      </c>
      <c r="AV357" s="13" t="s">
        <v>81</v>
      </c>
      <c r="AW357" s="13" t="s">
        <v>32</v>
      </c>
      <c r="AX357" s="13" t="s">
        <v>75</v>
      </c>
      <c r="AY357" s="101" t="s">
        <v>204</v>
      </c>
    </row>
    <row r="358" spans="1:51" s="13" customFormat="1" x14ac:dyDescent="0.2">
      <c r="A358" s="225"/>
      <c r="B358" s="226"/>
      <c r="C358" s="225"/>
      <c r="D358" s="200" t="s">
        <v>212</v>
      </c>
      <c r="E358" s="227" t="s">
        <v>1</v>
      </c>
      <c r="F358" s="228" t="s">
        <v>425</v>
      </c>
      <c r="G358" s="225"/>
      <c r="H358" s="227" t="s">
        <v>1</v>
      </c>
      <c r="I358" s="225"/>
      <c r="J358" s="225"/>
      <c r="K358" s="225"/>
      <c r="L358" s="226"/>
      <c r="M358" s="229"/>
      <c r="N358" s="230"/>
      <c r="O358" s="230"/>
      <c r="P358" s="230"/>
      <c r="Q358" s="230"/>
      <c r="R358" s="230"/>
      <c r="S358" s="230"/>
      <c r="T358" s="231"/>
      <c r="U358" s="225"/>
      <c r="V358" s="225"/>
      <c r="AT358" s="101" t="s">
        <v>212</v>
      </c>
      <c r="AU358" s="101" t="s">
        <v>83</v>
      </c>
      <c r="AV358" s="13" t="s">
        <v>81</v>
      </c>
      <c r="AW358" s="13" t="s">
        <v>32</v>
      </c>
      <c r="AX358" s="13" t="s">
        <v>75</v>
      </c>
      <c r="AY358" s="101" t="s">
        <v>204</v>
      </c>
    </row>
    <row r="359" spans="1:51" s="14" customFormat="1" x14ac:dyDescent="0.2">
      <c r="A359" s="198"/>
      <c r="B359" s="199"/>
      <c r="C359" s="198"/>
      <c r="D359" s="200" t="s">
        <v>212</v>
      </c>
      <c r="E359" s="201" t="s">
        <v>1</v>
      </c>
      <c r="F359" s="202" t="s">
        <v>426</v>
      </c>
      <c r="G359" s="198"/>
      <c r="H359" s="203">
        <v>4.4749999999999996</v>
      </c>
      <c r="I359" s="198"/>
      <c r="J359" s="198"/>
      <c r="K359" s="198"/>
      <c r="L359" s="199"/>
      <c r="M359" s="204"/>
      <c r="N359" s="205"/>
      <c r="O359" s="205"/>
      <c r="P359" s="205"/>
      <c r="Q359" s="205"/>
      <c r="R359" s="205"/>
      <c r="S359" s="205"/>
      <c r="T359" s="206"/>
      <c r="U359" s="198"/>
      <c r="V359" s="198"/>
      <c r="AT359" s="102" t="s">
        <v>212</v>
      </c>
      <c r="AU359" s="102" t="s">
        <v>83</v>
      </c>
      <c r="AV359" s="14" t="s">
        <v>83</v>
      </c>
      <c r="AW359" s="14" t="s">
        <v>32</v>
      </c>
      <c r="AX359" s="14" t="s">
        <v>75</v>
      </c>
      <c r="AY359" s="102" t="s">
        <v>204</v>
      </c>
    </row>
    <row r="360" spans="1:51" s="13" customFormat="1" x14ac:dyDescent="0.2">
      <c r="A360" s="225"/>
      <c r="B360" s="226"/>
      <c r="C360" s="225"/>
      <c r="D360" s="200" t="s">
        <v>212</v>
      </c>
      <c r="E360" s="227" t="s">
        <v>1</v>
      </c>
      <c r="F360" s="228" t="s">
        <v>341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83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51" s="14" customFormat="1" x14ac:dyDescent="0.2">
      <c r="A361" s="198"/>
      <c r="B361" s="199"/>
      <c r="C361" s="198"/>
      <c r="D361" s="200" t="s">
        <v>212</v>
      </c>
      <c r="E361" s="201" t="s">
        <v>1</v>
      </c>
      <c r="F361" s="202" t="s">
        <v>427</v>
      </c>
      <c r="G361" s="198"/>
      <c r="H361" s="203">
        <v>0.39</v>
      </c>
      <c r="I361" s="198"/>
      <c r="J361" s="198"/>
      <c r="K361" s="198"/>
      <c r="L361" s="199"/>
      <c r="M361" s="204"/>
      <c r="N361" s="205"/>
      <c r="O361" s="205"/>
      <c r="P361" s="205"/>
      <c r="Q361" s="205"/>
      <c r="R361" s="205"/>
      <c r="S361" s="205"/>
      <c r="T361" s="206"/>
      <c r="U361" s="198"/>
      <c r="V361" s="198"/>
      <c r="AT361" s="102" t="s">
        <v>212</v>
      </c>
      <c r="AU361" s="102" t="s">
        <v>83</v>
      </c>
      <c r="AV361" s="14" t="s">
        <v>83</v>
      </c>
      <c r="AW361" s="14" t="s">
        <v>32</v>
      </c>
      <c r="AX361" s="14" t="s">
        <v>75</v>
      </c>
      <c r="AY361" s="102" t="s">
        <v>204</v>
      </c>
    </row>
    <row r="362" spans="1:51" s="13" customFormat="1" x14ac:dyDescent="0.2">
      <c r="A362" s="225"/>
      <c r="B362" s="226"/>
      <c r="C362" s="225"/>
      <c r="D362" s="200" t="s">
        <v>212</v>
      </c>
      <c r="E362" s="227" t="s">
        <v>1</v>
      </c>
      <c r="F362" s="228" t="s">
        <v>384</v>
      </c>
      <c r="G362" s="225"/>
      <c r="H362" s="227" t="s">
        <v>1</v>
      </c>
      <c r="I362" s="225"/>
      <c r="J362" s="225"/>
      <c r="K362" s="225"/>
      <c r="L362" s="226"/>
      <c r="M362" s="229"/>
      <c r="N362" s="230"/>
      <c r="O362" s="230"/>
      <c r="P362" s="230"/>
      <c r="Q362" s="230"/>
      <c r="R362" s="230"/>
      <c r="S362" s="230"/>
      <c r="T362" s="231"/>
      <c r="U362" s="225"/>
      <c r="V362" s="225"/>
      <c r="AT362" s="101" t="s">
        <v>212</v>
      </c>
      <c r="AU362" s="101" t="s">
        <v>83</v>
      </c>
      <c r="AV362" s="13" t="s">
        <v>81</v>
      </c>
      <c r="AW362" s="13" t="s">
        <v>32</v>
      </c>
      <c r="AX362" s="13" t="s">
        <v>75</v>
      </c>
      <c r="AY362" s="101" t="s">
        <v>204</v>
      </c>
    </row>
    <row r="363" spans="1:51" s="14" customFormat="1" x14ac:dyDescent="0.2">
      <c r="A363" s="198"/>
      <c r="B363" s="199"/>
      <c r="C363" s="198"/>
      <c r="D363" s="200" t="s">
        <v>212</v>
      </c>
      <c r="E363" s="201" t="s">
        <v>1</v>
      </c>
      <c r="F363" s="202" t="s">
        <v>428</v>
      </c>
      <c r="G363" s="198"/>
      <c r="H363" s="203">
        <v>0.33</v>
      </c>
      <c r="I363" s="198"/>
      <c r="J363" s="198"/>
      <c r="K363" s="198"/>
      <c r="L363" s="199"/>
      <c r="M363" s="204"/>
      <c r="N363" s="205"/>
      <c r="O363" s="205"/>
      <c r="P363" s="205"/>
      <c r="Q363" s="205"/>
      <c r="R363" s="205"/>
      <c r="S363" s="205"/>
      <c r="T363" s="206"/>
      <c r="U363" s="198"/>
      <c r="V363" s="198"/>
      <c r="AT363" s="102" t="s">
        <v>212</v>
      </c>
      <c r="AU363" s="102" t="s">
        <v>83</v>
      </c>
      <c r="AV363" s="14" t="s">
        <v>83</v>
      </c>
      <c r="AW363" s="14" t="s">
        <v>32</v>
      </c>
      <c r="AX363" s="14" t="s">
        <v>75</v>
      </c>
      <c r="AY363" s="102" t="s">
        <v>204</v>
      </c>
    </row>
    <row r="364" spans="1:51" s="13" customFormat="1" x14ac:dyDescent="0.2">
      <c r="A364" s="225"/>
      <c r="B364" s="226"/>
      <c r="C364" s="225"/>
      <c r="D364" s="200" t="s">
        <v>212</v>
      </c>
      <c r="E364" s="227" t="s">
        <v>1</v>
      </c>
      <c r="F364" s="228" t="s">
        <v>429</v>
      </c>
      <c r="G364" s="225"/>
      <c r="H364" s="227" t="s">
        <v>1</v>
      </c>
      <c r="I364" s="225"/>
      <c r="J364" s="225"/>
      <c r="K364" s="225"/>
      <c r="L364" s="226"/>
      <c r="M364" s="229"/>
      <c r="N364" s="230"/>
      <c r="O364" s="230"/>
      <c r="P364" s="230"/>
      <c r="Q364" s="230"/>
      <c r="R364" s="230"/>
      <c r="S364" s="230"/>
      <c r="T364" s="231"/>
      <c r="U364" s="225"/>
      <c r="V364" s="225"/>
      <c r="AT364" s="101" t="s">
        <v>212</v>
      </c>
      <c r="AU364" s="101" t="s">
        <v>83</v>
      </c>
      <c r="AV364" s="13" t="s">
        <v>81</v>
      </c>
      <c r="AW364" s="13" t="s">
        <v>32</v>
      </c>
      <c r="AX364" s="13" t="s">
        <v>75</v>
      </c>
      <c r="AY364" s="101" t="s">
        <v>204</v>
      </c>
    </row>
    <row r="365" spans="1:51" s="14" customFormat="1" x14ac:dyDescent="0.2">
      <c r="A365" s="198"/>
      <c r="B365" s="199"/>
      <c r="C365" s="198"/>
      <c r="D365" s="200" t="s">
        <v>212</v>
      </c>
      <c r="E365" s="201" t="s">
        <v>1</v>
      </c>
      <c r="F365" s="202" t="s">
        <v>430</v>
      </c>
      <c r="G365" s="198"/>
      <c r="H365" s="203">
        <v>1.0820000000000001</v>
      </c>
      <c r="I365" s="198"/>
      <c r="J365" s="198"/>
      <c r="K365" s="198"/>
      <c r="L365" s="199"/>
      <c r="M365" s="204"/>
      <c r="N365" s="205"/>
      <c r="O365" s="205"/>
      <c r="P365" s="205"/>
      <c r="Q365" s="205"/>
      <c r="R365" s="205"/>
      <c r="S365" s="205"/>
      <c r="T365" s="206"/>
      <c r="U365" s="198"/>
      <c r="V365" s="198"/>
      <c r="AT365" s="102" t="s">
        <v>212</v>
      </c>
      <c r="AU365" s="102" t="s">
        <v>83</v>
      </c>
      <c r="AV365" s="14" t="s">
        <v>83</v>
      </c>
      <c r="AW365" s="14" t="s">
        <v>32</v>
      </c>
      <c r="AX365" s="14" t="s">
        <v>75</v>
      </c>
      <c r="AY365" s="102" t="s">
        <v>204</v>
      </c>
    </row>
    <row r="366" spans="1:51" s="13" customFormat="1" x14ac:dyDescent="0.2">
      <c r="A366" s="225"/>
      <c r="B366" s="226"/>
      <c r="C366" s="225"/>
      <c r="D366" s="200" t="s">
        <v>212</v>
      </c>
      <c r="E366" s="227" t="s">
        <v>1</v>
      </c>
      <c r="F366" s="228" t="s">
        <v>431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83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51" s="14" customFormat="1" x14ac:dyDescent="0.2">
      <c r="A367" s="198"/>
      <c r="B367" s="199"/>
      <c r="C367" s="198"/>
      <c r="D367" s="200" t="s">
        <v>212</v>
      </c>
      <c r="E367" s="201" t="s">
        <v>1</v>
      </c>
      <c r="F367" s="202" t="s">
        <v>432</v>
      </c>
      <c r="G367" s="198"/>
      <c r="H367" s="203">
        <v>3.97</v>
      </c>
      <c r="I367" s="198"/>
      <c r="J367" s="198"/>
      <c r="K367" s="198"/>
      <c r="L367" s="199"/>
      <c r="M367" s="204"/>
      <c r="N367" s="205"/>
      <c r="O367" s="205"/>
      <c r="P367" s="205"/>
      <c r="Q367" s="205"/>
      <c r="R367" s="205"/>
      <c r="S367" s="205"/>
      <c r="T367" s="206"/>
      <c r="U367" s="198"/>
      <c r="V367" s="198"/>
      <c r="AT367" s="102" t="s">
        <v>212</v>
      </c>
      <c r="AU367" s="102" t="s">
        <v>83</v>
      </c>
      <c r="AV367" s="14" t="s">
        <v>83</v>
      </c>
      <c r="AW367" s="14" t="s">
        <v>32</v>
      </c>
      <c r="AX367" s="14" t="s">
        <v>75</v>
      </c>
      <c r="AY367" s="102" t="s">
        <v>204</v>
      </c>
    </row>
    <row r="368" spans="1:51" s="13" customFormat="1" x14ac:dyDescent="0.2">
      <c r="A368" s="225"/>
      <c r="B368" s="226"/>
      <c r="C368" s="225"/>
      <c r="D368" s="200" t="s">
        <v>212</v>
      </c>
      <c r="E368" s="227" t="s">
        <v>1</v>
      </c>
      <c r="F368" s="228" t="s">
        <v>433</v>
      </c>
      <c r="G368" s="225"/>
      <c r="H368" s="227" t="s">
        <v>1</v>
      </c>
      <c r="I368" s="225"/>
      <c r="J368" s="225"/>
      <c r="K368" s="225"/>
      <c r="L368" s="226"/>
      <c r="M368" s="229"/>
      <c r="N368" s="230"/>
      <c r="O368" s="230"/>
      <c r="P368" s="230"/>
      <c r="Q368" s="230"/>
      <c r="R368" s="230"/>
      <c r="S368" s="230"/>
      <c r="T368" s="231"/>
      <c r="U368" s="225"/>
      <c r="V368" s="225"/>
      <c r="AT368" s="101" t="s">
        <v>212</v>
      </c>
      <c r="AU368" s="101" t="s">
        <v>83</v>
      </c>
      <c r="AV368" s="13" t="s">
        <v>81</v>
      </c>
      <c r="AW368" s="13" t="s">
        <v>32</v>
      </c>
      <c r="AX368" s="13" t="s">
        <v>75</v>
      </c>
      <c r="AY368" s="101" t="s">
        <v>204</v>
      </c>
    </row>
    <row r="369" spans="1:65" s="14" customFormat="1" x14ac:dyDescent="0.2">
      <c r="A369" s="198"/>
      <c r="B369" s="199"/>
      <c r="C369" s="198"/>
      <c r="D369" s="200" t="s">
        <v>212</v>
      </c>
      <c r="E369" s="201" t="s">
        <v>1</v>
      </c>
      <c r="F369" s="202" t="s">
        <v>434</v>
      </c>
      <c r="G369" s="198"/>
      <c r="H369" s="203">
        <v>0.246</v>
      </c>
      <c r="I369" s="198"/>
      <c r="J369" s="198"/>
      <c r="K369" s="198"/>
      <c r="L369" s="199"/>
      <c r="M369" s="204"/>
      <c r="N369" s="205"/>
      <c r="O369" s="205"/>
      <c r="P369" s="205"/>
      <c r="Q369" s="205"/>
      <c r="R369" s="205"/>
      <c r="S369" s="205"/>
      <c r="T369" s="206"/>
      <c r="U369" s="198"/>
      <c r="V369" s="198"/>
      <c r="AT369" s="102" t="s">
        <v>212</v>
      </c>
      <c r="AU369" s="102" t="s">
        <v>83</v>
      </c>
      <c r="AV369" s="14" t="s">
        <v>83</v>
      </c>
      <c r="AW369" s="14" t="s">
        <v>32</v>
      </c>
      <c r="AX369" s="14" t="s">
        <v>75</v>
      </c>
      <c r="AY369" s="102" t="s">
        <v>204</v>
      </c>
    </row>
    <row r="370" spans="1:65" s="15" customFormat="1" x14ac:dyDescent="0.2">
      <c r="A370" s="207"/>
      <c r="B370" s="208"/>
      <c r="C370" s="207"/>
      <c r="D370" s="200" t="s">
        <v>212</v>
      </c>
      <c r="E370" s="209" t="s">
        <v>1</v>
      </c>
      <c r="F370" s="210" t="s">
        <v>227</v>
      </c>
      <c r="G370" s="207"/>
      <c r="H370" s="211">
        <v>17.998999999999999</v>
      </c>
      <c r="I370" s="207"/>
      <c r="J370" s="207"/>
      <c r="K370" s="207"/>
      <c r="L370" s="208"/>
      <c r="M370" s="212"/>
      <c r="N370" s="213"/>
      <c r="O370" s="213"/>
      <c r="P370" s="213"/>
      <c r="Q370" s="213"/>
      <c r="R370" s="213"/>
      <c r="S370" s="213"/>
      <c r="T370" s="214"/>
      <c r="U370" s="207"/>
      <c r="V370" s="207"/>
      <c r="AT370" s="103" t="s">
        <v>212</v>
      </c>
      <c r="AU370" s="103" t="s">
        <v>83</v>
      </c>
      <c r="AV370" s="15" t="s">
        <v>211</v>
      </c>
      <c r="AW370" s="15" t="s">
        <v>32</v>
      </c>
      <c r="AX370" s="15" t="s">
        <v>81</v>
      </c>
      <c r="AY370" s="103" t="s">
        <v>204</v>
      </c>
    </row>
    <row r="371" spans="1:65" s="2" customFormat="1" ht="37.9" customHeight="1" x14ac:dyDescent="0.2">
      <c r="A371" s="111"/>
      <c r="B371" s="112"/>
      <c r="C371" s="187" t="s">
        <v>435</v>
      </c>
      <c r="D371" s="187" t="s">
        <v>207</v>
      </c>
      <c r="E371" s="188" t="s">
        <v>436</v>
      </c>
      <c r="F371" s="189" t="s">
        <v>437</v>
      </c>
      <c r="G371" s="190" t="s">
        <v>349</v>
      </c>
      <c r="H371" s="191">
        <v>0.10199999999999999</v>
      </c>
      <c r="I371" s="192"/>
      <c r="J371" s="192">
        <f>ROUND(I371*H371,2)</f>
        <v>0</v>
      </c>
      <c r="K371" s="193"/>
      <c r="L371" s="112"/>
      <c r="M371" s="194" t="s">
        <v>1</v>
      </c>
      <c r="N371" s="195" t="s">
        <v>40</v>
      </c>
      <c r="O371" s="196">
        <v>0</v>
      </c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111"/>
      <c r="V371" s="111"/>
      <c r="W371" s="29"/>
      <c r="X371" s="29"/>
      <c r="Y371" s="29"/>
      <c r="Z371" s="29"/>
      <c r="AA371" s="29"/>
      <c r="AB371" s="29"/>
      <c r="AC371" s="29"/>
      <c r="AD371" s="29"/>
      <c r="AE371" s="29"/>
      <c r="AR371" s="99" t="s">
        <v>211</v>
      </c>
      <c r="AT371" s="99" t="s">
        <v>207</v>
      </c>
      <c r="AU371" s="99" t="s">
        <v>83</v>
      </c>
      <c r="AY371" s="18" t="s">
        <v>204</v>
      </c>
      <c r="BE371" s="100">
        <f>IF(N371="základní",J371,0)</f>
        <v>0</v>
      </c>
      <c r="BF371" s="100">
        <f>IF(N371="snížená",J371,0)</f>
        <v>0</v>
      </c>
      <c r="BG371" s="100">
        <f>IF(N371="zákl. přenesená",J371,0)</f>
        <v>0</v>
      </c>
      <c r="BH371" s="100">
        <f>IF(N371="sníž. přenesená",J371,0)</f>
        <v>0</v>
      </c>
      <c r="BI371" s="100">
        <f>IF(N371="nulová",J371,0)</f>
        <v>0</v>
      </c>
      <c r="BJ371" s="18" t="s">
        <v>81</v>
      </c>
      <c r="BK371" s="100">
        <f>ROUND(I371*H371,2)</f>
        <v>0</v>
      </c>
      <c r="BL371" s="18" t="s">
        <v>211</v>
      </c>
      <c r="BM371" s="99" t="s">
        <v>438</v>
      </c>
    </row>
    <row r="372" spans="1:65" s="13" customFormat="1" x14ac:dyDescent="0.2">
      <c r="A372" s="225"/>
      <c r="B372" s="226"/>
      <c r="C372" s="225"/>
      <c r="D372" s="200" t="s">
        <v>212</v>
      </c>
      <c r="E372" s="227" t="s">
        <v>1</v>
      </c>
      <c r="F372" s="228" t="s">
        <v>213</v>
      </c>
      <c r="G372" s="225"/>
      <c r="H372" s="227" t="s">
        <v>1</v>
      </c>
      <c r="I372" s="225"/>
      <c r="J372" s="225"/>
      <c r="K372" s="225"/>
      <c r="L372" s="226"/>
      <c r="M372" s="229"/>
      <c r="N372" s="230"/>
      <c r="O372" s="230"/>
      <c r="P372" s="230"/>
      <c r="Q372" s="230"/>
      <c r="R372" s="230"/>
      <c r="S372" s="230"/>
      <c r="T372" s="231"/>
      <c r="U372" s="225"/>
      <c r="V372" s="225"/>
      <c r="AT372" s="101" t="s">
        <v>212</v>
      </c>
      <c r="AU372" s="101" t="s">
        <v>83</v>
      </c>
      <c r="AV372" s="13" t="s">
        <v>81</v>
      </c>
      <c r="AW372" s="13" t="s">
        <v>32</v>
      </c>
      <c r="AX372" s="13" t="s">
        <v>75</v>
      </c>
      <c r="AY372" s="101" t="s">
        <v>204</v>
      </c>
    </row>
    <row r="373" spans="1:65" s="13" customFormat="1" x14ac:dyDescent="0.2">
      <c r="A373" s="225"/>
      <c r="B373" s="226"/>
      <c r="C373" s="225"/>
      <c r="D373" s="200" t="s">
        <v>212</v>
      </c>
      <c r="E373" s="227" t="s">
        <v>1</v>
      </c>
      <c r="F373" s="228" t="s">
        <v>439</v>
      </c>
      <c r="G373" s="225"/>
      <c r="H373" s="227" t="s">
        <v>1</v>
      </c>
      <c r="I373" s="225"/>
      <c r="J373" s="225"/>
      <c r="K373" s="225"/>
      <c r="L373" s="226"/>
      <c r="M373" s="229"/>
      <c r="N373" s="230"/>
      <c r="O373" s="230"/>
      <c r="P373" s="230"/>
      <c r="Q373" s="230"/>
      <c r="R373" s="230"/>
      <c r="S373" s="230"/>
      <c r="T373" s="231"/>
      <c r="U373" s="225"/>
      <c r="V373" s="225"/>
      <c r="AT373" s="101" t="s">
        <v>212</v>
      </c>
      <c r="AU373" s="101" t="s">
        <v>83</v>
      </c>
      <c r="AV373" s="13" t="s">
        <v>81</v>
      </c>
      <c r="AW373" s="13" t="s">
        <v>32</v>
      </c>
      <c r="AX373" s="13" t="s">
        <v>75</v>
      </c>
      <c r="AY373" s="101" t="s">
        <v>204</v>
      </c>
    </row>
    <row r="374" spans="1:65" s="14" customFormat="1" x14ac:dyDescent="0.2">
      <c r="A374" s="198"/>
      <c r="B374" s="199"/>
      <c r="C374" s="198"/>
      <c r="D374" s="200" t="s">
        <v>212</v>
      </c>
      <c r="E374" s="201" t="s">
        <v>1</v>
      </c>
      <c r="F374" s="202" t="s">
        <v>440</v>
      </c>
      <c r="G374" s="198"/>
      <c r="H374" s="203">
        <v>4.2999999999999997E-2</v>
      </c>
      <c r="I374" s="198"/>
      <c r="J374" s="198"/>
      <c r="K374" s="198"/>
      <c r="L374" s="199"/>
      <c r="M374" s="204"/>
      <c r="N374" s="205"/>
      <c r="O374" s="205"/>
      <c r="P374" s="205"/>
      <c r="Q374" s="205"/>
      <c r="R374" s="205"/>
      <c r="S374" s="205"/>
      <c r="T374" s="206"/>
      <c r="U374" s="198"/>
      <c r="V374" s="198"/>
      <c r="AT374" s="102" t="s">
        <v>212</v>
      </c>
      <c r="AU374" s="102" t="s">
        <v>83</v>
      </c>
      <c r="AV374" s="14" t="s">
        <v>83</v>
      </c>
      <c r="AW374" s="14" t="s">
        <v>32</v>
      </c>
      <c r="AX374" s="14" t="s">
        <v>75</v>
      </c>
      <c r="AY374" s="102" t="s">
        <v>204</v>
      </c>
    </row>
    <row r="375" spans="1:65" s="13" customFormat="1" x14ac:dyDescent="0.2">
      <c r="A375" s="225"/>
      <c r="B375" s="226"/>
      <c r="C375" s="225"/>
      <c r="D375" s="200" t="s">
        <v>212</v>
      </c>
      <c r="E375" s="227" t="s">
        <v>1</v>
      </c>
      <c r="F375" s="228" t="s">
        <v>441</v>
      </c>
      <c r="G375" s="225"/>
      <c r="H375" s="227" t="s">
        <v>1</v>
      </c>
      <c r="I375" s="225"/>
      <c r="J375" s="225"/>
      <c r="K375" s="225"/>
      <c r="L375" s="226"/>
      <c r="M375" s="229"/>
      <c r="N375" s="230"/>
      <c r="O375" s="230"/>
      <c r="P375" s="230"/>
      <c r="Q375" s="230"/>
      <c r="R375" s="230"/>
      <c r="S375" s="230"/>
      <c r="T375" s="231"/>
      <c r="U375" s="225"/>
      <c r="V375" s="225"/>
      <c r="AT375" s="101" t="s">
        <v>212</v>
      </c>
      <c r="AU375" s="101" t="s">
        <v>83</v>
      </c>
      <c r="AV375" s="13" t="s">
        <v>81</v>
      </c>
      <c r="AW375" s="13" t="s">
        <v>32</v>
      </c>
      <c r="AX375" s="13" t="s">
        <v>75</v>
      </c>
      <c r="AY375" s="101" t="s">
        <v>204</v>
      </c>
    </row>
    <row r="376" spans="1:65" s="14" customFormat="1" x14ac:dyDescent="0.2">
      <c r="A376" s="198"/>
      <c r="B376" s="199"/>
      <c r="C376" s="198"/>
      <c r="D376" s="200" t="s">
        <v>212</v>
      </c>
      <c r="E376" s="201" t="s">
        <v>1</v>
      </c>
      <c r="F376" s="202" t="s">
        <v>442</v>
      </c>
      <c r="G376" s="198"/>
      <c r="H376" s="203">
        <v>5.8999999999999997E-2</v>
      </c>
      <c r="I376" s="198"/>
      <c r="J376" s="198"/>
      <c r="K376" s="198"/>
      <c r="L376" s="199"/>
      <c r="M376" s="204"/>
      <c r="N376" s="205"/>
      <c r="O376" s="205"/>
      <c r="P376" s="205"/>
      <c r="Q376" s="205"/>
      <c r="R376" s="205"/>
      <c r="S376" s="205"/>
      <c r="T376" s="206"/>
      <c r="U376" s="198"/>
      <c r="V376" s="198"/>
      <c r="AT376" s="102" t="s">
        <v>212</v>
      </c>
      <c r="AU376" s="102" t="s">
        <v>83</v>
      </c>
      <c r="AV376" s="14" t="s">
        <v>83</v>
      </c>
      <c r="AW376" s="14" t="s">
        <v>32</v>
      </c>
      <c r="AX376" s="14" t="s">
        <v>75</v>
      </c>
      <c r="AY376" s="102" t="s">
        <v>204</v>
      </c>
    </row>
    <row r="377" spans="1:65" s="15" customFormat="1" x14ac:dyDescent="0.2">
      <c r="A377" s="207"/>
      <c r="B377" s="208"/>
      <c r="C377" s="207"/>
      <c r="D377" s="200" t="s">
        <v>212</v>
      </c>
      <c r="E377" s="209" t="s">
        <v>1</v>
      </c>
      <c r="F377" s="210" t="s">
        <v>227</v>
      </c>
      <c r="G377" s="207"/>
      <c r="H377" s="211">
        <v>0.10199999999999999</v>
      </c>
      <c r="I377" s="207"/>
      <c r="J377" s="207"/>
      <c r="K377" s="207"/>
      <c r="L377" s="208"/>
      <c r="M377" s="212"/>
      <c r="N377" s="213"/>
      <c r="O377" s="213"/>
      <c r="P377" s="213"/>
      <c r="Q377" s="213"/>
      <c r="R377" s="213"/>
      <c r="S377" s="213"/>
      <c r="T377" s="214"/>
      <c r="U377" s="207"/>
      <c r="V377" s="207"/>
      <c r="AT377" s="103" t="s">
        <v>212</v>
      </c>
      <c r="AU377" s="103" t="s">
        <v>83</v>
      </c>
      <c r="AV377" s="15" t="s">
        <v>211</v>
      </c>
      <c r="AW377" s="15" t="s">
        <v>32</v>
      </c>
      <c r="AX377" s="15" t="s">
        <v>81</v>
      </c>
      <c r="AY377" s="103" t="s">
        <v>204</v>
      </c>
    </row>
    <row r="378" spans="1:65" s="2" customFormat="1" ht="37.9" customHeight="1" x14ac:dyDescent="0.2">
      <c r="A378" s="111"/>
      <c r="B378" s="112"/>
      <c r="C378" s="187" t="s">
        <v>333</v>
      </c>
      <c r="D378" s="187" t="s">
        <v>207</v>
      </c>
      <c r="E378" s="188" t="s">
        <v>443</v>
      </c>
      <c r="F378" s="189" t="s">
        <v>444</v>
      </c>
      <c r="G378" s="190" t="s">
        <v>349</v>
      </c>
      <c r="H378" s="191">
        <v>6.1829999999999998</v>
      </c>
      <c r="I378" s="192"/>
      <c r="J378" s="192">
        <f>ROUND(I378*H378,2)</f>
        <v>0</v>
      </c>
      <c r="K378" s="193"/>
      <c r="L378" s="112"/>
      <c r="M378" s="194" t="s">
        <v>1</v>
      </c>
      <c r="N378" s="195" t="s">
        <v>40</v>
      </c>
      <c r="O378" s="196">
        <v>0</v>
      </c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111"/>
      <c r="V378" s="111"/>
      <c r="W378" s="29"/>
      <c r="X378" s="29"/>
      <c r="Y378" s="29"/>
      <c r="Z378" s="29"/>
      <c r="AA378" s="29"/>
      <c r="AB378" s="29"/>
      <c r="AC378" s="29"/>
      <c r="AD378" s="29"/>
      <c r="AE378" s="29"/>
      <c r="AR378" s="99" t="s">
        <v>211</v>
      </c>
      <c r="AT378" s="99" t="s">
        <v>207</v>
      </c>
      <c r="AU378" s="99" t="s">
        <v>83</v>
      </c>
      <c r="AY378" s="18" t="s">
        <v>204</v>
      </c>
      <c r="BE378" s="100">
        <f>IF(N378="základní",J378,0)</f>
        <v>0</v>
      </c>
      <c r="BF378" s="100">
        <f>IF(N378="snížená",J378,0)</f>
        <v>0</v>
      </c>
      <c r="BG378" s="100">
        <f>IF(N378="zákl. přenesená",J378,0)</f>
        <v>0</v>
      </c>
      <c r="BH378" s="100">
        <f>IF(N378="sníž. přenesená",J378,0)</f>
        <v>0</v>
      </c>
      <c r="BI378" s="100">
        <f>IF(N378="nulová",J378,0)</f>
        <v>0</v>
      </c>
      <c r="BJ378" s="18" t="s">
        <v>81</v>
      </c>
      <c r="BK378" s="100">
        <f>ROUND(I378*H378,2)</f>
        <v>0</v>
      </c>
      <c r="BL378" s="18" t="s">
        <v>211</v>
      </c>
      <c r="BM378" s="99" t="s">
        <v>445</v>
      </c>
    </row>
    <row r="379" spans="1:65" s="13" customFormat="1" x14ac:dyDescent="0.2">
      <c r="A379" s="225"/>
      <c r="B379" s="226"/>
      <c r="C379" s="225"/>
      <c r="D379" s="200" t="s">
        <v>212</v>
      </c>
      <c r="E379" s="227" t="s">
        <v>1</v>
      </c>
      <c r="F379" s="228" t="s">
        <v>233</v>
      </c>
      <c r="G379" s="225"/>
      <c r="H379" s="227" t="s">
        <v>1</v>
      </c>
      <c r="I379" s="225"/>
      <c r="J379" s="225"/>
      <c r="K379" s="225"/>
      <c r="L379" s="226"/>
      <c r="M379" s="229"/>
      <c r="N379" s="230"/>
      <c r="O379" s="230"/>
      <c r="P379" s="230"/>
      <c r="Q379" s="230"/>
      <c r="R379" s="230"/>
      <c r="S379" s="230"/>
      <c r="T379" s="231"/>
      <c r="U379" s="225"/>
      <c r="V379" s="225"/>
      <c r="AT379" s="101" t="s">
        <v>212</v>
      </c>
      <c r="AU379" s="101" t="s">
        <v>83</v>
      </c>
      <c r="AV379" s="13" t="s">
        <v>81</v>
      </c>
      <c r="AW379" s="13" t="s">
        <v>32</v>
      </c>
      <c r="AX379" s="13" t="s">
        <v>75</v>
      </c>
      <c r="AY379" s="101" t="s">
        <v>204</v>
      </c>
    </row>
    <row r="380" spans="1:65" s="13" customFormat="1" x14ac:dyDescent="0.2">
      <c r="A380" s="225"/>
      <c r="B380" s="226"/>
      <c r="C380" s="225"/>
      <c r="D380" s="200" t="s">
        <v>212</v>
      </c>
      <c r="E380" s="227" t="s">
        <v>1</v>
      </c>
      <c r="F380" s="228" t="s">
        <v>446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83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4" customFormat="1" x14ac:dyDescent="0.2">
      <c r="A381" s="198"/>
      <c r="B381" s="199"/>
      <c r="C381" s="198"/>
      <c r="D381" s="200" t="s">
        <v>212</v>
      </c>
      <c r="E381" s="201" t="s">
        <v>1</v>
      </c>
      <c r="F381" s="202" t="s">
        <v>447</v>
      </c>
      <c r="G381" s="198"/>
      <c r="H381" s="203">
        <v>0.34799999999999998</v>
      </c>
      <c r="I381" s="198"/>
      <c r="J381" s="198"/>
      <c r="K381" s="198"/>
      <c r="L381" s="199"/>
      <c r="M381" s="204"/>
      <c r="N381" s="205"/>
      <c r="O381" s="205"/>
      <c r="P381" s="205"/>
      <c r="Q381" s="205"/>
      <c r="R381" s="205"/>
      <c r="S381" s="205"/>
      <c r="T381" s="206"/>
      <c r="U381" s="198"/>
      <c r="V381" s="198"/>
      <c r="AT381" s="102" t="s">
        <v>212</v>
      </c>
      <c r="AU381" s="102" t="s">
        <v>83</v>
      </c>
      <c r="AV381" s="14" t="s">
        <v>83</v>
      </c>
      <c r="AW381" s="14" t="s">
        <v>32</v>
      </c>
      <c r="AX381" s="14" t="s">
        <v>75</v>
      </c>
      <c r="AY381" s="102" t="s">
        <v>204</v>
      </c>
    </row>
    <row r="382" spans="1:65" s="13" customFormat="1" x14ac:dyDescent="0.2">
      <c r="A382" s="225"/>
      <c r="B382" s="226"/>
      <c r="C382" s="225"/>
      <c r="D382" s="200" t="s">
        <v>212</v>
      </c>
      <c r="E382" s="227" t="s">
        <v>1</v>
      </c>
      <c r="F382" s="228" t="s">
        <v>213</v>
      </c>
      <c r="G382" s="225"/>
      <c r="H382" s="227" t="s">
        <v>1</v>
      </c>
      <c r="I382" s="225"/>
      <c r="J382" s="225"/>
      <c r="K382" s="225"/>
      <c r="L382" s="226"/>
      <c r="M382" s="229"/>
      <c r="N382" s="230"/>
      <c r="O382" s="230"/>
      <c r="P382" s="230"/>
      <c r="Q382" s="230"/>
      <c r="R382" s="230"/>
      <c r="S382" s="230"/>
      <c r="T382" s="231"/>
      <c r="U382" s="225"/>
      <c r="V382" s="225"/>
      <c r="AT382" s="101" t="s">
        <v>212</v>
      </c>
      <c r="AU382" s="101" t="s">
        <v>83</v>
      </c>
      <c r="AV382" s="13" t="s">
        <v>81</v>
      </c>
      <c r="AW382" s="13" t="s">
        <v>32</v>
      </c>
      <c r="AX382" s="13" t="s">
        <v>75</v>
      </c>
      <c r="AY382" s="101" t="s">
        <v>204</v>
      </c>
    </row>
    <row r="383" spans="1:65" s="13" customFormat="1" x14ac:dyDescent="0.2">
      <c r="A383" s="225"/>
      <c r="B383" s="226"/>
      <c r="C383" s="225"/>
      <c r="D383" s="200" t="s">
        <v>212</v>
      </c>
      <c r="E383" s="227" t="s">
        <v>1</v>
      </c>
      <c r="F383" s="228" t="s">
        <v>448</v>
      </c>
      <c r="G383" s="225"/>
      <c r="H383" s="227" t="s">
        <v>1</v>
      </c>
      <c r="I383" s="225"/>
      <c r="J383" s="225"/>
      <c r="K383" s="225"/>
      <c r="L383" s="226"/>
      <c r="M383" s="229"/>
      <c r="N383" s="230"/>
      <c r="O383" s="230"/>
      <c r="P383" s="230"/>
      <c r="Q383" s="230"/>
      <c r="R383" s="230"/>
      <c r="S383" s="230"/>
      <c r="T383" s="231"/>
      <c r="U383" s="225"/>
      <c r="V383" s="225"/>
      <c r="AT383" s="101" t="s">
        <v>212</v>
      </c>
      <c r="AU383" s="101" t="s">
        <v>83</v>
      </c>
      <c r="AV383" s="13" t="s">
        <v>81</v>
      </c>
      <c r="AW383" s="13" t="s">
        <v>32</v>
      </c>
      <c r="AX383" s="13" t="s">
        <v>75</v>
      </c>
      <c r="AY383" s="101" t="s">
        <v>204</v>
      </c>
    </row>
    <row r="384" spans="1:65" s="14" customFormat="1" x14ac:dyDescent="0.2">
      <c r="A384" s="198"/>
      <c r="B384" s="199"/>
      <c r="C384" s="198"/>
      <c r="D384" s="200" t="s">
        <v>212</v>
      </c>
      <c r="E384" s="201" t="s">
        <v>1</v>
      </c>
      <c r="F384" s="202" t="s">
        <v>449</v>
      </c>
      <c r="G384" s="198"/>
      <c r="H384" s="203">
        <v>2.4569999999999999</v>
      </c>
      <c r="I384" s="198"/>
      <c r="J384" s="198"/>
      <c r="K384" s="198"/>
      <c r="L384" s="199"/>
      <c r="M384" s="204"/>
      <c r="N384" s="205"/>
      <c r="O384" s="205"/>
      <c r="P384" s="205"/>
      <c r="Q384" s="205"/>
      <c r="R384" s="205"/>
      <c r="S384" s="205"/>
      <c r="T384" s="206"/>
      <c r="U384" s="198"/>
      <c r="V384" s="198"/>
      <c r="AT384" s="102" t="s">
        <v>212</v>
      </c>
      <c r="AU384" s="102" t="s">
        <v>83</v>
      </c>
      <c r="AV384" s="14" t="s">
        <v>83</v>
      </c>
      <c r="AW384" s="14" t="s">
        <v>32</v>
      </c>
      <c r="AX384" s="14" t="s">
        <v>75</v>
      </c>
      <c r="AY384" s="102" t="s">
        <v>204</v>
      </c>
    </row>
    <row r="385" spans="1:65" s="13" customFormat="1" x14ac:dyDescent="0.2">
      <c r="A385" s="225"/>
      <c r="B385" s="226"/>
      <c r="C385" s="225"/>
      <c r="D385" s="200" t="s">
        <v>212</v>
      </c>
      <c r="E385" s="227" t="s">
        <v>1</v>
      </c>
      <c r="F385" s="228" t="s">
        <v>450</v>
      </c>
      <c r="G385" s="225"/>
      <c r="H385" s="227" t="s">
        <v>1</v>
      </c>
      <c r="I385" s="225"/>
      <c r="J385" s="225"/>
      <c r="K385" s="225"/>
      <c r="L385" s="226"/>
      <c r="M385" s="229"/>
      <c r="N385" s="230"/>
      <c r="O385" s="230"/>
      <c r="P385" s="230"/>
      <c r="Q385" s="230"/>
      <c r="R385" s="230"/>
      <c r="S385" s="230"/>
      <c r="T385" s="231"/>
      <c r="U385" s="225"/>
      <c r="V385" s="225"/>
      <c r="AT385" s="101" t="s">
        <v>212</v>
      </c>
      <c r="AU385" s="101" t="s">
        <v>83</v>
      </c>
      <c r="AV385" s="13" t="s">
        <v>81</v>
      </c>
      <c r="AW385" s="13" t="s">
        <v>32</v>
      </c>
      <c r="AX385" s="13" t="s">
        <v>75</v>
      </c>
      <c r="AY385" s="101" t="s">
        <v>204</v>
      </c>
    </row>
    <row r="386" spans="1:65" s="14" customFormat="1" x14ac:dyDescent="0.2">
      <c r="A386" s="198"/>
      <c r="B386" s="199"/>
      <c r="C386" s="198"/>
      <c r="D386" s="200" t="s">
        <v>212</v>
      </c>
      <c r="E386" s="201" t="s">
        <v>1</v>
      </c>
      <c r="F386" s="202" t="s">
        <v>451</v>
      </c>
      <c r="G386" s="198"/>
      <c r="H386" s="203">
        <v>1.03</v>
      </c>
      <c r="I386" s="198"/>
      <c r="J386" s="198"/>
      <c r="K386" s="198"/>
      <c r="L386" s="199"/>
      <c r="M386" s="204"/>
      <c r="N386" s="205"/>
      <c r="O386" s="205"/>
      <c r="P386" s="205"/>
      <c r="Q386" s="205"/>
      <c r="R386" s="205"/>
      <c r="S386" s="205"/>
      <c r="T386" s="206"/>
      <c r="U386" s="198"/>
      <c r="V386" s="198"/>
      <c r="AT386" s="102" t="s">
        <v>212</v>
      </c>
      <c r="AU386" s="102" t="s">
        <v>83</v>
      </c>
      <c r="AV386" s="14" t="s">
        <v>83</v>
      </c>
      <c r="AW386" s="14" t="s">
        <v>32</v>
      </c>
      <c r="AX386" s="14" t="s">
        <v>75</v>
      </c>
      <c r="AY386" s="102" t="s">
        <v>204</v>
      </c>
    </row>
    <row r="387" spans="1:65" s="13" customFormat="1" x14ac:dyDescent="0.2">
      <c r="A387" s="225"/>
      <c r="B387" s="226"/>
      <c r="C387" s="225"/>
      <c r="D387" s="200" t="s">
        <v>212</v>
      </c>
      <c r="E387" s="227" t="s">
        <v>1</v>
      </c>
      <c r="F387" s="228" t="s">
        <v>452</v>
      </c>
      <c r="G387" s="225"/>
      <c r="H387" s="227" t="s">
        <v>1</v>
      </c>
      <c r="I387" s="225"/>
      <c r="J387" s="225"/>
      <c r="K387" s="225"/>
      <c r="L387" s="226"/>
      <c r="M387" s="229"/>
      <c r="N387" s="230"/>
      <c r="O387" s="230"/>
      <c r="P387" s="230"/>
      <c r="Q387" s="230"/>
      <c r="R387" s="230"/>
      <c r="S387" s="230"/>
      <c r="T387" s="231"/>
      <c r="U387" s="225"/>
      <c r="V387" s="225"/>
      <c r="AT387" s="101" t="s">
        <v>212</v>
      </c>
      <c r="AU387" s="101" t="s">
        <v>83</v>
      </c>
      <c r="AV387" s="13" t="s">
        <v>81</v>
      </c>
      <c r="AW387" s="13" t="s">
        <v>32</v>
      </c>
      <c r="AX387" s="13" t="s">
        <v>75</v>
      </c>
      <c r="AY387" s="101" t="s">
        <v>204</v>
      </c>
    </row>
    <row r="388" spans="1:65" s="14" customFormat="1" x14ac:dyDescent="0.2">
      <c r="A388" s="198"/>
      <c r="B388" s="199"/>
      <c r="C388" s="198"/>
      <c r="D388" s="200" t="s">
        <v>212</v>
      </c>
      <c r="E388" s="201" t="s">
        <v>1</v>
      </c>
      <c r="F388" s="202" t="s">
        <v>453</v>
      </c>
      <c r="G388" s="198"/>
      <c r="H388" s="203">
        <v>1.44</v>
      </c>
      <c r="I388" s="198"/>
      <c r="J388" s="198"/>
      <c r="K388" s="198"/>
      <c r="L388" s="199"/>
      <c r="M388" s="204"/>
      <c r="N388" s="205"/>
      <c r="O388" s="205"/>
      <c r="P388" s="205"/>
      <c r="Q388" s="205"/>
      <c r="R388" s="205"/>
      <c r="S388" s="205"/>
      <c r="T388" s="206"/>
      <c r="U388" s="198"/>
      <c r="V388" s="198"/>
      <c r="AT388" s="102" t="s">
        <v>212</v>
      </c>
      <c r="AU388" s="102" t="s">
        <v>83</v>
      </c>
      <c r="AV388" s="14" t="s">
        <v>83</v>
      </c>
      <c r="AW388" s="14" t="s">
        <v>32</v>
      </c>
      <c r="AX388" s="14" t="s">
        <v>75</v>
      </c>
      <c r="AY388" s="102" t="s">
        <v>204</v>
      </c>
    </row>
    <row r="389" spans="1:65" s="13" customFormat="1" x14ac:dyDescent="0.2">
      <c r="A389" s="225"/>
      <c r="B389" s="226"/>
      <c r="C389" s="225"/>
      <c r="D389" s="200" t="s">
        <v>212</v>
      </c>
      <c r="E389" s="227" t="s">
        <v>1</v>
      </c>
      <c r="F389" s="228" t="s">
        <v>454</v>
      </c>
      <c r="G389" s="225"/>
      <c r="H389" s="227" t="s">
        <v>1</v>
      </c>
      <c r="I389" s="225"/>
      <c r="J389" s="225"/>
      <c r="K389" s="225"/>
      <c r="L389" s="226"/>
      <c r="M389" s="229"/>
      <c r="N389" s="230"/>
      <c r="O389" s="230"/>
      <c r="P389" s="230"/>
      <c r="Q389" s="230"/>
      <c r="R389" s="230"/>
      <c r="S389" s="230"/>
      <c r="T389" s="231"/>
      <c r="U389" s="225"/>
      <c r="V389" s="225"/>
      <c r="AT389" s="101" t="s">
        <v>212</v>
      </c>
      <c r="AU389" s="101" t="s">
        <v>83</v>
      </c>
      <c r="AV389" s="13" t="s">
        <v>81</v>
      </c>
      <c r="AW389" s="13" t="s">
        <v>32</v>
      </c>
      <c r="AX389" s="13" t="s">
        <v>75</v>
      </c>
      <c r="AY389" s="101" t="s">
        <v>204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455</v>
      </c>
      <c r="G390" s="198"/>
      <c r="H390" s="203">
        <v>0.25700000000000001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83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3" customFormat="1" x14ac:dyDescent="0.2">
      <c r="A391" s="225"/>
      <c r="B391" s="226"/>
      <c r="C391" s="225"/>
      <c r="D391" s="200" t="s">
        <v>212</v>
      </c>
      <c r="E391" s="227" t="s">
        <v>1</v>
      </c>
      <c r="F391" s="228" t="s">
        <v>456</v>
      </c>
      <c r="G391" s="225"/>
      <c r="H391" s="227" t="s">
        <v>1</v>
      </c>
      <c r="I391" s="225"/>
      <c r="J391" s="225"/>
      <c r="K391" s="225"/>
      <c r="L391" s="226"/>
      <c r="M391" s="229"/>
      <c r="N391" s="230"/>
      <c r="O391" s="230"/>
      <c r="P391" s="230"/>
      <c r="Q391" s="230"/>
      <c r="R391" s="230"/>
      <c r="S391" s="230"/>
      <c r="T391" s="231"/>
      <c r="U391" s="225"/>
      <c r="V391" s="225"/>
      <c r="AT391" s="101" t="s">
        <v>212</v>
      </c>
      <c r="AU391" s="101" t="s">
        <v>83</v>
      </c>
      <c r="AV391" s="13" t="s">
        <v>81</v>
      </c>
      <c r="AW391" s="13" t="s">
        <v>32</v>
      </c>
      <c r="AX391" s="13" t="s">
        <v>75</v>
      </c>
      <c r="AY391" s="101" t="s">
        <v>204</v>
      </c>
    </row>
    <row r="392" spans="1:65" s="14" customFormat="1" x14ac:dyDescent="0.2">
      <c r="A392" s="198"/>
      <c r="B392" s="199"/>
      <c r="C392" s="198"/>
      <c r="D392" s="200" t="s">
        <v>212</v>
      </c>
      <c r="E392" s="201" t="s">
        <v>1</v>
      </c>
      <c r="F392" s="202" t="s">
        <v>457</v>
      </c>
      <c r="G392" s="198"/>
      <c r="H392" s="203">
        <v>0.19500000000000001</v>
      </c>
      <c r="I392" s="198"/>
      <c r="J392" s="198"/>
      <c r="K392" s="198"/>
      <c r="L392" s="199"/>
      <c r="M392" s="204"/>
      <c r="N392" s="205"/>
      <c r="O392" s="205"/>
      <c r="P392" s="205"/>
      <c r="Q392" s="205"/>
      <c r="R392" s="205"/>
      <c r="S392" s="205"/>
      <c r="T392" s="206"/>
      <c r="U392" s="198"/>
      <c r="V392" s="198"/>
      <c r="AT392" s="102" t="s">
        <v>212</v>
      </c>
      <c r="AU392" s="102" t="s">
        <v>83</v>
      </c>
      <c r="AV392" s="14" t="s">
        <v>83</v>
      </c>
      <c r="AW392" s="14" t="s">
        <v>32</v>
      </c>
      <c r="AX392" s="14" t="s">
        <v>75</v>
      </c>
      <c r="AY392" s="102" t="s">
        <v>204</v>
      </c>
    </row>
    <row r="393" spans="1:65" s="13" customFormat="1" x14ac:dyDescent="0.2">
      <c r="A393" s="225"/>
      <c r="B393" s="226"/>
      <c r="C393" s="225"/>
      <c r="D393" s="200" t="s">
        <v>212</v>
      </c>
      <c r="E393" s="227" t="s">
        <v>1</v>
      </c>
      <c r="F393" s="228" t="s">
        <v>458</v>
      </c>
      <c r="G393" s="225"/>
      <c r="H393" s="227" t="s">
        <v>1</v>
      </c>
      <c r="I393" s="225"/>
      <c r="J393" s="225"/>
      <c r="K393" s="225"/>
      <c r="L393" s="226"/>
      <c r="M393" s="229"/>
      <c r="N393" s="230"/>
      <c r="O393" s="230"/>
      <c r="P393" s="230"/>
      <c r="Q393" s="230"/>
      <c r="R393" s="230"/>
      <c r="S393" s="230"/>
      <c r="T393" s="231"/>
      <c r="U393" s="225"/>
      <c r="V393" s="225"/>
      <c r="AT393" s="101" t="s">
        <v>212</v>
      </c>
      <c r="AU393" s="101" t="s">
        <v>83</v>
      </c>
      <c r="AV393" s="13" t="s">
        <v>81</v>
      </c>
      <c r="AW393" s="13" t="s">
        <v>32</v>
      </c>
      <c r="AX393" s="13" t="s">
        <v>75</v>
      </c>
      <c r="AY393" s="101" t="s">
        <v>204</v>
      </c>
    </row>
    <row r="394" spans="1:65" s="14" customFormat="1" x14ac:dyDescent="0.2">
      <c r="A394" s="198"/>
      <c r="B394" s="199"/>
      <c r="C394" s="198"/>
      <c r="D394" s="200" t="s">
        <v>212</v>
      </c>
      <c r="E394" s="201" t="s">
        <v>1</v>
      </c>
      <c r="F394" s="202" t="s">
        <v>459</v>
      </c>
      <c r="G394" s="198"/>
      <c r="H394" s="203">
        <v>0.45600000000000002</v>
      </c>
      <c r="I394" s="198"/>
      <c r="J394" s="198"/>
      <c r="K394" s="198"/>
      <c r="L394" s="199"/>
      <c r="M394" s="204"/>
      <c r="N394" s="205"/>
      <c r="O394" s="205"/>
      <c r="P394" s="205"/>
      <c r="Q394" s="205"/>
      <c r="R394" s="205"/>
      <c r="S394" s="205"/>
      <c r="T394" s="206"/>
      <c r="U394" s="198"/>
      <c r="V394" s="198"/>
      <c r="AT394" s="102" t="s">
        <v>212</v>
      </c>
      <c r="AU394" s="102" t="s">
        <v>83</v>
      </c>
      <c r="AV394" s="14" t="s">
        <v>83</v>
      </c>
      <c r="AW394" s="14" t="s">
        <v>32</v>
      </c>
      <c r="AX394" s="14" t="s">
        <v>75</v>
      </c>
      <c r="AY394" s="102" t="s">
        <v>204</v>
      </c>
    </row>
    <row r="395" spans="1:65" s="15" customFormat="1" x14ac:dyDescent="0.2">
      <c r="A395" s="207"/>
      <c r="B395" s="208"/>
      <c r="C395" s="207"/>
      <c r="D395" s="200" t="s">
        <v>212</v>
      </c>
      <c r="E395" s="209" t="s">
        <v>1</v>
      </c>
      <c r="F395" s="210" t="s">
        <v>227</v>
      </c>
      <c r="G395" s="207"/>
      <c r="H395" s="211">
        <v>6.1829999999999998</v>
      </c>
      <c r="I395" s="207"/>
      <c r="J395" s="207"/>
      <c r="K395" s="207"/>
      <c r="L395" s="208"/>
      <c r="M395" s="212"/>
      <c r="N395" s="213"/>
      <c r="O395" s="213"/>
      <c r="P395" s="213"/>
      <c r="Q395" s="213"/>
      <c r="R395" s="213"/>
      <c r="S395" s="213"/>
      <c r="T395" s="214"/>
      <c r="U395" s="207"/>
      <c r="V395" s="207"/>
      <c r="AT395" s="103" t="s">
        <v>212</v>
      </c>
      <c r="AU395" s="103" t="s">
        <v>83</v>
      </c>
      <c r="AV395" s="15" t="s">
        <v>211</v>
      </c>
      <c r="AW395" s="15" t="s">
        <v>32</v>
      </c>
      <c r="AX395" s="15" t="s">
        <v>81</v>
      </c>
      <c r="AY395" s="103" t="s">
        <v>204</v>
      </c>
    </row>
    <row r="396" spans="1:65" s="2" customFormat="1" ht="37.9" customHeight="1" x14ac:dyDescent="0.2">
      <c r="A396" s="111"/>
      <c r="B396" s="112"/>
      <c r="C396" s="187" t="s">
        <v>397</v>
      </c>
      <c r="D396" s="187" t="s">
        <v>207</v>
      </c>
      <c r="E396" s="188" t="s">
        <v>460</v>
      </c>
      <c r="F396" s="189" t="s">
        <v>461</v>
      </c>
      <c r="G396" s="190" t="s">
        <v>349</v>
      </c>
      <c r="H396" s="191">
        <v>1.0049999999999999</v>
      </c>
      <c r="I396" s="192"/>
      <c r="J396" s="192">
        <f>ROUND(I396*H396,2)</f>
        <v>0</v>
      </c>
      <c r="K396" s="193"/>
      <c r="L396" s="112"/>
      <c r="M396" s="194" t="s">
        <v>1</v>
      </c>
      <c r="N396" s="195" t="s">
        <v>40</v>
      </c>
      <c r="O396" s="196">
        <v>0</v>
      </c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111"/>
      <c r="V396" s="111"/>
      <c r="W396" s="29"/>
      <c r="X396" s="29"/>
      <c r="Y396" s="29"/>
      <c r="Z396" s="29"/>
      <c r="AA396" s="29"/>
      <c r="AB396" s="29"/>
      <c r="AC396" s="29"/>
      <c r="AD396" s="29"/>
      <c r="AE396" s="29"/>
      <c r="AR396" s="99" t="s">
        <v>211</v>
      </c>
      <c r="AT396" s="99" t="s">
        <v>207</v>
      </c>
      <c r="AU396" s="99" t="s">
        <v>83</v>
      </c>
      <c r="AY396" s="18" t="s">
        <v>204</v>
      </c>
      <c r="BE396" s="100">
        <f>IF(N396="základní",J396,0)</f>
        <v>0</v>
      </c>
      <c r="BF396" s="100">
        <f>IF(N396="snížená",J396,0)</f>
        <v>0</v>
      </c>
      <c r="BG396" s="100">
        <f>IF(N396="zákl. přenesená",J396,0)</f>
        <v>0</v>
      </c>
      <c r="BH396" s="100">
        <f>IF(N396="sníž. přenesená",J396,0)</f>
        <v>0</v>
      </c>
      <c r="BI396" s="100">
        <f>IF(N396="nulová",J396,0)</f>
        <v>0</v>
      </c>
      <c r="BJ396" s="18" t="s">
        <v>81</v>
      </c>
      <c r="BK396" s="100">
        <f>ROUND(I396*H396,2)</f>
        <v>0</v>
      </c>
      <c r="BL396" s="18" t="s">
        <v>211</v>
      </c>
      <c r="BM396" s="99" t="s">
        <v>462</v>
      </c>
    </row>
    <row r="397" spans="1:65" s="13" customFormat="1" x14ac:dyDescent="0.2">
      <c r="A397" s="225"/>
      <c r="B397" s="226"/>
      <c r="C397" s="225"/>
      <c r="D397" s="200" t="s">
        <v>212</v>
      </c>
      <c r="E397" s="227" t="s">
        <v>1</v>
      </c>
      <c r="F397" s="228" t="s">
        <v>213</v>
      </c>
      <c r="G397" s="225"/>
      <c r="H397" s="227" t="s">
        <v>1</v>
      </c>
      <c r="I397" s="225"/>
      <c r="J397" s="225"/>
      <c r="K397" s="225"/>
      <c r="L397" s="226"/>
      <c r="M397" s="229"/>
      <c r="N397" s="230"/>
      <c r="O397" s="230"/>
      <c r="P397" s="230"/>
      <c r="Q397" s="230"/>
      <c r="R397" s="230"/>
      <c r="S397" s="230"/>
      <c r="T397" s="231"/>
      <c r="U397" s="225"/>
      <c r="V397" s="225"/>
      <c r="AT397" s="101" t="s">
        <v>212</v>
      </c>
      <c r="AU397" s="101" t="s">
        <v>83</v>
      </c>
      <c r="AV397" s="13" t="s">
        <v>81</v>
      </c>
      <c r="AW397" s="13" t="s">
        <v>32</v>
      </c>
      <c r="AX397" s="13" t="s">
        <v>75</v>
      </c>
      <c r="AY397" s="101" t="s">
        <v>204</v>
      </c>
    </row>
    <row r="398" spans="1:65" s="13" customFormat="1" x14ac:dyDescent="0.2">
      <c r="A398" s="225"/>
      <c r="B398" s="226"/>
      <c r="C398" s="225"/>
      <c r="D398" s="200" t="s">
        <v>212</v>
      </c>
      <c r="E398" s="227" t="s">
        <v>1</v>
      </c>
      <c r="F398" s="228" t="s">
        <v>463</v>
      </c>
      <c r="G398" s="225"/>
      <c r="H398" s="227" t="s">
        <v>1</v>
      </c>
      <c r="I398" s="225"/>
      <c r="J398" s="225"/>
      <c r="K398" s="225"/>
      <c r="L398" s="226"/>
      <c r="M398" s="229"/>
      <c r="N398" s="230"/>
      <c r="O398" s="230"/>
      <c r="P398" s="230"/>
      <c r="Q398" s="230"/>
      <c r="R398" s="230"/>
      <c r="S398" s="230"/>
      <c r="T398" s="231"/>
      <c r="U398" s="225"/>
      <c r="V398" s="225"/>
      <c r="AT398" s="101" t="s">
        <v>212</v>
      </c>
      <c r="AU398" s="101" t="s">
        <v>83</v>
      </c>
      <c r="AV398" s="13" t="s">
        <v>81</v>
      </c>
      <c r="AW398" s="13" t="s">
        <v>32</v>
      </c>
      <c r="AX398" s="13" t="s">
        <v>75</v>
      </c>
      <c r="AY398" s="101" t="s">
        <v>204</v>
      </c>
    </row>
    <row r="399" spans="1:65" s="14" customFormat="1" x14ac:dyDescent="0.2">
      <c r="A399" s="198"/>
      <c r="B399" s="199"/>
      <c r="C399" s="198"/>
      <c r="D399" s="200" t="s">
        <v>212</v>
      </c>
      <c r="E399" s="201" t="s">
        <v>1</v>
      </c>
      <c r="F399" s="202" t="s">
        <v>464</v>
      </c>
      <c r="G399" s="198"/>
      <c r="H399" s="203">
        <v>1.0049999999999999</v>
      </c>
      <c r="I399" s="198"/>
      <c r="J399" s="198"/>
      <c r="K399" s="198"/>
      <c r="L399" s="199"/>
      <c r="M399" s="204"/>
      <c r="N399" s="205"/>
      <c r="O399" s="205"/>
      <c r="P399" s="205"/>
      <c r="Q399" s="205"/>
      <c r="R399" s="205"/>
      <c r="S399" s="205"/>
      <c r="T399" s="206"/>
      <c r="U399" s="198"/>
      <c r="V399" s="198"/>
      <c r="AT399" s="102" t="s">
        <v>212</v>
      </c>
      <c r="AU399" s="102" t="s">
        <v>83</v>
      </c>
      <c r="AV399" s="14" t="s">
        <v>83</v>
      </c>
      <c r="AW399" s="14" t="s">
        <v>32</v>
      </c>
      <c r="AX399" s="14" t="s">
        <v>75</v>
      </c>
      <c r="AY399" s="102" t="s">
        <v>204</v>
      </c>
    </row>
    <row r="400" spans="1:65" s="15" customFormat="1" x14ac:dyDescent="0.2">
      <c r="A400" s="207"/>
      <c r="B400" s="208"/>
      <c r="C400" s="207"/>
      <c r="D400" s="200" t="s">
        <v>212</v>
      </c>
      <c r="E400" s="209" t="s">
        <v>1</v>
      </c>
      <c r="F400" s="210" t="s">
        <v>227</v>
      </c>
      <c r="G400" s="207"/>
      <c r="H400" s="211">
        <v>1.0049999999999999</v>
      </c>
      <c r="I400" s="207"/>
      <c r="J400" s="207"/>
      <c r="K400" s="207"/>
      <c r="L400" s="208"/>
      <c r="M400" s="212"/>
      <c r="N400" s="213"/>
      <c r="O400" s="213"/>
      <c r="P400" s="213"/>
      <c r="Q400" s="213"/>
      <c r="R400" s="213"/>
      <c r="S400" s="213"/>
      <c r="T400" s="214"/>
      <c r="U400" s="207"/>
      <c r="V400" s="207"/>
      <c r="AT400" s="103" t="s">
        <v>212</v>
      </c>
      <c r="AU400" s="103" t="s">
        <v>83</v>
      </c>
      <c r="AV400" s="15" t="s">
        <v>211</v>
      </c>
      <c r="AW400" s="15" t="s">
        <v>32</v>
      </c>
      <c r="AX400" s="15" t="s">
        <v>81</v>
      </c>
      <c r="AY400" s="103" t="s">
        <v>204</v>
      </c>
    </row>
    <row r="401" spans="1:65" s="2" customFormat="1" ht="24.2" customHeight="1" x14ac:dyDescent="0.2">
      <c r="A401" s="111"/>
      <c r="B401" s="112"/>
      <c r="C401" s="187" t="s">
        <v>350</v>
      </c>
      <c r="D401" s="187" t="s">
        <v>207</v>
      </c>
      <c r="E401" s="188" t="s">
        <v>465</v>
      </c>
      <c r="F401" s="189" t="s">
        <v>466</v>
      </c>
      <c r="G401" s="190" t="s">
        <v>210</v>
      </c>
      <c r="H401" s="191">
        <v>1</v>
      </c>
      <c r="I401" s="192"/>
      <c r="J401" s="192">
        <f>ROUND(I401*H401,2)</f>
        <v>0</v>
      </c>
      <c r="K401" s="193"/>
      <c r="L401" s="112"/>
      <c r="M401" s="194" t="s">
        <v>1</v>
      </c>
      <c r="N401" s="195" t="s">
        <v>40</v>
      </c>
      <c r="O401" s="196">
        <v>0</v>
      </c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111"/>
      <c r="V401" s="111"/>
      <c r="W401" s="29"/>
      <c r="X401" s="29"/>
      <c r="Y401" s="29"/>
      <c r="Z401" s="29"/>
      <c r="AA401" s="29"/>
      <c r="AB401" s="29"/>
      <c r="AC401" s="29"/>
      <c r="AD401" s="29"/>
      <c r="AE401" s="29"/>
      <c r="AR401" s="99" t="s">
        <v>211</v>
      </c>
      <c r="AT401" s="99" t="s">
        <v>207</v>
      </c>
      <c r="AU401" s="99" t="s">
        <v>83</v>
      </c>
      <c r="AY401" s="18" t="s">
        <v>204</v>
      </c>
      <c r="BE401" s="100">
        <f>IF(N401="základní",J401,0)</f>
        <v>0</v>
      </c>
      <c r="BF401" s="100">
        <f>IF(N401="snížená",J401,0)</f>
        <v>0</v>
      </c>
      <c r="BG401" s="100">
        <f>IF(N401="zákl. přenesená",J401,0)</f>
        <v>0</v>
      </c>
      <c r="BH401" s="100">
        <f>IF(N401="sníž. přenesená",J401,0)</f>
        <v>0</v>
      </c>
      <c r="BI401" s="100">
        <f>IF(N401="nulová",J401,0)</f>
        <v>0</v>
      </c>
      <c r="BJ401" s="18" t="s">
        <v>81</v>
      </c>
      <c r="BK401" s="100">
        <f>ROUND(I401*H401,2)</f>
        <v>0</v>
      </c>
      <c r="BL401" s="18" t="s">
        <v>211</v>
      </c>
      <c r="BM401" s="99" t="s">
        <v>467</v>
      </c>
    </row>
    <row r="402" spans="1:65" s="13" customFormat="1" x14ac:dyDescent="0.2">
      <c r="A402" s="225"/>
      <c r="B402" s="226"/>
      <c r="C402" s="225"/>
      <c r="D402" s="200" t="s">
        <v>212</v>
      </c>
      <c r="E402" s="227" t="s">
        <v>1</v>
      </c>
      <c r="F402" s="228" t="s">
        <v>213</v>
      </c>
      <c r="G402" s="225"/>
      <c r="H402" s="227" t="s">
        <v>1</v>
      </c>
      <c r="I402" s="225"/>
      <c r="J402" s="225"/>
      <c r="K402" s="225"/>
      <c r="L402" s="226"/>
      <c r="M402" s="229"/>
      <c r="N402" s="230"/>
      <c r="O402" s="230"/>
      <c r="P402" s="230"/>
      <c r="Q402" s="230"/>
      <c r="R402" s="230"/>
      <c r="S402" s="230"/>
      <c r="T402" s="231"/>
      <c r="U402" s="225"/>
      <c r="V402" s="225"/>
      <c r="AT402" s="101" t="s">
        <v>212</v>
      </c>
      <c r="AU402" s="101" t="s">
        <v>83</v>
      </c>
      <c r="AV402" s="13" t="s">
        <v>81</v>
      </c>
      <c r="AW402" s="13" t="s">
        <v>32</v>
      </c>
      <c r="AX402" s="13" t="s">
        <v>75</v>
      </c>
      <c r="AY402" s="101" t="s">
        <v>204</v>
      </c>
    </row>
    <row r="403" spans="1:65" s="13" customFormat="1" x14ac:dyDescent="0.2">
      <c r="A403" s="225"/>
      <c r="B403" s="226"/>
      <c r="C403" s="225"/>
      <c r="D403" s="200" t="s">
        <v>212</v>
      </c>
      <c r="E403" s="227" t="s">
        <v>1</v>
      </c>
      <c r="F403" s="228" t="s">
        <v>468</v>
      </c>
      <c r="G403" s="225"/>
      <c r="H403" s="227" t="s">
        <v>1</v>
      </c>
      <c r="I403" s="225"/>
      <c r="J403" s="225"/>
      <c r="K403" s="225"/>
      <c r="L403" s="226"/>
      <c r="M403" s="229"/>
      <c r="N403" s="230"/>
      <c r="O403" s="230"/>
      <c r="P403" s="230"/>
      <c r="Q403" s="230"/>
      <c r="R403" s="230"/>
      <c r="S403" s="230"/>
      <c r="T403" s="231"/>
      <c r="U403" s="225"/>
      <c r="V403" s="225"/>
      <c r="AT403" s="101" t="s">
        <v>212</v>
      </c>
      <c r="AU403" s="101" t="s">
        <v>83</v>
      </c>
      <c r="AV403" s="13" t="s">
        <v>81</v>
      </c>
      <c r="AW403" s="13" t="s">
        <v>32</v>
      </c>
      <c r="AX403" s="13" t="s">
        <v>75</v>
      </c>
      <c r="AY403" s="101" t="s">
        <v>204</v>
      </c>
    </row>
    <row r="404" spans="1:65" s="14" customFormat="1" x14ac:dyDescent="0.2">
      <c r="A404" s="198"/>
      <c r="B404" s="199"/>
      <c r="C404" s="198"/>
      <c r="D404" s="200" t="s">
        <v>212</v>
      </c>
      <c r="E404" s="201" t="s">
        <v>1</v>
      </c>
      <c r="F404" s="202" t="s">
        <v>81</v>
      </c>
      <c r="G404" s="198"/>
      <c r="H404" s="203">
        <v>1</v>
      </c>
      <c r="I404" s="198"/>
      <c r="J404" s="198"/>
      <c r="K404" s="198"/>
      <c r="L404" s="199"/>
      <c r="M404" s="204"/>
      <c r="N404" s="205"/>
      <c r="O404" s="205"/>
      <c r="P404" s="205"/>
      <c r="Q404" s="205"/>
      <c r="R404" s="205"/>
      <c r="S404" s="205"/>
      <c r="T404" s="206"/>
      <c r="U404" s="198"/>
      <c r="V404" s="198"/>
      <c r="AT404" s="102" t="s">
        <v>212</v>
      </c>
      <c r="AU404" s="102" t="s">
        <v>83</v>
      </c>
      <c r="AV404" s="14" t="s">
        <v>83</v>
      </c>
      <c r="AW404" s="14" t="s">
        <v>32</v>
      </c>
      <c r="AX404" s="14" t="s">
        <v>75</v>
      </c>
      <c r="AY404" s="102" t="s">
        <v>204</v>
      </c>
    </row>
    <row r="405" spans="1:65" s="15" customFormat="1" x14ac:dyDescent="0.2">
      <c r="A405" s="207"/>
      <c r="B405" s="208"/>
      <c r="C405" s="207"/>
      <c r="D405" s="200" t="s">
        <v>212</v>
      </c>
      <c r="E405" s="209" t="s">
        <v>1</v>
      </c>
      <c r="F405" s="210" t="s">
        <v>227</v>
      </c>
      <c r="G405" s="207"/>
      <c r="H405" s="211">
        <v>1</v>
      </c>
      <c r="I405" s="207"/>
      <c r="J405" s="207"/>
      <c r="K405" s="207"/>
      <c r="L405" s="208"/>
      <c r="M405" s="212"/>
      <c r="N405" s="213"/>
      <c r="O405" s="213"/>
      <c r="P405" s="213"/>
      <c r="Q405" s="213"/>
      <c r="R405" s="213"/>
      <c r="S405" s="213"/>
      <c r="T405" s="214"/>
      <c r="U405" s="207"/>
      <c r="V405" s="207"/>
      <c r="AT405" s="103" t="s">
        <v>212</v>
      </c>
      <c r="AU405" s="103" t="s">
        <v>83</v>
      </c>
      <c r="AV405" s="15" t="s">
        <v>211</v>
      </c>
      <c r="AW405" s="15" t="s">
        <v>32</v>
      </c>
      <c r="AX405" s="15" t="s">
        <v>81</v>
      </c>
      <c r="AY405" s="103" t="s">
        <v>204</v>
      </c>
    </row>
    <row r="406" spans="1:65" s="2" customFormat="1" ht="24.2" customHeight="1" x14ac:dyDescent="0.2">
      <c r="A406" s="111"/>
      <c r="B406" s="112"/>
      <c r="C406" s="187" t="s">
        <v>469</v>
      </c>
      <c r="D406" s="187" t="s">
        <v>207</v>
      </c>
      <c r="E406" s="188" t="s">
        <v>470</v>
      </c>
      <c r="F406" s="189" t="s">
        <v>471</v>
      </c>
      <c r="G406" s="190" t="s">
        <v>210</v>
      </c>
      <c r="H406" s="191">
        <v>11.4</v>
      </c>
      <c r="I406" s="192"/>
      <c r="J406" s="192">
        <f>ROUND(I406*H406,2)</f>
        <v>0</v>
      </c>
      <c r="K406" s="193"/>
      <c r="L406" s="112"/>
      <c r="M406" s="194" t="s">
        <v>1</v>
      </c>
      <c r="N406" s="195" t="s">
        <v>40</v>
      </c>
      <c r="O406" s="196">
        <v>0</v>
      </c>
      <c r="P406" s="196">
        <f>O406*H406</f>
        <v>0</v>
      </c>
      <c r="Q406" s="196">
        <v>0</v>
      </c>
      <c r="R406" s="196">
        <f>Q406*H406</f>
        <v>0</v>
      </c>
      <c r="S406" s="196">
        <v>0</v>
      </c>
      <c r="T406" s="197">
        <f>S406*H406</f>
        <v>0</v>
      </c>
      <c r="U406" s="111"/>
      <c r="V406" s="111"/>
      <c r="W406" s="29"/>
      <c r="X406" s="29"/>
      <c r="Y406" s="29"/>
      <c r="Z406" s="29"/>
      <c r="AA406" s="29"/>
      <c r="AB406" s="29"/>
      <c r="AC406" s="29"/>
      <c r="AD406" s="29"/>
      <c r="AE406" s="29"/>
      <c r="AR406" s="99" t="s">
        <v>211</v>
      </c>
      <c r="AT406" s="99" t="s">
        <v>207</v>
      </c>
      <c r="AU406" s="99" t="s">
        <v>83</v>
      </c>
      <c r="AY406" s="18" t="s">
        <v>204</v>
      </c>
      <c r="BE406" s="100">
        <f>IF(N406="základní",J406,0)</f>
        <v>0</v>
      </c>
      <c r="BF406" s="100">
        <f>IF(N406="snížená",J406,0)</f>
        <v>0</v>
      </c>
      <c r="BG406" s="100">
        <f>IF(N406="zákl. přenesená",J406,0)</f>
        <v>0</v>
      </c>
      <c r="BH406" s="100">
        <f>IF(N406="sníž. přenesená",J406,0)</f>
        <v>0</v>
      </c>
      <c r="BI406" s="100">
        <f>IF(N406="nulová",J406,0)</f>
        <v>0</v>
      </c>
      <c r="BJ406" s="18" t="s">
        <v>81</v>
      </c>
      <c r="BK406" s="100">
        <f>ROUND(I406*H406,2)</f>
        <v>0</v>
      </c>
      <c r="BL406" s="18" t="s">
        <v>211</v>
      </c>
      <c r="BM406" s="99" t="s">
        <v>472</v>
      </c>
    </row>
    <row r="407" spans="1:65" s="13" customFormat="1" x14ac:dyDescent="0.2">
      <c r="A407" s="225"/>
      <c r="B407" s="226"/>
      <c r="C407" s="225"/>
      <c r="D407" s="200" t="s">
        <v>212</v>
      </c>
      <c r="E407" s="227" t="s">
        <v>1</v>
      </c>
      <c r="F407" s="228" t="s">
        <v>213</v>
      </c>
      <c r="G407" s="225"/>
      <c r="H407" s="227" t="s">
        <v>1</v>
      </c>
      <c r="I407" s="225"/>
      <c r="J407" s="225"/>
      <c r="K407" s="225"/>
      <c r="L407" s="226"/>
      <c r="M407" s="229"/>
      <c r="N407" s="230"/>
      <c r="O407" s="230"/>
      <c r="P407" s="230"/>
      <c r="Q407" s="230"/>
      <c r="R407" s="230"/>
      <c r="S407" s="230"/>
      <c r="T407" s="231"/>
      <c r="U407" s="225"/>
      <c r="V407" s="225"/>
      <c r="AT407" s="101" t="s">
        <v>212</v>
      </c>
      <c r="AU407" s="101" t="s">
        <v>83</v>
      </c>
      <c r="AV407" s="13" t="s">
        <v>81</v>
      </c>
      <c r="AW407" s="13" t="s">
        <v>32</v>
      </c>
      <c r="AX407" s="13" t="s">
        <v>75</v>
      </c>
      <c r="AY407" s="101" t="s">
        <v>204</v>
      </c>
    </row>
    <row r="408" spans="1:65" s="13" customFormat="1" x14ac:dyDescent="0.2">
      <c r="A408" s="225"/>
      <c r="B408" s="226"/>
      <c r="C408" s="225"/>
      <c r="D408" s="200" t="s">
        <v>212</v>
      </c>
      <c r="E408" s="227" t="s">
        <v>1</v>
      </c>
      <c r="F408" s="228" t="s">
        <v>473</v>
      </c>
      <c r="G408" s="225"/>
      <c r="H408" s="227" t="s">
        <v>1</v>
      </c>
      <c r="I408" s="225"/>
      <c r="J408" s="225"/>
      <c r="K408" s="225"/>
      <c r="L408" s="226"/>
      <c r="M408" s="229"/>
      <c r="N408" s="230"/>
      <c r="O408" s="230"/>
      <c r="P408" s="230"/>
      <c r="Q408" s="230"/>
      <c r="R408" s="230"/>
      <c r="S408" s="230"/>
      <c r="T408" s="231"/>
      <c r="U408" s="225"/>
      <c r="V408" s="225"/>
      <c r="AT408" s="101" t="s">
        <v>212</v>
      </c>
      <c r="AU408" s="101" t="s">
        <v>83</v>
      </c>
      <c r="AV408" s="13" t="s">
        <v>81</v>
      </c>
      <c r="AW408" s="13" t="s">
        <v>32</v>
      </c>
      <c r="AX408" s="13" t="s">
        <v>75</v>
      </c>
      <c r="AY408" s="101" t="s">
        <v>204</v>
      </c>
    </row>
    <row r="409" spans="1:65" s="14" customFormat="1" x14ac:dyDescent="0.2">
      <c r="A409" s="198"/>
      <c r="B409" s="199"/>
      <c r="C409" s="198"/>
      <c r="D409" s="200" t="s">
        <v>212</v>
      </c>
      <c r="E409" s="201" t="s">
        <v>1</v>
      </c>
      <c r="F409" s="202" t="s">
        <v>474</v>
      </c>
      <c r="G409" s="198"/>
      <c r="H409" s="203">
        <v>2.6</v>
      </c>
      <c r="I409" s="198"/>
      <c r="J409" s="198"/>
      <c r="K409" s="198"/>
      <c r="L409" s="199"/>
      <c r="M409" s="204"/>
      <c r="N409" s="205"/>
      <c r="O409" s="205"/>
      <c r="P409" s="205"/>
      <c r="Q409" s="205"/>
      <c r="R409" s="205"/>
      <c r="S409" s="205"/>
      <c r="T409" s="206"/>
      <c r="U409" s="198"/>
      <c r="V409" s="198"/>
      <c r="AT409" s="102" t="s">
        <v>212</v>
      </c>
      <c r="AU409" s="102" t="s">
        <v>83</v>
      </c>
      <c r="AV409" s="14" t="s">
        <v>83</v>
      </c>
      <c r="AW409" s="14" t="s">
        <v>32</v>
      </c>
      <c r="AX409" s="14" t="s">
        <v>75</v>
      </c>
      <c r="AY409" s="102" t="s">
        <v>204</v>
      </c>
    </row>
    <row r="410" spans="1:65" s="13" customFormat="1" x14ac:dyDescent="0.2">
      <c r="A410" s="225"/>
      <c r="B410" s="226"/>
      <c r="C410" s="225"/>
      <c r="D410" s="200" t="s">
        <v>212</v>
      </c>
      <c r="E410" s="227" t="s">
        <v>1</v>
      </c>
      <c r="F410" s="228" t="s">
        <v>475</v>
      </c>
      <c r="G410" s="225"/>
      <c r="H410" s="227" t="s">
        <v>1</v>
      </c>
      <c r="I410" s="225"/>
      <c r="J410" s="225"/>
      <c r="K410" s="225"/>
      <c r="L410" s="226"/>
      <c r="M410" s="229"/>
      <c r="N410" s="230"/>
      <c r="O410" s="230"/>
      <c r="P410" s="230"/>
      <c r="Q410" s="230"/>
      <c r="R410" s="230"/>
      <c r="S410" s="230"/>
      <c r="T410" s="231"/>
      <c r="U410" s="225"/>
      <c r="V410" s="225"/>
      <c r="AT410" s="101" t="s">
        <v>212</v>
      </c>
      <c r="AU410" s="101" t="s">
        <v>83</v>
      </c>
      <c r="AV410" s="13" t="s">
        <v>81</v>
      </c>
      <c r="AW410" s="13" t="s">
        <v>32</v>
      </c>
      <c r="AX410" s="13" t="s">
        <v>75</v>
      </c>
      <c r="AY410" s="101" t="s">
        <v>204</v>
      </c>
    </row>
    <row r="411" spans="1:65" s="14" customFormat="1" x14ac:dyDescent="0.2">
      <c r="A411" s="198"/>
      <c r="B411" s="199"/>
      <c r="C411" s="198"/>
      <c r="D411" s="200" t="s">
        <v>212</v>
      </c>
      <c r="E411" s="201" t="s">
        <v>1</v>
      </c>
      <c r="F411" s="202" t="s">
        <v>476</v>
      </c>
      <c r="G411" s="198"/>
      <c r="H411" s="203">
        <v>2.4</v>
      </c>
      <c r="I411" s="198"/>
      <c r="J411" s="198"/>
      <c r="K411" s="198"/>
      <c r="L411" s="199"/>
      <c r="M411" s="204"/>
      <c r="N411" s="205"/>
      <c r="O411" s="205"/>
      <c r="P411" s="205"/>
      <c r="Q411" s="205"/>
      <c r="R411" s="205"/>
      <c r="S411" s="205"/>
      <c r="T411" s="206"/>
      <c r="U411" s="198"/>
      <c r="V411" s="198"/>
      <c r="AT411" s="102" t="s">
        <v>212</v>
      </c>
      <c r="AU411" s="102" t="s">
        <v>83</v>
      </c>
      <c r="AV411" s="14" t="s">
        <v>83</v>
      </c>
      <c r="AW411" s="14" t="s">
        <v>32</v>
      </c>
      <c r="AX411" s="14" t="s">
        <v>75</v>
      </c>
      <c r="AY411" s="102" t="s">
        <v>204</v>
      </c>
    </row>
    <row r="412" spans="1:65" s="13" customFormat="1" x14ac:dyDescent="0.2">
      <c r="A412" s="225"/>
      <c r="B412" s="226"/>
      <c r="C412" s="225"/>
      <c r="D412" s="200" t="s">
        <v>212</v>
      </c>
      <c r="E412" s="227" t="s">
        <v>1</v>
      </c>
      <c r="F412" s="228" t="s">
        <v>477</v>
      </c>
      <c r="G412" s="225"/>
      <c r="H412" s="227" t="s">
        <v>1</v>
      </c>
      <c r="I412" s="225"/>
      <c r="J412" s="225"/>
      <c r="K412" s="225"/>
      <c r="L412" s="226"/>
      <c r="M412" s="229"/>
      <c r="N412" s="230"/>
      <c r="O412" s="230"/>
      <c r="P412" s="230"/>
      <c r="Q412" s="230"/>
      <c r="R412" s="230"/>
      <c r="S412" s="230"/>
      <c r="T412" s="231"/>
      <c r="U412" s="225"/>
      <c r="V412" s="225"/>
      <c r="AT412" s="101" t="s">
        <v>212</v>
      </c>
      <c r="AU412" s="101" t="s">
        <v>83</v>
      </c>
      <c r="AV412" s="13" t="s">
        <v>81</v>
      </c>
      <c r="AW412" s="13" t="s">
        <v>32</v>
      </c>
      <c r="AX412" s="13" t="s">
        <v>75</v>
      </c>
      <c r="AY412" s="101" t="s">
        <v>204</v>
      </c>
    </row>
    <row r="413" spans="1:65" s="14" customFormat="1" x14ac:dyDescent="0.2">
      <c r="A413" s="198"/>
      <c r="B413" s="199"/>
      <c r="C413" s="198"/>
      <c r="D413" s="200" t="s">
        <v>212</v>
      </c>
      <c r="E413" s="201" t="s">
        <v>1</v>
      </c>
      <c r="F413" s="202" t="s">
        <v>474</v>
      </c>
      <c r="G413" s="198"/>
      <c r="H413" s="203">
        <v>2.6</v>
      </c>
      <c r="I413" s="198"/>
      <c r="J413" s="198"/>
      <c r="K413" s="198"/>
      <c r="L413" s="199"/>
      <c r="M413" s="204"/>
      <c r="N413" s="205"/>
      <c r="O413" s="205"/>
      <c r="P413" s="205"/>
      <c r="Q413" s="205"/>
      <c r="R413" s="205"/>
      <c r="S413" s="205"/>
      <c r="T413" s="206"/>
      <c r="U413" s="198"/>
      <c r="V413" s="198"/>
      <c r="AT413" s="102" t="s">
        <v>212</v>
      </c>
      <c r="AU413" s="102" t="s">
        <v>83</v>
      </c>
      <c r="AV413" s="14" t="s">
        <v>83</v>
      </c>
      <c r="AW413" s="14" t="s">
        <v>32</v>
      </c>
      <c r="AX413" s="14" t="s">
        <v>75</v>
      </c>
      <c r="AY413" s="102" t="s">
        <v>204</v>
      </c>
    </row>
    <row r="414" spans="1:65" s="13" customFormat="1" x14ac:dyDescent="0.2">
      <c r="A414" s="225"/>
      <c r="B414" s="226"/>
      <c r="C414" s="225"/>
      <c r="D414" s="200" t="s">
        <v>212</v>
      </c>
      <c r="E414" s="227" t="s">
        <v>1</v>
      </c>
      <c r="F414" s="228" t="s">
        <v>325</v>
      </c>
      <c r="G414" s="225"/>
      <c r="H414" s="227" t="s">
        <v>1</v>
      </c>
      <c r="I414" s="225"/>
      <c r="J414" s="225"/>
      <c r="K414" s="225"/>
      <c r="L414" s="226"/>
      <c r="M414" s="229"/>
      <c r="N414" s="230"/>
      <c r="O414" s="230"/>
      <c r="P414" s="230"/>
      <c r="Q414" s="230"/>
      <c r="R414" s="230"/>
      <c r="S414" s="230"/>
      <c r="T414" s="231"/>
      <c r="U414" s="225"/>
      <c r="V414" s="225"/>
      <c r="AT414" s="101" t="s">
        <v>212</v>
      </c>
      <c r="AU414" s="101" t="s">
        <v>83</v>
      </c>
      <c r="AV414" s="13" t="s">
        <v>81</v>
      </c>
      <c r="AW414" s="13" t="s">
        <v>32</v>
      </c>
      <c r="AX414" s="13" t="s">
        <v>75</v>
      </c>
      <c r="AY414" s="101" t="s">
        <v>204</v>
      </c>
    </row>
    <row r="415" spans="1:65" s="14" customFormat="1" x14ac:dyDescent="0.2">
      <c r="A415" s="198"/>
      <c r="B415" s="199"/>
      <c r="C415" s="198"/>
      <c r="D415" s="200" t="s">
        <v>212</v>
      </c>
      <c r="E415" s="201" t="s">
        <v>1</v>
      </c>
      <c r="F415" s="202" t="s">
        <v>478</v>
      </c>
      <c r="G415" s="198"/>
      <c r="H415" s="203">
        <v>3.8</v>
      </c>
      <c r="I415" s="198"/>
      <c r="J415" s="198"/>
      <c r="K415" s="198"/>
      <c r="L415" s="199"/>
      <c r="M415" s="204"/>
      <c r="N415" s="205"/>
      <c r="O415" s="205"/>
      <c r="P415" s="205"/>
      <c r="Q415" s="205"/>
      <c r="R415" s="205"/>
      <c r="S415" s="205"/>
      <c r="T415" s="206"/>
      <c r="U415" s="198"/>
      <c r="V415" s="198"/>
      <c r="AT415" s="102" t="s">
        <v>212</v>
      </c>
      <c r="AU415" s="102" t="s">
        <v>83</v>
      </c>
      <c r="AV415" s="14" t="s">
        <v>83</v>
      </c>
      <c r="AW415" s="14" t="s">
        <v>32</v>
      </c>
      <c r="AX415" s="14" t="s">
        <v>75</v>
      </c>
      <c r="AY415" s="102" t="s">
        <v>204</v>
      </c>
    </row>
    <row r="416" spans="1:65" s="15" customFormat="1" x14ac:dyDescent="0.2">
      <c r="A416" s="207"/>
      <c r="B416" s="208"/>
      <c r="C416" s="207"/>
      <c r="D416" s="200" t="s">
        <v>212</v>
      </c>
      <c r="E416" s="209" t="s">
        <v>1</v>
      </c>
      <c r="F416" s="210" t="s">
        <v>227</v>
      </c>
      <c r="G416" s="207"/>
      <c r="H416" s="211">
        <v>11.4</v>
      </c>
      <c r="I416" s="207"/>
      <c r="J416" s="207"/>
      <c r="K416" s="207"/>
      <c r="L416" s="208"/>
      <c r="M416" s="212"/>
      <c r="N416" s="213"/>
      <c r="O416" s="213"/>
      <c r="P416" s="213"/>
      <c r="Q416" s="213"/>
      <c r="R416" s="213"/>
      <c r="S416" s="213"/>
      <c r="T416" s="214"/>
      <c r="U416" s="207"/>
      <c r="V416" s="207"/>
      <c r="AT416" s="103" t="s">
        <v>212</v>
      </c>
      <c r="AU416" s="103" t="s">
        <v>83</v>
      </c>
      <c r="AV416" s="15" t="s">
        <v>211</v>
      </c>
      <c r="AW416" s="15" t="s">
        <v>32</v>
      </c>
      <c r="AX416" s="15" t="s">
        <v>81</v>
      </c>
      <c r="AY416" s="103" t="s">
        <v>204</v>
      </c>
    </row>
    <row r="417" spans="1:65" s="2" customFormat="1" ht="24.2" customHeight="1" x14ac:dyDescent="0.2">
      <c r="A417" s="111"/>
      <c r="B417" s="112"/>
      <c r="C417" s="187" t="s">
        <v>355</v>
      </c>
      <c r="D417" s="187" t="s">
        <v>207</v>
      </c>
      <c r="E417" s="188" t="s">
        <v>479</v>
      </c>
      <c r="F417" s="189" t="s">
        <v>480</v>
      </c>
      <c r="G417" s="190" t="s">
        <v>210</v>
      </c>
      <c r="H417" s="191">
        <v>149.69999999999999</v>
      </c>
      <c r="I417" s="192"/>
      <c r="J417" s="192">
        <f>ROUND(I417*H417,2)</f>
        <v>0</v>
      </c>
      <c r="K417" s="193"/>
      <c r="L417" s="112"/>
      <c r="M417" s="194" t="s">
        <v>1</v>
      </c>
      <c r="N417" s="195" t="s">
        <v>40</v>
      </c>
      <c r="O417" s="196">
        <v>0</v>
      </c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U417" s="111"/>
      <c r="V417" s="111"/>
      <c r="W417" s="29"/>
      <c r="X417" s="29"/>
      <c r="Y417" s="29"/>
      <c r="Z417" s="29"/>
      <c r="AA417" s="29"/>
      <c r="AB417" s="29"/>
      <c r="AC417" s="29"/>
      <c r="AD417" s="29"/>
      <c r="AE417" s="29"/>
      <c r="AR417" s="99" t="s">
        <v>211</v>
      </c>
      <c r="AT417" s="99" t="s">
        <v>207</v>
      </c>
      <c r="AU417" s="99" t="s">
        <v>83</v>
      </c>
      <c r="AY417" s="18" t="s">
        <v>204</v>
      </c>
      <c r="BE417" s="100">
        <f>IF(N417="základní",J417,0)</f>
        <v>0</v>
      </c>
      <c r="BF417" s="100">
        <f>IF(N417="snížená",J417,0)</f>
        <v>0</v>
      </c>
      <c r="BG417" s="100">
        <f>IF(N417="zákl. přenesená",J417,0)</f>
        <v>0</v>
      </c>
      <c r="BH417" s="100">
        <f>IF(N417="sníž. přenesená",J417,0)</f>
        <v>0</v>
      </c>
      <c r="BI417" s="100">
        <f>IF(N417="nulová",J417,0)</f>
        <v>0</v>
      </c>
      <c r="BJ417" s="18" t="s">
        <v>81</v>
      </c>
      <c r="BK417" s="100">
        <f>ROUND(I417*H417,2)</f>
        <v>0</v>
      </c>
      <c r="BL417" s="18" t="s">
        <v>211</v>
      </c>
      <c r="BM417" s="99" t="s">
        <v>481</v>
      </c>
    </row>
    <row r="418" spans="1:65" s="13" customFormat="1" x14ac:dyDescent="0.2">
      <c r="A418" s="225"/>
      <c r="B418" s="226"/>
      <c r="C418" s="225"/>
      <c r="D418" s="200" t="s">
        <v>212</v>
      </c>
      <c r="E418" s="227" t="s">
        <v>1</v>
      </c>
      <c r="F418" s="228" t="s">
        <v>233</v>
      </c>
      <c r="G418" s="225"/>
      <c r="H418" s="227" t="s">
        <v>1</v>
      </c>
      <c r="I418" s="225"/>
      <c r="J418" s="225"/>
      <c r="K418" s="225"/>
      <c r="L418" s="226"/>
      <c r="M418" s="229"/>
      <c r="N418" s="230"/>
      <c r="O418" s="230"/>
      <c r="P418" s="230"/>
      <c r="Q418" s="230"/>
      <c r="R418" s="230"/>
      <c r="S418" s="230"/>
      <c r="T418" s="231"/>
      <c r="U418" s="225"/>
      <c r="V418" s="225"/>
      <c r="AT418" s="101" t="s">
        <v>212</v>
      </c>
      <c r="AU418" s="101" t="s">
        <v>83</v>
      </c>
      <c r="AV418" s="13" t="s">
        <v>81</v>
      </c>
      <c r="AW418" s="13" t="s">
        <v>32</v>
      </c>
      <c r="AX418" s="13" t="s">
        <v>75</v>
      </c>
      <c r="AY418" s="101" t="s">
        <v>204</v>
      </c>
    </row>
    <row r="419" spans="1:65" s="13" customFormat="1" x14ac:dyDescent="0.2">
      <c r="A419" s="225"/>
      <c r="B419" s="226"/>
      <c r="C419" s="225"/>
      <c r="D419" s="200" t="s">
        <v>212</v>
      </c>
      <c r="E419" s="227" t="s">
        <v>1</v>
      </c>
      <c r="F419" s="228" t="s">
        <v>390</v>
      </c>
      <c r="G419" s="225"/>
      <c r="H419" s="227" t="s">
        <v>1</v>
      </c>
      <c r="I419" s="225"/>
      <c r="J419" s="225"/>
      <c r="K419" s="225"/>
      <c r="L419" s="226"/>
      <c r="M419" s="229"/>
      <c r="N419" s="230"/>
      <c r="O419" s="230"/>
      <c r="P419" s="230"/>
      <c r="Q419" s="230"/>
      <c r="R419" s="230"/>
      <c r="S419" s="230"/>
      <c r="T419" s="231"/>
      <c r="U419" s="225"/>
      <c r="V419" s="225"/>
      <c r="AT419" s="101" t="s">
        <v>212</v>
      </c>
      <c r="AU419" s="101" t="s">
        <v>83</v>
      </c>
      <c r="AV419" s="13" t="s">
        <v>81</v>
      </c>
      <c r="AW419" s="13" t="s">
        <v>32</v>
      </c>
      <c r="AX419" s="13" t="s">
        <v>75</v>
      </c>
      <c r="AY419" s="101" t="s">
        <v>204</v>
      </c>
    </row>
    <row r="420" spans="1:65" s="14" customFormat="1" x14ac:dyDescent="0.2">
      <c r="A420" s="198"/>
      <c r="B420" s="199"/>
      <c r="C420" s="198"/>
      <c r="D420" s="200" t="s">
        <v>212</v>
      </c>
      <c r="E420" s="201" t="s">
        <v>1</v>
      </c>
      <c r="F420" s="202" t="s">
        <v>391</v>
      </c>
      <c r="G420" s="198"/>
      <c r="H420" s="203">
        <v>29.5</v>
      </c>
      <c r="I420" s="198"/>
      <c r="J420" s="198"/>
      <c r="K420" s="198"/>
      <c r="L420" s="199"/>
      <c r="M420" s="204"/>
      <c r="N420" s="205"/>
      <c r="O420" s="205"/>
      <c r="P420" s="205"/>
      <c r="Q420" s="205"/>
      <c r="R420" s="205"/>
      <c r="S420" s="205"/>
      <c r="T420" s="206"/>
      <c r="U420" s="198"/>
      <c r="V420" s="198"/>
      <c r="AT420" s="102" t="s">
        <v>212</v>
      </c>
      <c r="AU420" s="102" t="s">
        <v>83</v>
      </c>
      <c r="AV420" s="14" t="s">
        <v>83</v>
      </c>
      <c r="AW420" s="14" t="s">
        <v>32</v>
      </c>
      <c r="AX420" s="14" t="s">
        <v>75</v>
      </c>
      <c r="AY420" s="102" t="s">
        <v>204</v>
      </c>
    </row>
    <row r="421" spans="1:65" s="13" customFormat="1" x14ac:dyDescent="0.2">
      <c r="A421" s="225"/>
      <c r="B421" s="226"/>
      <c r="C421" s="225"/>
      <c r="D421" s="200" t="s">
        <v>212</v>
      </c>
      <c r="E421" s="227" t="s">
        <v>1</v>
      </c>
      <c r="F421" s="228" t="s">
        <v>392</v>
      </c>
      <c r="G421" s="225"/>
      <c r="H421" s="227" t="s">
        <v>1</v>
      </c>
      <c r="I421" s="225"/>
      <c r="J421" s="225"/>
      <c r="K421" s="225"/>
      <c r="L421" s="226"/>
      <c r="M421" s="229"/>
      <c r="N421" s="230"/>
      <c r="O421" s="230"/>
      <c r="P421" s="230"/>
      <c r="Q421" s="230"/>
      <c r="R421" s="230"/>
      <c r="S421" s="230"/>
      <c r="T421" s="231"/>
      <c r="U421" s="225"/>
      <c r="V421" s="225"/>
      <c r="AT421" s="101" t="s">
        <v>212</v>
      </c>
      <c r="AU421" s="101" t="s">
        <v>83</v>
      </c>
      <c r="AV421" s="13" t="s">
        <v>81</v>
      </c>
      <c r="AW421" s="13" t="s">
        <v>32</v>
      </c>
      <c r="AX421" s="13" t="s">
        <v>75</v>
      </c>
      <c r="AY421" s="101" t="s">
        <v>204</v>
      </c>
    </row>
    <row r="422" spans="1:65" s="14" customFormat="1" x14ac:dyDescent="0.2">
      <c r="A422" s="198"/>
      <c r="B422" s="199"/>
      <c r="C422" s="198"/>
      <c r="D422" s="200" t="s">
        <v>212</v>
      </c>
      <c r="E422" s="201" t="s">
        <v>1</v>
      </c>
      <c r="F422" s="202" t="s">
        <v>393</v>
      </c>
      <c r="G422" s="198"/>
      <c r="H422" s="203">
        <v>10.199999999999999</v>
      </c>
      <c r="I422" s="198"/>
      <c r="J422" s="198"/>
      <c r="K422" s="198"/>
      <c r="L422" s="199"/>
      <c r="M422" s="204"/>
      <c r="N422" s="205"/>
      <c r="O422" s="205"/>
      <c r="P422" s="205"/>
      <c r="Q422" s="205"/>
      <c r="R422" s="205"/>
      <c r="S422" s="205"/>
      <c r="T422" s="206"/>
      <c r="U422" s="198"/>
      <c r="V422" s="198"/>
      <c r="AT422" s="102" t="s">
        <v>212</v>
      </c>
      <c r="AU422" s="102" t="s">
        <v>83</v>
      </c>
      <c r="AV422" s="14" t="s">
        <v>83</v>
      </c>
      <c r="AW422" s="14" t="s">
        <v>32</v>
      </c>
      <c r="AX422" s="14" t="s">
        <v>75</v>
      </c>
      <c r="AY422" s="102" t="s">
        <v>204</v>
      </c>
    </row>
    <row r="423" spans="1:65" s="13" customFormat="1" x14ac:dyDescent="0.2">
      <c r="A423" s="225"/>
      <c r="B423" s="226"/>
      <c r="C423" s="225"/>
      <c r="D423" s="200" t="s">
        <v>212</v>
      </c>
      <c r="E423" s="227" t="s">
        <v>1</v>
      </c>
      <c r="F423" s="228" t="s">
        <v>394</v>
      </c>
      <c r="G423" s="225"/>
      <c r="H423" s="227" t="s">
        <v>1</v>
      </c>
      <c r="I423" s="225"/>
      <c r="J423" s="225"/>
      <c r="K423" s="225"/>
      <c r="L423" s="226"/>
      <c r="M423" s="229"/>
      <c r="N423" s="230"/>
      <c r="O423" s="230"/>
      <c r="P423" s="230"/>
      <c r="Q423" s="230"/>
      <c r="R423" s="230"/>
      <c r="S423" s="230"/>
      <c r="T423" s="231"/>
      <c r="U423" s="225"/>
      <c r="V423" s="225"/>
      <c r="AT423" s="101" t="s">
        <v>212</v>
      </c>
      <c r="AU423" s="101" t="s">
        <v>83</v>
      </c>
      <c r="AV423" s="13" t="s">
        <v>81</v>
      </c>
      <c r="AW423" s="13" t="s">
        <v>32</v>
      </c>
      <c r="AX423" s="13" t="s">
        <v>75</v>
      </c>
      <c r="AY423" s="101" t="s">
        <v>204</v>
      </c>
    </row>
    <row r="424" spans="1:65" s="14" customFormat="1" x14ac:dyDescent="0.2">
      <c r="A424" s="198"/>
      <c r="B424" s="199"/>
      <c r="C424" s="198"/>
      <c r="D424" s="200" t="s">
        <v>212</v>
      </c>
      <c r="E424" s="201" t="s">
        <v>1</v>
      </c>
      <c r="F424" s="202" t="s">
        <v>395</v>
      </c>
      <c r="G424" s="198"/>
      <c r="H424" s="203">
        <v>41.8</v>
      </c>
      <c r="I424" s="198"/>
      <c r="J424" s="198"/>
      <c r="K424" s="198"/>
      <c r="L424" s="199"/>
      <c r="M424" s="204"/>
      <c r="N424" s="205"/>
      <c r="O424" s="205"/>
      <c r="P424" s="205"/>
      <c r="Q424" s="205"/>
      <c r="R424" s="205"/>
      <c r="S424" s="205"/>
      <c r="T424" s="206"/>
      <c r="U424" s="198"/>
      <c r="V424" s="198"/>
      <c r="AT424" s="102" t="s">
        <v>212</v>
      </c>
      <c r="AU424" s="102" t="s">
        <v>83</v>
      </c>
      <c r="AV424" s="14" t="s">
        <v>83</v>
      </c>
      <c r="AW424" s="14" t="s">
        <v>32</v>
      </c>
      <c r="AX424" s="14" t="s">
        <v>75</v>
      </c>
      <c r="AY424" s="102" t="s">
        <v>204</v>
      </c>
    </row>
    <row r="425" spans="1:65" s="13" customFormat="1" x14ac:dyDescent="0.2">
      <c r="A425" s="225"/>
      <c r="B425" s="226"/>
      <c r="C425" s="225"/>
      <c r="D425" s="200" t="s">
        <v>212</v>
      </c>
      <c r="E425" s="227" t="s">
        <v>1</v>
      </c>
      <c r="F425" s="228" t="s">
        <v>213</v>
      </c>
      <c r="G425" s="225"/>
      <c r="H425" s="227" t="s">
        <v>1</v>
      </c>
      <c r="I425" s="225"/>
      <c r="J425" s="225"/>
      <c r="K425" s="225"/>
      <c r="L425" s="226"/>
      <c r="M425" s="229"/>
      <c r="N425" s="230"/>
      <c r="O425" s="230"/>
      <c r="P425" s="230"/>
      <c r="Q425" s="230"/>
      <c r="R425" s="230"/>
      <c r="S425" s="230"/>
      <c r="T425" s="231"/>
      <c r="U425" s="225"/>
      <c r="V425" s="225"/>
      <c r="AT425" s="101" t="s">
        <v>212</v>
      </c>
      <c r="AU425" s="101" t="s">
        <v>83</v>
      </c>
      <c r="AV425" s="13" t="s">
        <v>81</v>
      </c>
      <c r="AW425" s="13" t="s">
        <v>32</v>
      </c>
      <c r="AX425" s="13" t="s">
        <v>75</v>
      </c>
      <c r="AY425" s="101" t="s">
        <v>204</v>
      </c>
    </row>
    <row r="426" spans="1:65" s="13" customFormat="1" x14ac:dyDescent="0.2">
      <c r="A426" s="225"/>
      <c r="B426" s="226"/>
      <c r="C426" s="225"/>
      <c r="D426" s="200" t="s">
        <v>212</v>
      </c>
      <c r="E426" s="227" t="s">
        <v>1</v>
      </c>
      <c r="F426" s="228" t="s">
        <v>482</v>
      </c>
      <c r="G426" s="225"/>
      <c r="H426" s="227" t="s">
        <v>1</v>
      </c>
      <c r="I426" s="225"/>
      <c r="J426" s="225"/>
      <c r="K426" s="225"/>
      <c r="L426" s="226"/>
      <c r="M426" s="229"/>
      <c r="N426" s="230"/>
      <c r="O426" s="230"/>
      <c r="P426" s="230"/>
      <c r="Q426" s="230"/>
      <c r="R426" s="230"/>
      <c r="S426" s="230"/>
      <c r="T426" s="231"/>
      <c r="U426" s="225"/>
      <c r="V426" s="225"/>
      <c r="AT426" s="101" t="s">
        <v>212</v>
      </c>
      <c r="AU426" s="101" t="s">
        <v>83</v>
      </c>
      <c r="AV426" s="13" t="s">
        <v>81</v>
      </c>
      <c r="AW426" s="13" t="s">
        <v>32</v>
      </c>
      <c r="AX426" s="13" t="s">
        <v>75</v>
      </c>
      <c r="AY426" s="101" t="s">
        <v>204</v>
      </c>
    </row>
    <row r="427" spans="1:65" s="14" customFormat="1" x14ac:dyDescent="0.2">
      <c r="A427" s="198"/>
      <c r="B427" s="199"/>
      <c r="C427" s="198"/>
      <c r="D427" s="200" t="s">
        <v>212</v>
      </c>
      <c r="E427" s="201" t="s">
        <v>1</v>
      </c>
      <c r="F427" s="202" t="s">
        <v>483</v>
      </c>
      <c r="G427" s="198"/>
      <c r="H427" s="203">
        <v>38.700000000000003</v>
      </c>
      <c r="I427" s="198"/>
      <c r="J427" s="198"/>
      <c r="K427" s="198"/>
      <c r="L427" s="199"/>
      <c r="M427" s="204"/>
      <c r="N427" s="205"/>
      <c r="O427" s="205"/>
      <c r="P427" s="205"/>
      <c r="Q427" s="205"/>
      <c r="R427" s="205"/>
      <c r="S427" s="205"/>
      <c r="T427" s="206"/>
      <c r="U427" s="198"/>
      <c r="V427" s="198"/>
      <c r="AT427" s="102" t="s">
        <v>212</v>
      </c>
      <c r="AU427" s="102" t="s">
        <v>83</v>
      </c>
      <c r="AV427" s="14" t="s">
        <v>83</v>
      </c>
      <c r="AW427" s="14" t="s">
        <v>32</v>
      </c>
      <c r="AX427" s="14" t="s">
        <v>75</v>
      </c>
      <c r="AY427" s="102" t="s">
        <v>204</v>
      </c>
    </row>
    <row r="428" spans="1:65" s="13" customFormat="1" x14ac:dyDescent="0.2">
      <c r="A428" s="225"/>
      <c r="B428" s="226"/>
      <c r="C428" s="225"/>
      <c r="D428" s="200" t="s">
        <v>212</v>
      </c>
      <c r="E428" s="227" t="s">
        <v>1</v>
      </c>
      <c r="F428" s="228" t="s">
        <v>321</v>
      </c>
      <c r="G428" s="225"/>
      <c r="H428" s="227" t="s">
        <v>1</v>
      </c>
      <c r="I428" s="225"/>
      <c r="J428" s="225"/>
      <c r="K428" s="225"/>
      <c r="L428" s="226"/>
      <c r="M428" s="229"/>
      <c r="N428" s="230"/>
      <c r="O428" s="230"/>
      <c r="P428" s="230"/>
      <c r="Q428" s="230"/>
      <c r="R428" s="230"/>
      <c r="S428" s="230"/>
      <c r="T428" s="231"/>
      <c r="U428" s="225"/>
      <c r="V428" s="225"/>
      <c r="AT428" s="101" t="s">
        <v>212</v>
      </c>
      <c r="AU428" s="101" t="s">
        <v>83</v>
      </c>
      <c r="AV428" s="13" t="s">
        <v>81</v>
      </c>
      <c r="AW428" s="13" t="s">
        <v>32</v>
      </c>
      <c r="AX428" s="13" t="s">
        <v>75</v>
      </c>
      <c r="AY428" s="101" t="s">
        <v>204</v>
      </c>
    </row>
    <row r="429" spans="1:65" s="14" customFormat="1" x14ac:dyDescent="0.2">
      <c r="A429" s="198"/>
      <c r="B429" s="199"/>
      <c r="C429" s="198"/>
      <c r="D429" s="200" t="s">
        <v>212</v>
      </c>
      <c r="E429" s="201" t="s">
        <v>1</v>
      </c>
      <c r="F429" s="202" t="s">
        <v>484</v>
      </c>
      <c r="G429" s="198"/>
      <c r="H429" s="203">
        <v>4.3</v>
      </c>
      <c r="I429" s="198"/>
      <c r="J429" s="198"/>
      <c r="K429" s="198"/>
      <c r="L429" s="199"/>
      <c r="M429" s="204"/>
      <c r="N429" s="205"/>
      <c r="O429" s="205"/>
      <c r="P429" s="205"/>
      <c r="Q429" s="205"/>
      <c r="R429" s="205"/>
      <c r="S429" s="205"/>
      <c r="T429" s="206"/>
      <c r="U429" s="198"/>
      <c r="V429" s="198"/>
      <c r="AT429" s="102" t="s">
        <v>212</v>
      </c>
      <c r="AU429" s="102" t="s">
        <v>83</v>
      </c>
      <c r="AV429" s="14" t="s">
        <v>83</v>
      </c>
      <c r="AW429" s="14" t="s">
        <v>32</v>
      </c>
      <c r="AX429" s="14" t="s">
        <v>75</v>
      </c>
      <c r="AY429" s="102" t="s">
        <v>204</v>
      </c>
    </row>
    <row r="430" spans="1:65" s="13" customFormat="1" x14ac:dyDescent="0.2">
      <c r="A430" s="225"/>
      <c r="B430" s="226"/>
      <c r="C430" s="225"/>
      <c r="D430" s="200" t="s">
        <v>212</v>
      </c>
      <c r="E430" s="227" t="s">
        <v>1</v>
      </c>
      <c r="F430" s="228" t="s">
        <v>485</v>
      </c>
      <c r="G430" s="225"/>
      <c r="H430" s="227" t="s">
        <v>1</v>
      </c>
      <c r="I430" s="225"/>
      <c r="J430" s="225"/>
      <c r="K430" s="225"/>
      <c r="L430" s="226"/>
      <c r="M430" s="229"/>
      <c r="N430" s="230"/>
      <c r="O430" s="230"/>
      <c r="P430" s="230"/>
      <c r="Q430" s="230"/>
      <c r="R430" s="230"/>
      <c r="S430" s="230"/>
      <c r="T430" s="231"/>
      <c r="U430" s="225"/>
      <c r="V430" s="225"/>
      <c r="AT430" s="101" t="s">
        <v>212</v>
      </c>
      <c r="AU430" s="101" t="s">
        <v>83</v>
      </c>
      <c r="AV430" s="13" t="s">
        <v>81</v>
      </c>
      <c r="AW430" s="13" t="s">
        <v>32</v>
      </c>
      <c r="AX430" s="13" t="s">
        <v>75</v>
      </c>
      <c r="AY430" s="101" t="s">
        <v>204</v>
      </c>
    </row>
    <row r="431" spans="1:65" s="14" customFormat="1" x14ac:dyDescent="0.2">
      <c r="A431" s="198"/>
      <c r="B431" s="199"/>
      <c r="C431" s="198"/>
      <c r="D431" s="200" t="s">
        <v>212</v>
      </c>
      <c r="E431" s="201" t="s">
        <v>1</v>
      </c>
      <c r="F431" s="202" t="s">
        <v>486</v>
      </c>
      <c r="G431" s="198"/>
      <c r="H431" s="203">
        <v>25.2</v>
      </c>
      <c r="I431" s="198"/>
      <c r="J431" s="198"/>
      <c r="K431" s="198"/>
      <c r="L431" s="199"/>
      <c r="M431" s="204"/>
      <c r="N431" s="205"/>
      <c r="O431" s="205"/>
      <c r="P431" s="205"/>
      <c r="Q431" s="205"/>
      <c r="R431" s="205"/>
      <c r="S431" s="205"/>
      <c r="T431" s="206"/>
      <c r="U431" s="198"/>
      <c r="V431" s="198"/>
      <c r="AT431" s="102" t="s">
        <v>212</v>
      </c>
      <c r="AU431" s="102" t="s">
        <v>83</v>
      </c>
      <c r="AV431" s="14" t="s">
        <v>83</v>
      </c>
      <c r="AW431" s="14" t="s">
        <v>32</v>
      </c>
      <c r="AX431" s="14" t="s">
        <v>75</v>
      </c>
      <c r="AY431" s="102" t="s">
        <v>204</v>
      </c>
    </row>
    <row r="432" spans="1:65" s="15" customFormat="1" x14ac:dyDescent="0.2">
      <c r="A432" s="207"/>
      <c r="B432" s="208"/>
      <c r="C432" s="207"/>
      <c r="D432" s="200" t="s">
        <v>212</v>
      </c>
      <c r="E432" s="209" t="s">
        <v>1</v>
      </c>
      <c r="F432" s="210" t="s">
        <v>227</v>
      </c>
      <c r="G432" s="207"/>
      <c r="H432" s="211">
        <v>149.69999999999999</v>
      </c>
      <c r="I432" s="207"/>
      <c r="J432" s="207"/>
      <c r="K432" s="207"/>
      <c r="L432" s="208"/>
      <c r="M432" s="212"/>
      <c r="N432" s="213"/>
      <c r="O432" s="213"/>
      <c r="P432" s="213"/>
      <c r="Q432" s="213"/>
      <c r="R432" s="213"/>
      <c r="S432" s="213"/>
      <c r="T432" s="214"/>
      <c r="U432" s="207"/>
      <c r="V432" s="207"/>
      <c r="AT432" s="103" t="s">
        <v>212</v>
      </c>
      <c r="AU432" s="103" t="s">
        <v>83</v>
      </c>
      <c r="AV432" s="15" t="s">
        <v>211</v>
      </c>
      <c r="AW432" s="15" t="s">
        <v>32</v>
      </c>
      <c r="AX432" s="15" t="s">
        <v>81</v>
      </c>
      <c r="AY432" s="103" t="s">
        <v>204</v>
      </c>
    </row>
    <row r="433" spans="1:65" s="2" customFormat="1" ht="21.75" customHeight="1" x14ac:dyDescent="0.2">
      <c r="A433" s="111"/>
      <c r="B433" s="112"/>
      <c r="C433" s="187" t="s">
        <v>487</v>
      </c>
      <c r="D433" s="187" t="s">
        <v>207</v>
      </c>
      <c r="E433" s="188" t="s">
        <v>488</v>
      </c>
      <c r="F433" s="189" t="s">
        <v>489</v>
      </c>
      <c r="G433" s="190" t="s">
        <v>210</v>
      </c>
      <c r="H433" s="191">
        <v>823.14</v>
      </c>
      <c r="I433" s="192"/>
      <c r="J433" s="192">
        <f>ROUND(I433*H433,2)</f>
        <v>0</v>
      </c>
      <c r="K433" s="193"/>
      <c r="L433" s="112"/>
      <c r="M433" s="194" t="s">
        <v>1</v>
      </c>
      <c r="N433" s="195" t="s">
        <v>40</v>
      </c>
      <c r="O433" s="196">
        <v>0</v>
      </c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U433" s="111"/>
      <c r="V433" s="111"/>
      <c r="W433" s="29"/>
      <c r="X433" s="29"/>
      <c r="Y433" s="29"/>
      <c r="Z433" s="29"/>
      <c r="AA433" s="29"/>
      <c r="AB433" s="29"/>
      <c r="AC433" s="29"/>
      <c r="AD433" s="29"/>
      <c r="AE433" s="29"/>
      <c r="AR433" s="99" t="s">
        <v>211</v>
      </c>
      <c r="AT433" s="99" t="s">
        <v>207</v>
      </c>
      <c r="AU433" s="99" t="s">
        <v>83</v>
      </c>
      <c r="AY433" s="18" t="s">
        <v>204</v>
      </c>
      <c r="BE433" s="100">
        <f>IF(N433="základní",J433,0)</f>
        <v>0</v>
      </c>
      <c r="BF433" s="100">
        <f>IF(N433="snížená",J433,0)</f>
        <v>0</v>
      </c>
      <c r="BG433" s="100">
        <f>IF(N433="zákl. přenesená",J433,0)</f>
        <v>0</v>
      </c>
      <c r="BH433" s="100">
        <f>IF(N433="sníž. přenesená",J433,0)</f>
        <v>0</v>
      </c>
      <c r="BI433" s="100">
        <f>IF(N433="nulová",J433,0)</f>
        <v>0</v>
      </c>
      <c r="BJ433" s="18" t="s">
        <v>81</v>
      </c>
      <c r="BK433" s="100">
        <f>ROUND(I433*H433,2)</f>
        <v>0</v>
      </c>
      <c r="BL433" s="18" t="s">
        <v>211</v>
      </c>
      <c r="BM433" s="99" t="s">
        <v>490</v>
      </c>
    </row>
    <row r="434" spans="1:65" s="13" customFormat="1" x14ac:dyDescent="0.2">
      <c r="A434" s="225"/>
      <c r="B434" s="226"/>
      <c r="C434" s="225"/>
      <c r="D434" s="200" t="s">
        <v>212</v>
      </c>
      <c r="E434" s="227" t="s">
        <v>1</v>
      </c>
      <c r="F434" s="228" t="s">
        <v>233</v>
      </c>
      <c r="G434" s="225"/>
      <c r="H434" s="227" t="s">
        <v>1</v>
      </c>
      <c r="I434" s="225"/>
      <c r="J434" s="225"/>
      <c r="K434" s="225"/>
      <c r="L434" s="226"/>
      <c r="M434" s="229"/>
      <c r="N434" s="230"/>
      <c r="O434" s="230"/>
      <c r="P434" s="230"/>
      <c r="Q434" s="230"/>
      <c r="R434" s="230"/>
      <c r="S434" s="230"/>
      <c r="T434" s="231"/>
      <c r="U434" s="225"/>
      <c r="V434" s="225"/>
      <c r="AT434" s="101" t="s">
        <v>212</v>
      </c>
      <c r="AU434" s="101" t="s">
        <v>83</v>
      </c>
      <c r="AV434" s="13" t="s">
        <v>81</v>
      </c>
      <c r="AW434" s="13" t="s">
        <v>32</v>
      </c>
      <c r="AX434" s="13" t="s">
        <v>75</v>
      </c>
      <c r="AY434" s="101" t="s">
        <v>204</v>
      </c>
    </row>
    <row r="435" spans="1:65" s="13" customFormat="1" x14ac:dyDescent="0.2">
      <c r="A435" s="225"/>
      <c r="B435" s="226"/>
      <c r="C435" s="225"/>
      <c r="D435" s="200" t="s">
        <v>212</v>
      </c>
      <c r="E435" s="227" t="s">
        <v>1</v>
      </c>
      <c r="F435" s="228" t="s">
        <v>390</v>
      </c>
      <c r="G435" s="225"/>
      <c r="H435" s="227" t="s">
        <v>1</v>
      </c>
      <c r="I435" s="225"/>
      <c r="J435" s="225"/>
      <c r="K435" s="225"/>
      <c r="L435" s="226"/>
      <c r="M435" s="229"/>
      <c r="N435" s="230"/>
      <c r="O435" s="230"/>
      <c r="P435" s="230"/>
      <c r="Q435" s="230"/>
      <c r="R435" s="230"/>
      <c r="S435" s="230"/>
      <c r="T435" s="231"/>
      <c r="U435" s="225"/>
      <c r="V435" s="225"/>
      <c r="AT435" s="101" t="s">
        <v>212</v>
      </c>
      <c r="AU435" s="101" t="s">
        <v>83</v>
      </c>
      <c r="AV435" s="13" t="s">
        <v>81</v>
      </c>
      <c r="AW435" s="13" t="s">
        <v>32</v>
      </c>
      <c r="AX435" s="13" t="s">
        <v>75</v>
      </c>
      <c r="AY435" s="101" t="s">
        <v>204</v>
      </c>
    </row>
    <row r="436" spans="1:65" s="14" customFormat="1" x14ac:dyDescent="0.2">
      <c r="A436" s="198"/>
      <c r="B436" s="199"/>
      <c r="C436" s="198"/>
      <c r="D436" s="200" t="s">
        <v>212</v>
      </c>
      <c r="E436" s="201" t="s">
        <v>1</v>
      </c>
      <c r="F436" s="202" t="s">
        <v>391</v>
      </c>
      <c r="G436" s="198"/>
      <c r="H436" s="203">
        <v>29.5</v>
      </c>
      <c r="I436" s="198"/>
      <c r="J436" s="198"/>
      <c r="K436" s="198"/>
      <c r="L436" s="199"/>
      <c r="M436" s="204"/>
      <c r="N436" s="205"/>
      <c r="O436" s="205"/>
      <c r="P436" s="205"/>
      <c r="Q436" s="205"/>
      <c r="R436" s="205"/>
      <c r="S436" s="205"/>
      <c r="T436" s="206"/>
      <c r="U436" s="198"/>
      <c r="V436" s="198"/>
      <c r="AT436" s="102" t="s">
        <v>212</v>
      </c>
      <c r="AU436" s="102" t="s">
        <v>83</v>
      </c>
      <c r="AV436" s="14" t="s">
        <v>83</v>
      </c>
      <c r="AW436" s="14" t="s">
        <v>32</v>
      </c>
      <c r="AX436" s="14" t="s">
        <v>75</v>
      </c>
      <c r="AY436" s="102" t="s">
        <v>204</v>
      </c>
    </row>
    <row r="437" spans="1:65" s="13" customFormat="1" x14ac:dyDescent="0.2">
      <c r="A437" s="225"/>
      <c r="B437" s="226"/>
      <c r="C437" s="225"/>
      <c r="D437" s="200" t="s">
        <v>212</v>
      </c>
      <c r="E437" s="227" t="s">
        <v>1</v>
      </c>
      <c r="F437" s="228" t="s">
        <v>392</v>
      </c>
      <c r="G437" s="225"/>
      <c r="H437" s="227" t="s">
        <v>1</v>
      </c>
      <c r="I437" s="225"/>
      <c r="J437" s="225"/>
      <c r="K437" s="225"/>
      <c r="L437" s="226"/>
      <c r="M437" s="229"/>
      <c r="N437" s="230"/>
      <c r="O437" s="230"/>
      <c r="P437" s="230"/>
      <c r="Q437" s="230"/>
      <c r="R437" s="230"/>
      <c r="S437" s="230"/>
      <c r="T437" s="231"/>
      <c r="U437" s="225"/>
      <c r="V437" s="225"/>
      <c r="AT437" s="101" t="s">
        <v>212</v>
      </c>
      <c r="AU437" s="101" t="s">
        <v>83</v>
      </c>
      <c r="AV437" s="13" t="s">
        <v>81</v>
      </c>
      <c r="AW437" s="13" t="s">
        <v>32</v>
      </c>
      <c r="AX437" s="13" t="s">
        <v>75</v>
      </c>
      <c r="AY437" s="101" t="s">
        <v>204</v>
      </c>
    </row>
    <row r="438" spans="1:65" s="14" customFormat="1" x14ac:dyDescent="0.2">
      <c r="A438" s="198"/>
      <c r="B438" s="199"/>
      <c r="C438" s="198"/>
      <c r="D438" s="200" t="s">
        <v>212</v>
      </c>
      <c r="E438" s="201" t="s">
        <v>1</v>
      </c>
      <c r="F438" s="202" t="s">
        <v>393</v>
      </c>
      <c r="G438" s="198"/>
      <c r="H438" s="203">
        <v>10.199999999999999</v>
      </c>
      <c r="I438" s="198"/>
      <c r="J438" s="198"/>
      <c r="K438" s="198"/>
      <c r="L438" s="199"/>
      <c r="M438" s="204"/>
      <c r="N438" s="205"/>
      <c r="O438" s="205"/>
      <c r="P438" s="205"/>
      <c r="Q438" s="205"/>
      <c r="R438" s="205"/>
      <c r="S438" s="205"/>
      <c r="T438" s="206"/>
      <c r="U438" s="198"/>
      <c r="V438" s="198"/>
      <c r="AT438" s="102" t="s">
        <v>212</v>
      </c>
      <c r="AU438" s="102" t="s">
        <v>83</v>
      </c>
      <c r="AV438" s="14" t="s">
        <v>83</v>
      </c>
      <c r="AW438" s="14" t="s">
        <v>32</v>
      </c>
      <c r="AX438" s="14" t="s">
        <v>75</v>
      </c>
      <c r="AY438" s="102" t="s">
        <v>204</v>
      </c>
    </row>
    <row r="439" spans="1:65" s="13" customFormat="1" x14ac:dyDescent="0.2">
      <c r="A439" s="225"/>
      <c r="B439" s="226"/>
      <c r="C439" s="225"/>
      <c r="D439" s="200" t="s">
        <v>212</v>
      </c>
      <c r="E439" s="227" t="s">
        <v>1</v>
      </c>
      <c r="F439" s="228" t="s">
        <v>394</v>
      </c>
      <c r="G439" s="225"/>
      <c r="H439" s="227" t="s">
        <v>1</v>
      </c>
      <c r="I439" s="225"/>
      <c r="J439" s="225"/>
      <c r="K439" s="225"/>
      <c r="L439" s="226"/>
      <c r="M439" s="229"/>
      <c r="N439" s="230"/>
      <c r="O439" s="230"/>
      <c r="P439" s="230"/>
      <c r="Q439" s="230"/>
      <c r="R439" s="230"/>
      <c r="S439" s="230"/>
      <c r="T439" s="231"/>
      <c r="U439" s="225"/>
      <c r="V439" s="225"/>
      <c r="AT439" s="101" t="s">
        <v>212</v>
      </c>
      <c r="AU439" s="101" t="s">
        <v>83</v>
      </c>
      <c r="AV439" s="13" t="s">
        <v>81</v>
      </c>
      <c r="AW439" s="13" t="s">
        <v>32</v>
      </c>
      <c r="AX439" s="13" t="s">
        <v>75</v>
      </c>
      <c r="AY439" s="101" t="s">
        <v>204</v>
      </c>
    </row>
    <row r="440" spans="1:65" s="14" customFormat="1" x14ac:dyDescent="0.2">
      <c r="A440" s="198"/>
      <c r="B440" s="199"/>
      <c r="C440" s="198"/>
      <c r="D440" s="200" t="s">
        <v>212</v>
      </c>
      <c r="E440" s="201" t="s">
        <v>1</v>
      </c>
      <c r="F440" s="202" t="s">
        <v>395</v>
      </c>
      <c r="G440" s="198"/>
      <c r="H440" s="203">
        <v>41.8</v>
      </c>
      <c r="I440" s="198"/>
      <c r="J440" s="198"/>
      <c r="K440" s="198"/>
      <c r="L440" s="199"/>
      <c r="M440" s="204"/>
      <c r="N440" s="205"/>
      <c r="O440" s="205"/>
      <c r="P440" s="205"/>
      <c r="Q440" s="205"/>
      <c r="R440" s="205"/>
      <c r="S440" s="205"/>
      <c r="T440" s="206"/>
      <c r="U440" s="198"/>
      <c r="V440" s="198"/>
      <c r="AT440" s="102" t="s">
        <v>212</v>
      </c>
      <c r="AU440" s="102" t="s">
        <v>83</v>
      </c>
      <c r="AV440" s="14" t="s">
        <v>83</v>
      </c>
      <c r="AW440" s="14" t="s">
        <v>32</v>
      </c>
      <c r="AX440" s="14" t="s">
        <v>75</v>
      </c>
      <c r="AY440" s="102" t="s">
        <v>204</v>
      </c>
    </row>
    <row r="441" spans="1:65" s="13" customFormat="1" x14ac:dyDescent="0.2">
      <c r="A441" s="225"/>
      <c r="B441" s="226"/>
      <c r="C441" s="225"/>
      <c r="D441" s="200" t="s">
        <v>212</v>
      </c>
      <c r="E441" s="227" t="s">
        <v>1</v>
      </c>
      <c r="F441" s="228" t="s">
        <v>213</v>
      </c>
      <c r="G441" s="225"/>
      <c r="H441" s="227" t="s">
        <v>1</v>
      </c>
      <c r="I441" s="225"/>
      <c r="J441" s="225"/>
      <c r="K441" s="225"/>
      <c r="L441" s="226"/>
      <c r="M441" s="229"/>
      <c r="N441" s="230"/>
      <c r="O441" s="230"/>
      <c r="P441" s="230"/>
      <c r="Q441" s="230"/>
      <c r="R441" s="230"/>
      <c r="S441" s="230"/>
      <c r="T441" s="231"/>
      <c r="U441" s="225"/>
      <c r="V441" s="225"/>
      <c r="AT441" s="101" t="s">
        <v>212</v>
      </c>
      <c r="AU441" s="101" t="s">
        <v>83</v>
      </c>
      <c r="AV441" s="13" t="s">
        <v>81</v>
      </c>
      <c r="AW441" s="13" t="s">
        <v>32</v>
      </c>
      <c r="AX441" s="13" t="s">
        <v>75</v>
      </c>
      <c r="AY441" s="101" t="s">
        <v>204</v>
      </c>
    </row>
    <row r="442" spans="1:65" s="13" customFormat="1" x14ac:dyDescent="0.2">
      <c r="A442" s="225"/>
      <c r="B442" s="226"/>
      <c r="C442" s="225"/>
      <c r="D442" s="200" t="s">
        <v>212</v>
      </c>
      <c r="E442" s="227" t="s">
        <v>1</v>
      </c>
      <c r="F442" s="228" t="s">
        <v>482</v>
      </c>
      <c r="G442" s="225"/>
      <c r="H442" s="227" t="s">
        <v>1</v>
      </c>
      <c r="I442" s="225"/>
      <c r="J442" s="225"/>
      <c r="K442" s="225"/>
      <c r="L442" s="226"/>
      <c r="M442" s="229"/>
      <c r="N442" s="230"/>
      <c r="O442" s="230"/>
      <c r="P442" s="230"/>
      <c r="Q442" s="230"/>
      <c r="R442" s="230"/>
      <c r="S442" s="230"/>
      <c r="T442" s="231"/>
      <c r="U442" s="225"/>
      <c r="V442" s="225"/>
      <c r="AT442" s="101" t="s">
        <v>212</v>
      </c>
      <c r="AU442" s="101" t="s">
        <v>83</v>
      </c>
      <c r="AV442" s="13" t="s">
        <v>81</v>
      </c>
      <c r="AW442" s="13" t="s">
        <v>32</v>
      </c>
      <c r="AX442" s="13" t="s">
        <v>75</v>
      </c>
      <c r="AY442" s="101" t="s">
        <v>204</v>
      </c>
    </row>
    <row r="443" spans="1:65" s="14" customFormat="1" x14ac:dyDescent="0.2">
      <c r="A443" s="198"/>
      <c r="B443" s="199"/>
      <c r="C443" s="198"/>
      <c r="D443" s="200" t="s">
        <v>212</v>
      </c>
      <c r="E443" s="201" t="s">
        <v>1</v>
      </c>
      <c r="F443" s="202" t="s">
        <v>483</v>
      </c>
      <c r="G443" s="198"/>
      <c r="H443" s="203">
        <v>38.700000000000003</v>
      </c>
      <c r="I443" s="198"/>
      <c r="J443" s="198"/>
      <c r="K443" s="198"/>
      <c r="L443" s="199"/>
      <c r="M443" s="204"/>
      <c r="N443" s="205"/>
      <c r="O443" s="205"/>
      <c r="P443" s="205"/>
      <c r="Q443" s="205"/>
      <c r="R443" s="205"/>
      <c r="S443" s="205"/>
      <c r="T443" s="206"/>
      <c r="U443" s="198"/>
      <c r="V443" s="198"/>
      <c r="AT443" s="102" t="s">
        <v>212</v>
      </c>
      <c r="AU443" s="102" t="s">
        <v>83</v>
      </c>
      <c r="AV443" s="14" t="s">
        <v>83</v>
      </c>
      <c r="AW443" s="14" t="s">
        <v>32</v>
      </c>
      <c r="AX443" s="14" t="s">
        <v>75</v>
      </c>
      <c r="AY443" s="102" t="s">
        <v>204</v>
      </c>
    </row>
    <row r="444" spans="1:65" s="13" customFormat="1" x14ac:dyDescent="0.2">
      <c r="A444" s="225"/>
      <c r="B444" s="226"/>
      <c r="C444" s="225"/>
      <c r="D444" s="200" t="s">
        <v>212</v>
      </c>
      <c r="E444" s="227" t="s">
        <v>1</v>
      </c>
      <c r="F444" s="228" t="s">
        <v>473</v>
      </c>
      <c r="G444" s="225"/>
      <c r="H444" s="227" t="s">
        <v>1</v>
      </c>
      <c r="I444" s="225"/>
      <c r="J444" s="225"/>
      <c r="K444" s="225"/>
      <c r="L444" s="226"/>
      <c r="M444" s="229"/>
      <c r="N444" s="230"/>
      <c r="O444" s="230"/>
      <c r="P444" s="230"/>
      <c r="Q444" s="230"/>
      <c r="R444" s="230"/>
      <c r="S444" s="230"/>
      <c r="T444" s="231"/>
      <c r="U444" s="225"/>
      <c r="V444" s="225"/>
      <c r="AT444" s="101" t="s">
        <v>212</v>
      </c>
      <c r="AU444" s="101" t="s">
        <v>83</v>
      </c>
      <c r="AV444" s="13" t="s">
        <v>81</v>
      </c>
      <c r="AW444" s="13" t="s">
        <v>32</v>
      </c>
      <c r="AX444" s="13" t="s">
        <v>75</v>
      </c>
      <c r="AY444" s="101" t="s">
        <v>204</v>
      </c>
    </row>
    <row r="445" spans="1:65" s="14" customFormat="1" x14ac:dyDescent="0.2">
      <c r="A445" s="198"/>
      <c r="B445" s="199"/>
      <c r="C445" s="198"/>
      <c r="D445" s="200" t="s">
        <v>212</v>
      </c>
      <c r="E445" s="201" t="s">
        <v>1</v>
      </c>
      <c r="F445" s="202" t="s">
        <v>474</v>
      </c>
      <c r="G445" s="198"/>
      <c r="H445" s="203">
        <v>2.6</v>
      </c>
      <c r="I445" s="198"/>
      <c r="J445" s="198"/>
      <c r="K445" s="198"/>
      <c r="L445" s="199"/>
      <c r="M445" s="204"/>
      <c r="N445" s="205"/>
      <c r="O445" s="205"/>
      <c r="P445" s="205"/>
      <c r="Q445" s="205"/>
      <c r="R445" s="205"/>
      <c r="S445" s="205"/>
      <c r="T445" s="206"/>
      <c r="U445" s="198"/>
      <c r="V445" s="198"/>
      <c r="AT445" s="102" t="s">
        <v>212</v>
      </c>
      <c r="AU445" s="102" t="s">
        <v>83</v>
      </c>
      <c r="AV445" s="14" t="s">
        <v>83</v>
      </c>
      <c r="AW445" s="14" t="s">
        <v>32</v>
      </c>
      <c r="AX445" s="14" t="s">
        <v>75</v>
      </c>
      <c r="AY445" s="102" t="s">
        <v>204</v>
      </c>
    </row>
    <row r="446" spans="1:65" s="13" customFormat="1" x14ac:dyDescent="0.2">
      <c r="A446" s="225"/>
      <c r="B446" s="226"/>
      <c r="C446" s="225"/>
      <c r="D446" s="200" t="s">
        <v>212</v>
      </c>
      <c r="E446" s="227" t="s">
        <v>1</v>
      </c>
      <c r="F446" s="228" t="s">
        <v>475</v>
      </c>
      <c r="G446" s="225"/>
      <c r="H446" s="227" t="s">
        <v>1</v>
      </c>
      <c r="I446" s="225"/>
      <c r="J446" s="225"/>
      <c r="K446" s="225"/>
      <c r="L446" s="226"/>
      <c r="M446" s="229"/>
      <c r="N446" s="230"/>
      <c r="O446" s="230"/>
      <c r="P446" s="230"/>
      <c r="Q446" s="230"/>
      <c r="R446" s="230"/>
      <c r="S446" s="230"/>
      <c r="T446" s="231"/>
      <c r="U446" s="225"/>
      <c r="V446" s="225"/>
      <c r="AT446" s="101" t="s">
        <v>212</v>
      </c>
      <c r="AU446" s="101" t="s">
        <v>83</v>
      </c>
      <c r="AV446" s="13" t="s">
        <v>81</v>
      </c>
      <c r="AW446" s="13" t="s">
        <v>32</v>
      </c>
      <c r="AX446" s="13" t="s">
        <v>75</v>
      </c>
      <c r="AY446" s="101" t="s">
        <v>204</v>
      </c>
    </row>
    <row r="447" spans="1:65" s="14" customFormat="1" x14ac:dyDescent="0.2">
      <c r="A447" s="198"/>
      <c r="B447" s="199"/>
      <c r="C447" s="198"/>
      <c r="D447" s="200" t="s">
        <v>212</v>
      </c>
      <c r="E447" s="201" t="s">
        <v>1</v>
      </c>
      <c r="F447" s="202" t="s">
        <v>476</v>
      </c>
      <c r="G447" s="198"/>
      <c r="H447" s="203">
        <v>2.4</v>
      </c>
      <c r="I447" s="198"/>
      <c r="J447" s="198"/>
      <c r="K447" s="198"/>
      <c r="L447" s="199"/>
      <c r="M447" s="204"/>
      <c r="N447" s="205"/>
      <c r="O447" s="205"/>
      <c r="P447" s="205"/>
      <c r="Q447" s="205"/>
      <c r="R447" s="205"/>
      <c r="S447" s="205"/>
      <c r="T447" s="206"/>
      <c r="U447" s="198"/>
      <c r="V447" s="198"/>
      <c r="AT447" s="102" t="s">
        <v>212</v>
      </c>
      <c r="AU447" s="102" t="s">
        <v>83</v>
      </c>
      <c r="AV447" s="14" t="s">
        <v>83</v>
      </c>
      <c r="AW447" s="14" t="s">
        <v>32</v>
      </c>
      <c r="AX447" s="14" t="s">
        <v>75</v>
      </c>
      <c r="AY447" s="102" t="s">
        <v>204</v>
      </c>
    </row>
    <row r="448" spans="1:65" s="13" customFormat="1" x14ac:dyDescent="0.2">
      <c r="A448" s="225"/>
      <c r="B448" s="226"/>
      <c r="C448" s="225"/>
      <c r="D448" s="200" t="s">
        <v>212</v>
      </c>
      <c r="E448" s="227" t="s">
        <v>1</v>
      </c>
      <c r="F448" s="228" t="s">
        <v>477</v>
      </c>
      <c r="G448" s="225"/>
      <c r="H448" s="227" t="s">
        <v>1</v>
      </c>
      <c r="I448" s="225"/>
      <c r="J448" s="225"/>
      <c r="K448" s="225"/>
      <c r="L448" s="226"/>
      <c r="M448" s="229"/>
      <c r="N448" s="230"/>
      <c r="O448" s="230"/>
      <c r="P448" s="230"/>
      <c r="Q448" s="230"/>
      <c r="R448" s="230"/>
      <c r="S448" s="230"/>
      <c r="T448" s="231"/>
      <c r="U448" s="225"/>
      <c r="V448" s="225"/>
      <c r="AT448" s="101" t="s">
        <v>212</v>
      </c>
      <c r="AU448" s="101" t="s">
        <v>83</v>
      </c>
      <c r="AV448" s="13" t="s">
        <v>81</v>
      </c>
      <c r="AW448" s="13" t="s">
        <v>32</v>
      </c>
      <c r="AX448" s="13" t="s">
        <v>75</v>
      </c>
      <c r="AY448" s="101" t="s">
        <v>204</v>
      </c>
    </row>
    <row r="449" spans="1:51" s="14" customFormat="1" x14ac:dyDescent="0.2">
      <c r="A449" s="198"/>
      <c r="B449" s="199"/>
      <c r="C449" s="198"/>
      <c r="D449" s="200" t="s">
        <v>212</v>
      </c>
      <c r="E449" s="201" t="s">
        <v>1</v>
      </c>
      <c r="F449" s="202" t="s">
        <v>474</v>
      </c>
      <c r="G449" s="198"/>
      <c r="H449" s="203">
        <v>2.6</v>
      </c>
      <c r="I449" s="198"/>
      <c r="J449" s="198"/>
      <c r="K449" s="198"/>
      <c r="L449" s="199"/>
      <c r="M449" s="204"/>
      <c r="N449" s="205"/>
      <c r="O449" s="205"/>
      <c r="P449" s="205"/>
      <c r="Q449" s="205"/>
      <c r="R449" s="205"/>
      <c r="S449" s="205"/>
      <c r="T449" s="206"/>
      <c r="U449" s="198"/>
      <c r="V449" s="198"/>
      <c r="AT449" s="102" t="s">
        <v>212</v>
      </c>
      <c r="AU449" s="102" t="s">
        <v>83</v>
      </c>
      <c r="AV449" s="14" t="s">
        <v>83</v>
      </c>
      <c r="AW449" s="14" t="s">
        <v>32</v>
      </c>
      <c r="AX449" s="14" t="s">
        <v>75</v>
      </c>
      <c r="AY449" s="102" t="s">
        <v>204</v>
      </c>
    </row>
    <row r="450" spans="1:51" s="13" customFormat="1" x14ac:dyDescent="0.2">
      <c r="A450" s="225"/>
      <c r="B450" s="226"/>
      <c r="C450" s="225"/>
      <c r="D450" s="200" t="s">
        <v>212</v>
      </c>
      <c r="E450" s="227" t="s">
        <v>1</v>
      </c>
      <c r="F450" s="228" t="s">
        <v>321</v>
      </c>
      <c r="G450" s="225"/>
      <c r="H450" s="227" t="s">
        <v>1</v>
      </c>
      <c r="I450" s="225"/>
      <c r="J450" s="225"/>
      <c r="K450" s="225"/>
      <c r="L450" s="226"/>
      <c r="M450" s="229"/>
      <c r="N450" s="230"/>
      <c r="O450" s="230"/>
      <c r="P450" s="230"/>
      <c r="Q450" s="230"/>
      <c r="R450" s="230"/>
      <c r="S450" s="230"/>
      <c r="T450" s="231"/>
      <c r="U450" s="225"/>
      <c r="V450" s="225"/>
      <c r="AT450" s="101" t="s">
        <v>212</v>
      </c>
      <c r="AU450" s="101" t="s">
        <v>83</v>
      </c>
      <c r="AV450" s="13" t="s">
        <v>81</v>
      </c>
      <c r="AW450" s="13" t="s">
        <v>32</v>
      </c>
      <c r="AX450" s="13" t="s">
        <v>75</v>
      </c>
      <c r="AY450" s="101" t="s">
        <v>204</v>
      </c>
    </row>
    <row r="451" spans="1:51" s="14" customFormat="1" x14ac:dyDescent="0.2">
      <c r="A451" s="198"/>
      <c r="B451" s="199"/>
      <c r="C451" s="198"/>
      <c r="D451" s="200" t="s">
        <v>212</v>
      </c>
      <c r="E451" s="201" t="s">
        <v>1</v>
      </c>
      <c r="F451" s="202" t="s">
        <v>484</v>
      </c>
      <c r="G451" s="198"/>
      <c r="H451" s="203">
        <v>4.3</v>
      </c>
      <c r="I451" s="198"/>
      <c r="J451" s="198"/>
      <c r="K451" s="198"/>
      <c r="L451" s="199"/>
      <c r="M451" s="204"/>
      <c r="N451" s="205"/>
      <c r="O451" s="205"/>
      <c r="P451" s="205"/>
      <c r="Q451" s="205"/>
      <c r="R451" s="205"/>
      <c r="S451" s="205"/>
      <c r="T451" s="206"/>
      <c r="U451" s="198"/>
      <c r="V451" s="198"/>
      <c r="AT451" s="102" t="s">
        <v>212</v>
      </c>
      <c r="AU451" s="102" t="s">
        <v>83</v>
      </c>
      <c r="AV451" s="14" t="s">
        <v>83</v>
      </c>
      <c r="AW451" s="14" t="s">
        <v>32</v>
      </c>
      <c r="AX451" s="14" t="s">
        <v>75</v>
      </c>
      <c r="AY451" s="102" t="s">
        <v>204</v>
      </c>
    </row>
    <row r="452" spans="1:51" s="13" customFormat="1" x14ac:dyDescent="0.2">
      <c r="A452" s="225"/>
      <c r="B452" s="226"/>
      <c r="C452" s="225"/>
      <c r="D452" s="200" t="s">
        <v>212</v>
      </c>
      <c r="E452" s="227" t="s">
        <v>1</v>
      </c>
      <c r="F452" s="228" t="s">
        <v>325</v>
      </c>
      <c r="G452" s="225"/>
      <c r="H452" s="227" t="s">
        <v>1</v>
      </c>
      <c r="I452" s="225"/>
      <c r="J452" s="225"/>
      <c r="K452" s="225"/>
      <c r="L452" s="226"/>
      <c r="M452" s="229"/>
      <c r="N452" s="230"/>
      <c r="O452" s="230"/>
      <c r="P452" s="230"/>
      <c r="Q452" s="230"/>
      <c r="R452" s="230"/>
      <c r="S452" s="230"/>
      <c r="T452" s="231"/>
      <c r="U452" s="225"/>
      <c r="V452" s="225"/>
      <c r="AT452" s="101" t="s">
        <v>212</v>
      </c>
      <c r="AU452" s="101" t="s">
        <v>83</v>
      </c>
      <c r="AV452" s="13" t="s">
        <v>81</v>
      </c>
      <c r="AW452" s="13" t="s">
        <v>32</v>
      </c>
      <c r="AX452" s="13" t="s">
        <v>75</v>
      </c>
      <c r="AY452" s="101" t="s">
        <v>204</v>
      </c>
    </row>
    <row r="453" spans="1:51" s="14" customFormat="1" x14ac:dyDescent="0.2">
      <c r="A453" s="198"/>
      <c r="B453" s="199"/>
      <c r="C453" s="198"/>
      <c r="D453" s="200" t="s">
        <v>212</v>
      </c>
      <c r="E453" s="201" t="s">
        <v>1</v>
      </c>
      <c r="F453" s="202" t="s">
        <v>478</v>
      </c>
      <c r="G453" s="198"/>
      <c r="H453" s="203">
        <v>3.8</v>
      </c>
      <c r="I453" s="198"/>
      <c r="J453" s="198"/>
      <c r="K453" s="198"/>
      <c r="L453" s="199"/>
      <c r="M453" s="204"/>
      <c r="N453" s="205"/>
      <c r="O453" s="205"/>
      <c r="P453" s="205"/>
      <c r="Q453" s="205"/>
      <c r="R453" s="205"/>
      <c r="S453" s="205"/>
      <c r="T453" s="206"/>
      <c r="U453" s="198"/>
      <c r="V453" s="198"/>
      <c r="AT453" s="102" t="s">
        <v>212</v>
      </c>
      <c r="AU453" s="102" t="s">
        <v>83</v>
      </c>
      <c r="AV453" s="14" t="s">
        <v>83</v>
      </c>
      <c r="AW453" s="14" t="s">
        <v>32</v>
      </c>
      <c r="AX453" s="14" t="s">
        <v>75</v>
      </c>
      <c r="AY453" s="102" t="s">
        <v>204</v>
      </c>
    </row>
    <row r="454" spans="1:51" s="13" customFormat="1" x14ac:dyDescent="0.2">
      <c r="A454" s="225"/>
      <c r="B454" s="226"/>
      <c r="C454" s="225"/>
      <c r="D454" s="200" t="s">
        <v>212</v>
      </c>
      <c r="E454" s="227" t="s">
        <v>1</v>
      </c>
      <c r="F454" s="228" t="s">
        <v>468</v>
      </c>
      <c r="G454" s="225"/>
      <c r="H454" s="227" t="s">
        <v>1</v>
      </c>
      <c r="I454" s="225"/>
      <c r="J454" s="225"/>
      <c r="K454" s="225"/>
      <c r="L454" s="226"/>
      <c r="M454" s="229"/>
      <c r="N454" s="230"/>
      <c r="O454" s="230"/>
      <c r="P454" s="230"/>
      <c r="Q454" s="230"/>
      <c r="R454" s="230"/>
      <c r="S454" s="230"/>
      <c r="T454" s="231"/>
      <c r="U454" s="225"/>
      <c r="V454" s="225"/>
      <c r="AT454" s="101" t="s">
        <v>212</v>
      </c>
      <c r="AU454" s="101" t="s">
        <v>83</v>
      </c>
      <c r="AV454" s="13" t="s">
        <v>81</v>
      </c>
      <c r="AW454" s="13" t="s">
        <v>32</v>
      </c>
      <c r="AX454" s="13" t="s">
        <v>75</v>
      </c>
      <c r="AY454" s="101" t="s">
        <v>204</v>
      </c>
    </row>
    <row r="455" spans="1:51" s="14" customFormat="1" x14ac:dyDescent="0.2">
      <c r="A455" s="198"/>
      <c r="B455" s="199"/>
      <c r="C455" s="198"/>
      <c r="D455" s="200" t="s">
        <v>212</v>
      </c>
      <c r="E455" s="201" t="s">
        <v>1</v>
      </c>
      <c r="F455" s="202" t="s">
        <v>81</v>
      </c>
      <c r="G455" s="198"/>
      <c r="H455" s="203">
        <v>1</v>
      </c>
      <c r="I455" s="198"/>
      <c r="J455" s="198"/>
      <c r="K455" s="198"/>
      <c r="L455" s="199"/>
      <c r="M455" s="204"/>
      <c r="N455" s="205"/>
      <c r="O455" s="205"/>
      <c r="P455" s="205"/>
      <c r="Q455" s="205"/>
      <c r="R455" s="205"/>
      <c r="S455" s="205"/>
      <c r="T455" s="206"/>
      <c r="U455" s="198"/>
      <c r="V455" s="198"/>
      <c r="AT455" s="102" t="s">
        <v>212</v>
      </c>
      <c r="AU455" s="102" t="s">
        <v>83</v>
      </c>
      <c r="AV455" s="14" t="s">
        <v>83</v>
      </c>
      <c r="AW455" s="14" t="s">
        <v>32</v>
      </c>
      <c r="AX455" s="14" t="s">
        <v>75</v>
      </c>
      <c r="AY455" s="102" t="s">
        <v>204</v>
      </c>
    </row>
    <row r="456" spans="1:51" s="13" customFormat="1" x14ac:dyDescent="0.2">
      <c r="A456" s="225"/>
      <c r="B456" s="226"/>
      <c r="C456" s="225"/>
      <c r="D456" s="200" t="s">
        <v>212</v>
      </c>
      <c r="E456" s="227" t="s">
        <v>1</v>
      </c>
      <c r="F456" s="228" t="s">
        <v>423</v>
      </c>
      <c r="G456" s="225"/>
      <c r="H456" s="227" t="s">
        <v>1</v>
      </c>
      <c r="I456" s="225"/>
      <c r="J456" s="225"/>
      <c r="K456" s="225"/>
      <c r="L456" s="226"/>
      <c r="M456" s="229"/>
      <c r="N456" s="230"/>
      <c r="O456" s="230"/>
      <c r="P456" s="230"/>
      <c r="Q456" s="230"/>
      <c r="R456" s="230"/>
      <c r="S456" s="230"/>
      <c r="T456" s="231"/>
      <c r="U456" s="225"/>
      <c r="V456" s="225"/>
      <c r="AT456" s="101" t="s">
        <v>212</v>
      </c>
      <c r="AU456" s="101" t="s">
        <v>83</v>
      </c>
      <c r="AV456" s="13" t="s">
        <v>81</v>
      </c>
      <c r="AW456" s="13" t="s">
        <v>32</v>
      </c>
      <c r="AX456" s="13" t="s">
        <v>75</v>
      </c>
      <c r="AY456" s="101" t="s">
        <v>204</v>
      </c>
    </row>
    <row r="457" spans="1:51" s="14" customFormat="1" x14ac:dyDescent="0.2">
      <c r="A457" s="198"/>
      <c r="B457" s="199"/>
      <c r="C457" s="198"/>
      <c r="D457" s="200" t="s">
        <v>212</v>
      </c>
      <c r="E457" s="201" t="s">
        <v>1</v>
      </c>
      <c r="F457" s="202" t="s">
        <v>397</v>
      </c>
      <c r="G457" s="198"/>
      <c r="H457" s="203">
        <v>25</v>
      </c>
      <c r="I457" s="198"/>
      <c r="J457" s="198"/>
      <c r="K457" s="198"/>
      <c r="L457" s="199"/>
      <c r="M457" s="204"/>
      <c r="N457" s="205"/>
      <c r="O457" s="205"/>
      <c r="P457" s="205"/>
      <c r="Q457" s="205"/>
      <c r="R457" s="205"/>
      <c r="S457" s="205"/>
      <c r="T457" s="206"/>
      <c r="U457" s="198"/>
      <c r="V457" s="198"/>
      <c r="AT457" s="102" t="s">
        <v>212</v>
      </c>
      <c r="AU457" s="102" t="s">
        <v>83</v>
      </c>
      <c r="AV457" s="14" t="s">
        <v>83</v>
      </c>
      <c r="AW457" s="14" t="s">
        <v>32</v>
      </c>
      <c r="AX457" s="14" t="s">
        <v>75</v>
      </c>
      <c r="AY457" s="102" t="s">
        <v>204</v>
      </c>
    </row>
    <row r="458" spans="1:51" s="13" customFormat="1" x14ac:dyDescent="0.2">
      <c r="A458" s="225"/>
      <c r="B458" s="226"/>
      <c r="C458" s="225"/>
      <c r="D458" s="200" t="s">
        <v>212</v>
      </c>
      <c r="E458" s="227" t="s">
        <v>1</v>
      </c>
      <c r="F458" s="228" t="s">
        <v>396</v>
      </c>
      <c r="G458" s="225"/>
      <c r="H458" s="227" t="s">
        <v>1</v>
      </c>
      <c r="I458" s="225"/>
      <c r="J458" s="225"/>
      <c r="K458" s="225"/>
      <c r="L458" s="226"/>
      <c r="M458" s="229"/>
      <c r="N458" s="230"/>
      <c r="O458" s="230"/>
      <c r="P458" s="230"/>
      <c r="Q458" s="230"/>
      <c r="R458" s="230"/>
      <c r="S458" s="230"/>
      <c r="T458" s="231"/>
      <c r="U458" s="225"/>
      <c r="V458" s="225"/>
      <c r="AT458" s="101" t="s">
        <v>212</v>
      </c>
      <c r="AU458" s="101" t="s">
        <v>83</v>
      </c>
      <c r="AV458" s="13" t="s">
        <v>81</v>
      </c>
      <c r="AW458" s="13" t="s">
        <v>32</v>
      </c>
      <c r="AX458" s="13" t="s">
        <v>75</v>
      </c>
      <c r="AY458" s="101" t="s">
        <v>204</v>
      </c>
    </row>
    <row r="459" spans="1:51" s="14" customFormat="1" x14ac:dyDescent="0.2">
      <c r="A459" s="198"/>
      <c r="B459" s="199"/>
      <c r="C459" s="198"/>
      <c r="D459" s="200" t="s">
        <v>212</v>
      </c>
      <c r="E459" s="201" t="s">
        <v>1</v>
      </c>
      <c r="F459" s="202" t="s">
        <v>397</v>
      </c>
      <c r="G459" s="198"/>
      <c r="H459" s="203">
        <v>25</v>
      </c>
      <c r="I459" s="198"/>
      <c r="J459" s="198"/>
      <c r="K459" s="198"/>
      <c r="L459" s="199"/>
      <c r="M459" s="204"/>
      <c r="N459" s="205"/>
      <c r="O459" s="205"/>
      <c r="P459" s="205"/>
      <c r="Q459" s="205"/>
      <c r="R459" s="205"/>
      <c r="S459" s="205"/>
      <c r="T459" s="206"/>
      <c r="U459" s="198"/>
      <c r="V459" s="198"/>
      <c r="AT459" s="102" t="s">
        <v>212</v>
      </c>
      <c r="AU459" s="102" t="s">
        <v>83</v>
      </c>
      <c r="AV459" s="14" t="s">
        <v>83</v>
      </c>
      <c r="AW459" s="14" t="s">
        <v>32</v>
      </c>
      <c r="AX459" s="14" t="s">
        <v>75</v>
      </c>
      <c r="AY459" s="102" t="s">
        <v>204</v>
      </c>
    </row>
    <row r="460" spans="1:51" s="13" customFormat="1" x14ac:dyDescent="0.2">
      <c r="A460" s="225"/>
      <c r="B460" s="226"/>
      <c r="C460" s="225"/>
      <c r="D460" s="200" t="s">
        <v>212</v>
      </c>
      <c r="E460" s="227" t="s">
        <v>1</v>
      </c>
      <c r="F460" s="228" t="s">
        <v>400</v>
      </c>
      <c r="G460" s="225"/>
      <c r="H460" s="227" t="s">
        <v>1</v>
      </c>
      <c r="I460" s="225"/>
      <c r="J460" s="225"/>
      <c r="K460" s="225"/>
      <c r="L460" s="226"/>
      <c r="M460" s="229"/>
      <c r="N460" s="230"/>
      <c r="O460" s="230"/>
      <c r="P460" s="230"/>
      <c r="Q460" s="230"/>
      <c r="R460" s="230"/>
      <c r="S460" s="230"/>
      <c r="T460" s="231"/>
      <c r="U460" s="225"/>
      <c r="V460" s="225"/>
      <c r="AT460" s="101" t="s">
        <v>212</v>
      </c>
      <c r="AU460" s="101" t="s">
        <v>83</v>
      </c>
      <c r="AV460" s="13" t="s">
        <v>81</v>
      </c>
      <c r="AW460" s="13" t="s">
        <v>32</v>
      </c>
      <c r="AX460" s="13" t="s">
        <v>75</v>
      </c>
      <c r="AY460" s="101" t="s">
        <v>204</v>
      </c>
    </row>
    <row r="461" spans="1:51" s="14" customFormat="1" x14ac:dyDescent="0.2">
      <c r="A461" s="198"/>
      <c r="B461" s="199"/>
      <c r="C461" s="198"/>
      <c r="D461" s="200" t="s">
        <v>212</v>
      </c>
      <c r="E461" s="201" t="s">
        <v>1</v>
      </c>
      <c r="F461" s="202" t="s">
        <v>401</v>
      </c>
      <c r="G461" s="198"/>
      <c r="H461" s="203">
        <v>27.1</v>
      </c>
      <c r="I461" s="198"/>
      <c r="J461" s="198"/>
      <c r="K461" s="198"/>
      <c r="L461" s="199"/>
      <c r="M461" s="204"/>
      <c r="N461" s="205"/>
      <c r="O461" s="205"/>
      <c r="P461" s="205"/>
      <c r="Q461" s="205"/>
      <c r="R461" s="205"/>
      <c r="S461" s="205"/>
      <c r="T461" s="206"/>
      <c r="U461" s="198"/>
      <c r="V461" s="198"/>
      <c r="AT461" s="102" t="s">
        <v>212</v>
      </c>
      <c r="AU461" s="102" t="s">
        <v>83</v>
      </c>
      <c r="AV461" s="14" t="s">
        <v>83</v>
      </c>
      <c r="AW461" s="14" t="s">
        <v>32</v>
      </c>
      <c r="AX461" s="14" t="s">
        <v>75</v>
      </c>
      <c r="AY461" s="102" t="s">
        <v>204</v>
      </c>
    </row>
    <row r="462" spans="1:51" s="13" customFormat="1" x14ac:dyDescent="0.2">
      <c r="A462" s="225"/>
      <c r="B462" s="226"/>
      <c r="C462" s="225"/>
      <c r="D462" s="200" t="s">
        <v>212</v>
      </c>
      <c r="E462" s="227" t="s">
        <v>1</v>
      </c>
      <c r="F462" s="228" t="s">
        <v>402</v>
      </c>
      <c r="G462" s="225"/>
      <c r="H462" s="227" t="s">
        <v>1</v>
      </c>
      <c r="I462" s="225"/>
      <c r="J462" s="225"/>
      <c r="K462" s="225"/>
      <c r="L462" s="226"/>
      <c r="M462" s="229"/>
      <c r="N462" s="230"/>
      <c r="O462" s="230"/>
      <c r="P462" s="230"/>
      <c r="Q462" s="230"/>
      <c r="R462" s="230"/>
      <c r="S462" s="230"/>
      <c r="T462" s="231"/>
      <c r="U462" s="225"/>
      <c r="V462" s="225"/>
      <c r="AT462" s="101" t="s">
        <v>212</v>
      </c>
      <c r="AU462" s="101" t="s">
        <v>83</v>
      </c>
      <c r="AV462" s="13" t="s">
        <v>81</v>
      </c>
      <c r="AW462" s="13" t="s">
        <v>32</v>
      </c>
      <c r="AX462" s="13" t="s">
        <v>75</v>
      </c>
      <c r="AY462" s="101" t="s">
        <v>204</v>
      </c>
    </row>
    <row r="463" spans="1:51" s="14" customFormat="1" x14ac:dyDescent="0.2">
      <c r="A463" s="198"/>
      <c r="B463" s="199"/>
      <c r="C463" s="198"/>
      <c r="D463" s="200" t="s">
        <v>212</v>
      </c>
      <c r="E463" s="201" t="s">
        <v>1</v>
      </c>
      <c r="F463" s="202" t="s">
        <v>403</v>
      </c>
      <c r="G463" s="198"/>
      <c r="H463" s="203">
        <v>30.2</v>
      </c>
      <c r="I463" s="198"/>
      <c r="J463" s="198"/>
      <c r="K463" s="198"/>
      <c r="L463" s="199"/>
      <c r="M463" s="204"/>
      <c r="N463" s="205"/>
      <c r="O463" s="205"/>
      <c r="P463" s="205"/>
      <c r="Q463" s="205"/>
      <c r="R463" s="205"/>
      <c r="S463" s="205"/>
      <c r="T463" s="206"/>
      <c r="U463" s="198"/>
      <c r="V463" s="198"/>
      <c r="AT463" s="102" t="s">
        <v>212</v>
      </c>
      <c r="AU463" s="102" t="s">
        <v>83</v>
      </c>
      <c r="AV463" s="14" t="s">
        <v>83</v>
      </c>
      <c r="AW463" s="14" t="s">
        <v>32</v>
      </c>
      <c r="AX463" s="14" t="s">
        <v>75</v>
      </c>
      <c r="AY463" s="102" t="s">
        <v>204</v>
      </c>
    </row>
    <row r="464" spans="1:51" s="13" customFormat="1" x14ac:dyDescent="0.2">
      <c r="A464" s="225"/>
      <c r="B464" s="226"/>
      <c r="C464" s="225"/>
      <c r="D464" s="200" t="s">
        <v>212</v>
      </c>
      <c r="E464" s="227" t="s">
        <v>1</v>
      </c>
      <c r="F464" s="228" t="s">
        <v>224</v>
      </c>
      <c r="G464" s="225"/>
      <c r="H464" s="227" t="s">
        <v>1</v>
      </c>
      <c r="I464" s="225"/>
      <c r="J464" s="225"/>
      <c r="K464" s="225"/>
      <c r="L464" s="226"/>
      <c r="M464" s="229"/>
      <c r="N464" s="230"/>
      <c r="O464" s="230"/>
      <c r="P464" s="230"/>
      <c r="Q464" s="230"/>
      <c r="R464" s="230"/>
      <c r="S464" s="230"/>
      <c r="T464" s="231"/>
      <c r="U464" s="225"/>
      <c r="V464" s="225"/>
      <c r="AT464" s="101" t="s">
        <v>212</v>
      </c>
      <c r="AU464" s="101" t="s">
        <v>83</v>
      </c>
      <c r="AV464" s="13" t="s">
        <v>81</v>
      </c>
      <c r="AW464" s="13" t="s">
        <v>32</v>
      </c>
      <c r="AX464" s="13" t="s">
        <v>75</v>
      </c>
      <c r="AY464" s="101" t="s">
        <v>204</v>
      </c>
    </row>
    <row r="465" spans="1:51" s="13" customFormat="1" x14ac:dyDescent="0.2">
      <c r="A465" s="225"/>
      <c r="B465" s="226"/>
      <c r="C465" s="225"/>
      <c r="D465" s="200" t="s">
        <v>212</v>
      </c>
      <c r="E465" s="227" t="s">
        <v>1</v>
      </c>
      <c r="F465" s="228" t="s">
        <v>425</v>
      </c>
      <c r="G465" s="225"/>
      <c r="H465" s="227" t="s">
        <v>1</v>
      </c>
      <c r="I465" s="225"/>
      <c r="J465" s="225"/>
      <c r="K465" s="225"/>
      <c r="L465" s="226"/>
      <c r="M465" s="229"/>
      <c r="N465" s="230"/>
      <c r="O465" s="230"/>
      <c r="P465" s="230"/>
      <c r="Q465" s="230"/>
      <c r="R465" s="230"/>
      <c r="S465" s="230"/>
      <c r="T465" s="231"/>
      <c r="U465" s="225"/>
      <c r="V465" s="225"/>
      <c r="AT465" s="101" t="s">
        <v>212</v>
      </c>
      <c r="AU465" s="101" t="s">
        <v>83</v>
      </c>
      <c r="AV465" s="13" t="s">
        <v>81</v>
      </c>
      <c r="AW465" s="13" t="s">
        <v>32</v>
      </c>
      <c r="AX465" s="13" t="s">
        <v>75</v>
      </c>
      <c r="AY465" s="101" t="s">
        <v>204</v>
      </c>
    </row>
    <row r="466" spans="1:51" s="14" customFormat="1" x14ac:dyDescent="0.2">
      <c r="A466" s="198"/>
      <c r="B466" s="199"/>
      <c r="C466" s="198"/>
      <c r="D466" s="200" t="s">
        <v>212</v>
      </c>
      <c r="E466" s="201" t="s">
        <v>1</v>
      </c>
      <c r="F466" s="202" t="s">
        <v>491</v>
      </c>
      <c r="G466" s="198"/>
      <c r="H466" s="203">
        <v>74.58</v>
      </c>
      <c r="I466" s="198"/>
      <c r="J466" s="198"/>
      <c r="K466" s="198"/>
      <c r="L466" s="199"/>
      <c r="M466" s="204"/>
      <c r="N466" s="205"/>
      <c r="O466" s="205"/>
      <c r="P466" s="205"/>
      <c r="Q466" s="205"/>
      <c r="R466" s="205"/>
      <c r="S466" s="205"/>
      <c r="T466" s="206"/>
      <c r="U466" s="198"/>
      <c r="V466" s="198"/>
      <c r="AT466" s="102" t="s">
        <v>212</v>
      </c>
      <c r="AU466" s="102" t="s">
        <v>83</v>
      </c>
      <c r="AV466" s="14" t="s">
        <v>83</v>
      </c>
      <c r="AW466" s="14" t="s">
        <v>32</v>
      </c>
      <c r="AX466" s="14" t="s">
        <v>75</v>
      </c>
      <c r="AY466" s="102" t="s">
        <v>204</v>
      </c>
    </row>
    <row r="467" spans="1:51" s="13" customFormat="1" x14ac:dyDescent="0.2">
      <c r="A467" s="225"/>
      <c r="B467" s="226"/>
      <c r="C467" s="225"/>
      <c r="D467" s="200" t="s">
        <v>212</v>
      </c>
      <c r="E467" s="227" t="s">
        <v>1</v>
      </c>
      <c r="F467" s="228" t="s">
        <v>341</v>
      </c>
      <c r="G467" s="225"/>
      <c r="H467" s="227" t="s">
        <v>1</v>
      </c>
      <c r="I467" s="225"/>
      <c r="J467" s="225"/>
      <c r="K467" s="225"/>
      <c r="L467" s="226"/>
      <c r="M467" s="229"/>
      <c r="N467" s="230"/>
      <c r="O467" s="230"/>
      <c r="P467" s="230"/>
      <c r="Q467" s="230"/>
      <c r="R467" s="230"/>
      <c r="S467" s="230"/>
      <c r="T467" s="231"/>
      <c r="U467" s="225"/>
      <c r="V467" s="225"/>
      <c r="AT467" s="101" t="s">
        <v>212</v>
      </c>
      <c r="AU467" s="101" t="s">
        <v>83</v>
      </c>
      <c r="AV467" s="13" t="s">
        <v>81</v>
      </c>
      <c r="AW467" s="13" t="s">
        <v>32</v>
      </c>
      <c r="AX467" s="13" t="s">
        <v>75</v>
      </c>
      <c r="AY467" s="101" t="s">
        <v>204</v>
      </c>
    </row>
    <row r="468" spans="1:51" s="14" customFormat="1" x14ac:dyDescent="0.2">
      <c r="A468" s="198"/>
      <c r="B468" s="199"/>
      <c r="C468" s="198"/>
      <c r="D468" s="200" t="s">
        <v>212</v>
      </c>
      <c r="E468" s="201" t="s">
        <v>1</v>
      </c>
      <c r="F468" s="202" t="s">
        <v>492</v>
      </c>
      <c r="G468" s="198"/>
      <c r="H468" s="203">
        <v>6.5</v>
      </c>
      <c r="I468" s="198"/>
      <c r="J468" s="198"/>
      <c r="K468" s="198"/>
      <c r="L468" s="199"/>
      <c r="M468" s="204"/>
      <c r="N468" s="205"/>
      <c r="O468" s="205"/>
      <c r="P468" s="205"/>
      <c r="Q468" s="205"/>
      <c r="R468" s="205"/>
      <c r="S468" s="205"/>
      <c r="T468" s="206"/>
      <c r="U468" s="198"/>
      <c r="V468" s="198"/>
      <c r="AT468" s="102" t="s">
        <v>212</v>
      </c>
      <c r="AU468" s="102" t="s">
        <v>83</v>
      </c>
      <c r="AV468" s="14" t="s">
        <v>83</v>
      </c>
      <c r="AW468" s="14" t="s">
        <v>32</v>
      </c>
      <c r="AX468" s="14" t="s">
        <v>75</v>
      </c>
      <c r="AY468" s="102" t="s">
        <v>204</v>
      </c>
    </row>
    <row r="469" spans="1:51" s="13" customFormat="1" x14ac:dyDescent="0.2">
      <c r="A469" s="225"/>
      <c r="B469" s="226"/>
      <c r="C469" s="225"/>
      <c r="D469" s="200" t="s">
        <v>212</v>
      </c>
      <c r="E469" s="227" t="s">
        <v>1</v>
      </c>
      <c r="F469" s="228" t="s">
        <v>329</v>
      </c>
      <c r="G469" s="225"/>
      <c r="H469" s="227" t="s">
        <v>1</v>
      </c>
      <c r="I469" s="225"/>
      <c r="J469" s="225"/>
      <c r="K469" s="225"/>
      <c r="L469" s="226"/>
      <c r="M469" s="229"/>
      <c r="N469" s="230"/>
      <c r="O469" s="230"/>
      <c r="P469" s="230"/>
      <c r="Q469" s="230"/>
      <c r="R469" s="230"/>
      <c r="S469" s="230"/>
      <c r="T469" s="231"/>
      <c r="U469" s="225"/>
      <c r="V469" s="225"/>
      <c r="AT469" s="101" t="s">
        <v>212</v>
      </c>
      <c r="AU469" s="101" t="s">
        <v>83</v>
      </c>
      <c r="AV469" s="13" t="s">
        <v>81</v>
      </c>
      <c r="AW469" s="13" t="s">
        <v>32</v>
      </c>
      <c r="AX469" s="13" t="s">
        <v>75</v>
      </c>
      <c r="AY469" s="101" t="s">
        <v>204</v>
      </c>
    </row>
    <row r="470" spans="1:51" s="14" customFormat="1" x14ac:dyDescent="0.2">
      <c r="A470" s="198"/>
      <c r="B470" s="199"/>
      <c r="C470" s="198"/>
      <c r="D470" s="200" t="s">
        <v>212</v>
      </c>
      <c r="E470" s="201" t="s">
        <v>1</v>
      </c>
      <c r="F470" s="202" t="s">
        <v>493</v>
      </c>
      <c r="G470" s="198"/>
      <c r="H470" s="203">
        <v>5.0999999999999996</v>
      </c>
      <c r="I470" s="198"/>
      <c r="J470" s="198"/>
      <c r="K470" s="198"/>
      <c r="L470" s="199"/>
      <c r="M470" s="204"/>
      <c r="N470" s="205"/>
      <c r="O470" s="205"/>
      <c r="P470" s="205"/>
      <c r="Q470" s="205"/>
      <c r="R470" s="205"/>
      <c r="S470" s="205"/>
      <c r="T470" s="206"/>
      <c r="U470" s="198"/>
      <c r="V470" s="198"/>
      <c r="AT470" s="102" t="s">
        <v>212</v>
      </c>
      <c r="AU470" s="102" t="s">
        <v>83</v>
      </c>
      <c r="AV470" s="14" t="s">
        <v>83</v>
      </c>
      <c r="AW470" s="14" t="s">
        <v>32</v>
      </c>
      <c r="AX470" s="14" t="s">
        <v>75</v>
      </c>
      <c r="AY470" s="102" t="s">
        <v>204</v>
      </c>
    </row>
    <row r="471" spans="1:51" s="13" customFormat="1" x14ac:dyDescent="0.2">
      <c r="A471" s="225"/>
      <c r="B471" s="226"/>
      <c r="C471" s="225"/>
      <c r="D471" s="200" t="s">
        <v>212</v>
      </c>
      <c r="E471" s="227" t="s">
        <v>1</v>
      </c>
      <c r="F471" s="228" t="s">
        <v>494</v>
      </c>
      <c r="G471" s="225"/>
      <c r="H471" s="227" t="s">
        <v>1</v>
      </c>
      <c r="I471" s="225"/>
      <c r="J471" s="225"/>
      <c r="K471" s="225"/>
      <c r="L471" s="226"/>
      <c r="M471" s="229"/>
      <c r="N471" s="230"/>
      <c r="O471" s="230"/>
      <c r="P471" s="230"/>
      <c r="Q471" s="230"/>
      <c r="R471" s="230"/>
      <c r="S471" s="230"/>
      <c r="T471" s="231"/>
      <c r="U471" s="225"/>
      <c r="V471" s="225"/>
      <c r="AT471" s="101" t="s">
        <v>212</v>
      </c>
      <c r="AU471" s="101" t="s">
        <v>83</v>
      </c>
      <c r="AV471" s="13" t="s">
        <v>81</v>
      </c>
      <c r="AW471" s="13" t="s">
        <v>32</v>
      </c>
      <c r="AX471" s="13" t="s">
        <v>75</v>
      </c>
      <c r="AY471" s="101" t="s">
        <v>204</v>
      </c>
    </row>
    <row r="472" spans="1:51" s="14" customFormat="1" x14ac:dyDescent="0.2">
      <c r="A472" s="198"/>
      <c r="B472" s="199"/>
      <c r="C472" s="198"/>
      <c r="D472" s="200" t="s">
        <v>212</v>
      </c>
      <c r="E472" s="201" t="s">
        <v>1</v>
      </c>
      <c r="F472" s="202" t="s">
        <v>313</v>
      </c>
      <c r="G472" s="198"/>
      <c r="H472" s="203">
        <v>18</v>
      </c>
      <c r="I472" s="198"/>
      <c r="J472" s="198"/>
      <c r="K472" s="198"/>
      <c r="L472" s="199"/>
      <c r="M472" s="204"/>
      <c r="N472" s="205"/>
      <c r="O472" s="205"/>
      <c r="P472" s="205"/>
      <c r="Q472" s="205"/>
      <c r="R472" s="205"/>
      <c r="S472" s="205"/>
      <c r="T472" s="206"/>
      <c r="U472" s="198"/>
      <c r="V472" s="198"/>
      <c r="AT472" s="102" t="s">
        <v>212</v>
      </c>
      <c r="AU472" s="102" t="s">
        <v>83</v>
      </c>
      <c r="AV472" s="14" t="s">
        <v>83</v>
      </c>
      <c r="AW472" s="14" t="s">
        <v>32</v>
      </c>
      <c r="AX472" s="14" t="s">
        <v>75</v>
      </c>
      <c r="AY472" s="102" t="s">
        <v>204</v>
      </c>
    </row>
    <row r="473" spans="1:51" s="13" customFormat="1" x14ac:dyDescent="0.2">
      <c r="A473" s="225"/>
      <c r="B473" s="226"/>
      <c r="C473" s="225"/>
      <c r="D473" s="200" t="s">
        <v>212</v>
      </c>
      <c r="E473" s="227" t="s">
        <v>1</v>
      </c>
      <c r="F473" s="228" t="s">
        <v>495</v>
      </c>
      <c r="G473" s="225"/>
      <c r="H473" s="227" t="s">
        <v>1</v>
      </c>
      <c r="I473" s="225"/>
      <c r="J473" s="225"/>
      <c r="K473" s="225"/>
      <c r="L473" s="226"/>
      <c r="M473" s="229"/>
      <c r="N473" s="230"/>
      <c r="O473" s="230"/>
      <c r="P473" s="230"/>
      <c r="Q473" s="230"/>
      <c r="R473" s="230"/>
      <c r="S473" s="230"/>
      <c r="T473" s="231"/>
      <c r="U473" s="225"/>
      <c r="V473" s="225"/>
      <c r="AT473" s="101" t="s">
        <v>212</v>
      </c>
      <c r="AU473" s="101" t="s">
        <v>83</v>
      </c>
      <c r="AV473" s="13" t="s">
        <v>81</v>
      </c>
      <c r="AW473" s="13" t="s">
        <v>32</v>
      </c>
      <c r="AX473" s="13" t="s">
        <v>75</v>
      </c>
      <c r="AY473" s="101" t="s">
        <v>204</v>
      </c>
    </row>
    <row r="474" spans="1:51" s="14" customFormat="1" x14ac:dyDescent="0.2">
      <c r="A474" s="198"/>
      <c r="B474" s="199"/>
      <c r="C474" s="198"/>
      <c r="D474" s="200" t="s">
        <v>212</v>
      </c>
      <c r="E474" s="201" t="s">
        <v>1</v>
      </c>
      <c r="F474" s="202" t="s">
        <v>496</v>
      </c>
      <c r="G474" s="198"/>
      <c r="H474" s="203">
        <v>0.7</v>
      </c>
      <c r="I474" s="198"/>
      <c r="J474" s="198"/>
      <c r="K474" s="198"/>
      <c r="L474" s="199"/>
      <c r="M474" s="204"/>
      <c r="N474" s="205"/>
      <c r="O474" s="205"/>
      <c r="P474" s="205"/>
      <c r="Q474" s="205"/>
      <c r="R474" s="205"/>
      <c r="S474" s="205"/>
      <c r="T474" s="206"/>
      <c r="U474" s="198"/>
      <c r="V474" s="198"/>
      <c r="AT474" s="102" t="s">
        <v>212</v>
      </c>
      <c r="AU474" s="102" t="s">
        <v>83</v>
      </c>
      <c r="AV474" s="14" t="s">
        <v>83</v>
      </c>
      <c r="AW474" s="14" t="s">
        <v>32</v>
      </c>
      <c r="AX474" s="14" t="s">
        <v>75</v>
      </c>
      <c r="AY474" s="102" t="s">
        <v>204</v>
      </c>
    </row>
    <row r="475" spans="1:51" s="13" customFormat="1" x14ac:dyDescent="0.2">
      <c r="A475" s="225"/>
      <c r="B475" s="226"/>
      <c r="C475" s="225"/>
      <c r="D475" s="200" t="s">
        <v>212</v>
      </c>
      <c r="E475" s="227" t="s">
        <v>1</v>
      </c>
      <c r="F475" s="228" t="s">
        <v>497</v>
      </c>
      <c r="G475" s="225"/>
      <c r="H475" s="227" t="s">
        <v>1</v>
      </c>
      <c r="I475" s="225"/>
      <c r="J475" s="225"/>
      <c r="K475" s="225"/>
      <c r="L475" s="226"/>
      <c r="M475" s="229"/>
      <c r="N475" s="230"/>
      <c r="O475" s="230"/>
      <c r="P475" s="230"/>
      <c r="Q475" s="230"/>
      <c r="R475" s="230"/>
      <c r="S475" s="230"/>
      <c r="T475" s="231"/>
      <c r="U475" s="225"/>
      <c r="V475" s="225"/>
      <c r="AT475" s="101" t="s">
        <v>212</v>
      </c>
      <c r="AU475" s="101" t="s">
        <v>83</v>
      </c>
      <c r="AV475" s="13" t="s">
        <v>81</v>
      </c>
      <c r="AW475" s="13" t="s">
        <v>32</v>
      </c>
      <c r="AX475" s="13" t="s">
        <v>75</v>
      </c>
      <c r="AY475" s="101" t="s">
        <v>204</v>
      </c>
    </row>
    <row r="476" spans="1:51" s="14" customFormat="1" x14ac:dyDescent="0.2">
      <c r="A476" s="198"/>
      <c r="B476" s="199"/>
      <c r="C476" s="198"/>
      <c r="D476" s="200" t="s">
        <v>212</v>
      </c>
      <c r="E476" s="201" t="s">
        <v>1</v>
      </c>
      <c r="F476" s="202" t="s">
        <v>496</v>
      </c>
      <c r="G476" s="198"/>
      <c r="H476" s="203">
        <v>0.7</v>
      </c>
      <c r="I476" s="198"/>
      <c r="J476" s="198"/>
      <c r="K476" s="198"/>
      <c r="L476" s="199"/>
      <c r="M476" s="204"/>
      <c r="N476" s="205"/>
      <c r="O476" s="205"/>
      <c r="P476" s="205"/>
      <c r="Q476" s="205"/>
      <c r="R476" s="205"/>
      <c r="S476" s="205"/>
      <c r="T476" s="206"/>
      <c r="U476" s="198"/>
      <c r="V476" s="198"/>
      <c r="AT476" s="102" t="s">
        <v>212</v>
      </c>
      <c r="AU476" s="102" t="s">
        <v>83</v>
      </c>
      <c r="AV476" s="14" t="s">
        <v>83</v>
      </c>
      <c r="AW476" s="14" t="s">
        <v>32</v>
      </c>
      <c r="AX476" s="14" t="s">
        <v>75</v>
      </c>
      <c r="AY476" s="102" t="s">
        <v>204</v>
      </c>
    </row>
    <row r="477" spans="1:51" s="13" customFormat="1" x14ac:dyDescent="0.2">
      <c r="A477" s="225"/>
      <c r="B477" s="226"/>
      <c r="C477" s="225"/>
      <c r="D477" s="200" t="s">
        <v>212</v>
      </c>
      <c r="E477" s="227" t="s">
        <v>1</v>
      </c>
      <c r="F477" s="228" t="s">
        <v>498</v>
      </c>
      <c r="G477" s="225"/>
      <c r="H477" s="227" t="s">
        <v>1</v>
      </c>
      <c r="I477" s="225"/>
      <c r="J477" s="225"/>
      <c r="K477" s="225"/>
      <c r="L477" s="226"/>
      <c r="M477" s="229"/>
      <c r="N477" s="230"/>
      <c r="O477" s="230"/>
      <c r="P477" s="230"/>
      <c r="Q477" s="230"/>
      <c r="R477" s="230"/>
      <c r="S477" s="230"/>
      <c r="T477" s="231"/>
      <c r="U477" s="225"/>
      <c r="V477" s="225"/>
      <c r="AT477" s="101" t="s">
        <v>212</v>
      </c>
      <c r="AU477" s="101" t="s">
        <v>83</v>
      </c>
      <c r="AV477" s="13" t="s">
        <v>81</v>
      </c>
      <c r="AW477" s="13" t="s">
        <v>32</v>
      </c>
      <c r="AX477" s="13" t="s">
        <v>75</v>
      </c>
      <c r="AY477" s="101" t="s">
        <v>204</v>
      </c>
    </row>
    <row r="478" spans="1:51" s="14" customFormat="1" x14ac:dyDescent="0.2">
      <c r="A478" s="198"/>
      <c r="B478" s="199"/>
      <c r="C478" s="198"/>
      <c r="D478" s="200" t="s">
        <v>212</v>
      </c>
      <c r="E478" s="201" t="s">
        <v>1</v>
      </c>
      <c r="F478" s="202" t="s">
        <v>499</v>
      </c>
      <c r="G478" s="198"/>
      <c r="H478" s="203">
        <v>31.17</v>
      </c>
      <c r="I478" s="198"/>
      <c r="J478" s="198"/>
      <c r="K478" s="198"/>
      <c r="L478" s="199"/>
      <c r="M478" s="204"/>
      <c r="N478" s="205"/>
      <c r="O478" s="205"/>
      <c r="P478" s="205"/>
      <c r="Q478" s="205"/>
      <c r="R478" s="205"/>
      <c r="S478" s="205"/>
      <c r="T478" s="206"/>
      <c r="U478" s="198"/>
      <c r="V478" s="198"/>
      <c r="AT478" s="102" t="s">
        <v>212</v>
      </c>
      <c r="AU478" s="102" t="s">
        <v>83</v>
      </c>
      <c r="AV478" s="14" t="s">
        <v>83</v>
      </c>
      <c r="AW478" s="14" t="s">
        <v>32</v>
      </c>
      <c r="AX478" s="14" t="s">
        <v>75</v>
      </c>
      <c r="AY478" s="102" t="s">
        <v>204</v>
      </c>
    </row>
    <row r="479" spans="1:51" s="13" customFormat="1" x14ac:dyDescent="0.2">
      <c r="A479" s="225"/>
      <c r="B479" s="226"/>
      <c r="C479" s="225"/>
      <c r="D479" s="200" t="s">
        <v>212</v>
      </c>
      <c r="E479" s="227" t="s">
        <v>1</v>
      </c>
      <c r="F479" s="228" t="s">
        <v>500</v>
      </c>
      <c r="G479" s="225"/>
      <c r="H479" s="227" t="s">
        <v>1</v>
      </c>
      <c r="I479" s="225"/>
      <c r="J479" s="225"/>
      <c r="K479" s="225"/>
      <c r="L479" s="226"/>
      <c r="M479" s="229"/>
      <c r="N479" s="230"/>
      <c r="O479" s="230"/>
      <c r="P479" s="230"/>
      <c r="Q479" s="230"/>
      <c r="R479" s="230"/>
      <c r="S479" s="230"/>
      <c r="T479" s="231"/>
      <c r="U479" s="225"/>
      <c r="V479" s="225"/>
      <c r="AT479" s="101" t="s">
        <v>212</v>
      </c>
      <c r="AU479" s="101" t="s">
        <v>83</v>
      </c>
      <c r="AV479" s="13" t="s">
        <v>81</v>
      </c>
      <c r="AW479" s="13" t="s">
        <v>32</v>
      </c>
      <c r="AX479" s="13" t="s">
        <v>75</v>
      </c>
      <c r="AY479" s="101" t="s">
        <v>204</v>
      </c>
    </row>
    <row r="480" spans="1:51" s="14" customFormat="1" x14ac:dyDescent="0.2">
      <c r="A480" s="198"/>
      <c r="B480" s="199"/>
      <c r="C480" s="198"/>
      <c r="D480" s="200" t="s">
        <v>212</v>
      </c>
      <c r="E480" s="201" t="s">
        <v>1</v>
      </c>
      <c r="F480" s="202" t="s">
        <v>501</v>
      </c>
      <c r="G480" s="198"/>
      <c r="H480" s="203">
        <v>44.22</v>
      </c>
      <c r="I480" s="198"/>
      <c r="J480" s="198"/>
      <c r="K480" s="198"/>
      <c r="L480" s="199"/>
      <c r="M480" s="204"/>
      <c r="N480" s="205"/>
      <c r="O480" s="205"/>
      <c r="P480" s="205"/>
      <c r="Q480" s="205"/>
      <c r="R480" s="205"/>
      <c r="S480" s="205"/>
      <c r="T480" s="206"/>
      <c r="U480" s="198"/>
      <c r="V480" s="198"/>
      <c r="AT480" s="102" t="s">
        <v>212</v>
      </c>
      <c r="AU480" s="102" t="s">
        <v>83</v>
      </c>
      <c r="AV480" s="14" t="s">
        <v>83</v>
      </c>
      <c r="AW480" s="14" t="s">
        <v>32</v>
      </c>
      <c r="AX480" s="14" t="s">
        <v>75</v>
      </c>
      <c r="AY480" s="102" t="s">
        <v>204</v>
      </c>
    </row>
    <row r="481" spans="1:51" s="13" customFormat="1" x14ac:dyDescent="0.2">
      <c r="A481" s="225"/>
      <c r="B481" s="226"/>
      <c r="C481" s="225"/>
      <c r="D481" s="200" t="s">
        <v>212</v>
      </c>
      <c r="E481" s="227" t="s">
        <v>1</v>
      </c>
      <c r="F481" s="228" t="s">
        <v>502</v>
      </c>
      <c r="G481" s="225"/>
      <c r="H481" s="227" t="s">
        <v>1</v>
      </c>
      <c r="I481" s="225"/>
      <c r="J481" s="225"/>
      <c r="K481" s="225"/>
      <c r="L481" s="226"/>
      <c r="M481" s="229"/>
      <c r="N481" s="230"/>
      <c r="O481" s="230"/>
      <c r="P481" s="230"/>
      <c r="Q481" s="230"/>
      <c r="R481" s="230"/>
      <c r="S481" s="230"/>
      <c r="T481" s="231"/>
      <c r="U481" s="225"/>
      <c r="V481" s="225"/>
      <c r="AT481" s="101" t="s">
        <v>212</v>
      </c>
      <c r="AU481" s="101" t="s">
        <v>83</v>
      </c>
      <c r="AV481" s="13" t="s">
        <v>81</v>
      </c>
      <c r="AW481" s="13" t="s">
        <v>32</v>
      </c>
      <c r="AX481" s="13" t="s">
        <v>75</v>
      </c>
      <c r="AY481" s="101" t="s">
        <v>204</v>
      </c>
    </row>
    <row r="482" spans="1:51" s="14" customFormat="1" x14ac:dyDescent="0.2">
      <c r="A482" s="198"/>
      <c r="B482" s="199"/>
      <c r="C482" s="198"/>
      <c r="D482" s="200" t="s">
        <v>212</v>
      </c>
      <c r="E482" s="201" t="s">
        <v>1</v>
      </c>
      <c r="F482" s="202" t="s">
        <v>503</v>
      </c>
      <c r="G482" s="198"/>
      <c r="H482" s="203">
        <v>38.39</v>
      </c>
      <c r="I482" s="198"/>
      <c r="J482" s="198"/>
      <c r="K482" s="198"/>
      <c r="L482" s="199"/>
      <c r="M482" s="204"/>
      <c r="N482" s="205"/>
      <c r="O482" s="205"/>
      <c r="P482" s="205"/>
      <c r="Q482" s="205"/>
      <c r="R482" s="205"/>
      <c r="S482" s="205"/>
      <c r="T482" s="206"/>
      <c r="U482" s="198"/>
      <c r="V482" s="198"/>
      <c r="AT482" s="102" t="s">
        <v>212</v>
      </c>
      <c r="AU482" s="102" t="s">
        <v>83</v>
      </c>
      <c r="AV482" s="14" t="s">
        <v>83</v>
      </c>
      <c r="AW482" s="14" t="s">
        <v>32</v>
      </c>
      <c r="AX482" s="14" t="s">
        <v>75</v>
      </c>
      <c r="AY482" s="102" t="s">
        <v>204</v>
      </c>
    </row>
    <row r="483" spans="1:51" s="13" customFormat="1" x14ac:dyDescent="0.2">
      <c r="A483" s="225"/>
      <c r="B483" s="226"/>
      <c r="C483" s="225"/>
      <c r="D483" s="200" t="s">
        <v>212</v>
      </c>
      <c r="E483" s="227" t="s">
        <v>1</v>
      </c>
      <c r="F483" s="228" t="s">
        <v>504</v>
      </c>
      <c r="G483" s="225"/>
      <c r="H483" s="227" t="s">
        <v>1</v>
      </c>
      <c r="I483" s="225"/>
      <c r="J483" s="225"/>
      <c r="K483" s="225"/>
      <c r="L483" s="226"/>
      <c r="M483" s="229"/>
      <c r="N483" s="230"/>
      <c r="O483" s="230"/>
      <c r="P483" s="230"/>
      <c r="Q483" s="230"/>
      <c r="R483" s="230"/>
      <c r="S483" s="230"/>
      <c r="T483" s="231"/>
      <c r="U483" s="225"/>
      <c r="V483" s="225"/>
      <c r="AT483" s="101" t="s">
        <v>212</v>
      </c>
      <c r="AU483" s="101" t="s">
        <v>83</v>
      </c>
      <c r="AV483" s="13" t="s">
        <v>81</v>
      </c>
      <c r="AW483" s="13" t="s">
        <v>32</v>
      </c>
      <c r="AX483" s="13" t="s">
        <v>75</v>
      </c>
      <c r="AY483" s="101" t="s">
        <v>204</v>
      </c>
    </row>
    <row r="484" spans="1:51" s="14" customFormat="1" x14ac:dyDescent="0.2">
      <c r="A484" s="198"/>
      <c r="B484" s="199"/>
      <c r="C484" s="198"/>
      <c r="D484" s="200" t="s">
        <v>212</v>
      </c>
      <c r="E484" s="201" t="s">
        <v>1</v>
      </c>
      <c r="F484" s="202" t="s">
        <v>505</v>
      </c>
      <c r="G484" s="198"/>
      <c r="H484" s="203">
        <v>18.239999999999998</v>
      </c>
      <c r="I484" s="198"/>
      <c r="J484" s="198"/>
      <c r="K484" s="198"/>
      <c r="L484" s="199"/>
      <c r="M484" s="204"/>
      <c r="N484" s="205"/>
      <c r="O484" s="205"/>
      <c r="P484" s="205"/>
      <c r="Q484" s="205"/>
      <c r="R484" s="205"/>
      <c r="S484" s="205"/>
      <c r="T484" s="206"/>
      <c r="U484" s="198"/>
      <c r="V484" s="198"/>
      <c r="AT484" s="102" t="s">
        <v>212</v>
      </c>
      <c r="AU484" s="102" t="s">
        <v>83</v>
      </c>
      <c r="AV484" s="14" t="s">
        <v>83</v>
      </c>
      <c r="AW484" s="14" t="s">
        <v>32</v>
      </c>
      <c r="AX484" s="14" t="s">
        <v>75</v>
      </c>
      <c r="AY484" s="102" t="s">
        <v>204</v>
      </c>
    </row>
    <row r="485" spans="1:51" s="13" customFormat="1" x14ac:dyDescent="0.2">
      <c r="A485" s="225"/>
      <c r="B485" s="226"/>
      <c r="C485" s="225"/>
      <c r="D485" s="200" t="s">
        <v>212</v>
      </c>
      <c r="E485" s="227" t="s">
        <v>1</v>
      </c>
      <c r="F485" s="228" t="s">
        <v>506</v>
      </c>
      <c r="G485" s="225"/>
      <c r="H485" s="227" t="s">
        <v>1</v>
      </c>
      <c r="I485" s="225"/>
      <c r="J485" s="225"/>
      <c r="K485" s="225"/>
      <c r="L485" s="226"/>
      <c r="M485" s="229"/>
      <c r="N485" s="230"/>
      <c r="O485" s="230"/>
      <c r="P485" s="230"/>
      <c r="Q485" s="230"/>
      <c r="R485" s="230"/>
      <c r="S485" s="230"/>
      <c r="T485" s="231"/>
      <c r="U485" s="225"/>
      <c r="V485" s="225"/>
      <c r="AT485" s="101" t="s">
        <v>212</v>
      </c>
      <c r="AU485" s="101" t="s">
        <v>83</v>
      </c>
      <c r="AV485" s="13" t="s">
        <v>81</v>
      </c>
      <c r="AW485" s="13" t="s">
        <v>32</v>
      </c>
      <c r="AX485" s="13" t="s">
        <v>75</v>
      </c>
      <c r="AY485" s="101" t="s">
        <v>204</v>
      </c>
    </row>
    <row r="486" spans="1:51" s="14" customFormat="1" x14ac:dyDescent="0.2">
      <c r="A486" s="198"/>
      <c r="B486" s="199"/>
      <c r="C486" s="198"/>
      <c r="D486" s="200" t="s">
        <v>212</v>
      </c>
      <c r="E486" s="201" t="s">
        <v>1</v>
      </c>
      <c r="F486" s="202" t="s">
        <v>507</v>
      </c>
      <c r="G486" s="198"/>
      <c r="H486" s="203">
        <v>43.1</v>
      </c>
      <c r="I486" s="198"/>
      <c r="J486" s="198"/>
      <c r="K486" s="198"/>
      <c r="L486" s="199"/>
      <c r="M486" s="204"/>
      <c r="N486" s="205"/>
      <c r="O486" s="205"/>
      <c r="P486" s="205"/>
      <c r="Q486" s="205"/>
      <c r="R486" s="205"/>
      <c r="S486" s="205"/>
      <c r="T486" s="206"/>
      <c r="U486" s="198"/>
      <c r="V486" s="198"/>
      <c r="AT486" s="102" t="s">
        <v>212</v>
      </c>
      <c r="AU486" s="102" t="s">
        <v>83</v>
      </c>
      <c r="AV486" s="14" t="s">
        <v>83</v>
      </c>
      <c r="AW486" s="14" t="s">
        <v>32</v>
      </c>
      <c r="AX486" s="14" t="s">
        <v>75</v>
      </c>
      <c r="AY486" s="102" t="s">
        <v>204</v>
      </c>
    </row>
    <row r="487" spans="1:51" s="13" customFormat="1" x14ac:dyDescent="0.2">
      <c r="A487" s="225"/>
      <c r="B487" s="226"/>
      <c r="C487" s="225"/>
      <c r="D487" s="200" t="s">
        <v>212</v>
      </c>
      <c r="E487" s="227" t="s">
        <v>1</v>
      </c>
      <c r="F487" s="228" t="s">
        <v>508</v>
      </c>
      <c r="G487" s="225"/>
      <c r="H487" s="227" t="s">
        <v>1</v>
      </c>
      <c r="I487" s="225"/>
      <c r="J487" s="225"/>
      <c r="K487" s="225"/>
      <c r="L487" s="226"/>
      <c r="M487" s="229"/>
      <c r="N487" s="230"/>
      <c r="O487" s="230"/>
      <c r="P487" s="230"/>
      <c r="Q487" s="230"/>
      <c r="R487" s="230"/>
      <c r="S487" s="230"/>
      <c r="T487" s="231"/>
      <c r="U487" s="225"/>
      <c r="V487" s="225"/>
      <c r="AT487" s="101" t="s">
        <v>212</v>
      </c>
      <c r="AU487" s="101" t="s">
        <v>83</v>
      </c>
      <c r="AV487" s="13" t="s">
        <v>81</v>
      </c>
      <c r="AW487" s="13" t="s">
        <v>32</v>
      </c>
      <c r="AX487" s="13" t="s">
        <v>75</v>
      </c>
      <c r="AY487" s="101" t="s">
        <v>204</v>
      </c>
    </row>
    <row r="488" spans="1:51" s="14" customFormat="1" x14ac:dyDescent="0.2">
      <c r="A488" s="198"/>
      <c r="B488" s="199"/>
      <c r="C488" s="198"/>
      <c r="D488" s="200" t="s">
        <v>212</v>
      </c>
      <c r="E488" s="201" t="s">
        <v>1</v>
      </c>
      <c r="F488" s="202" t="s">
        <v>509</v>
      </c>
      <c r="G488" s="198"/>
      <c r="H488" s="203">
        <v>51.79</v>
      </c>
      <c r="I488" s="198"/>
      <c r="J488" s="198"/>
      <c r="K488" s="198"/>
      <c r="L488" s="199"/>
      <c r="M488" s="204"/>
      <c r="N488" s="205"/>
      <c r="O488" s="205"/>
      <c r="P488" s="205"/>
      <c r="Q488" s="205"/>
      <c r="R488" s="205"/>
      <c r="S488" s="205"/>
      <c r="T488" s="206"/>
      <c r="U488" s="198"/>
      <c r="V488" s="198"/>
      <c r="AT488" s="102" t="s">
        <v>212</v>
      </c>
      <c r="AU488" s="102" t="s">
        <v>83</v>
      </c>
      <c r="AV488" s="14" t="s">
        <v>83</v>
      </c>
      <c r="AW488" s="14" t="s">
        <v>32</v>
      </c>
      <c r="AX488" s="14" t="s">
        <v>75</v>
      </c>
      <c r="AY488" s="102" t="s">
        <v>204</v>
      </c>
    </row>
    <row r="489" spans="1:51" s="13" customFormat="1" x14ac:dyDescent="0.2">
      <c r="A489" s="225"/>
      <c r="B489" s="226"/>
      <c r="C489" s="225"/>
      <c r="D489" s="200" t="s">
        <v>212</v>
      </c>
      <c r="E489" s="227" t="s">
        <v>1</v>
      </c>
      <c r="F489" s="228" t="s">
        <v>510</v>
      </c>
      <c r="G489" s="225"/>
      <c r="H489" s="227" t="s">
        <v>1</v>
      </c>
      <c r="I489" s="225"/>
      <c r="J489" s="225"/>
      <c r="K489" s="225"/>
      <c r="L489" s="226"/>
      <c r="M489" s="229"/>
      <c r="N489" s="230"/>
      <c r="O489" s="230"/>
      <c r="P489" s="230"/>
      <c r="Q489" s="230"/>
      <c r="R489" s="230"/>
      <c r="S489" s="230"/>
      <c r="T489" s="231"/>
      <c r="U489" s="225"/>
      <c r="V489" s="225"/>
      <c r="AT489" s="101" t="s">
        <v>212</v>
      </c>
      <c r="AU489" s="101" t="s">
        <v>83</v>
      </c>
      <c r="AV489" s="13" t="s">
        <v>81</v>
      </c>
      <c r="AW489" s="13" t="s">
        <v>32</v>
      </c>
      <c r="AX489" s="13" t="s">
        <v>75</v>
      </c>
      <c r="AY489" s="101" t="s">
        <v>204</v>
      </c>
    </row>
    <row r="490" spans="1:51" s="14" customFormat="1" x14ac:dyDescent="0.2">
      <c r="A490" s="198"/>
      <c r="B490" s="199"/>
      <c r="C490" s="198"/>
      <c r="D490" s="200" t="s">
        <v>212</v>
      </c>
      <c r="E490" s="201" t="s">
        <v>1</v>
      </c>
      <c r="F490" s="202" t="s">
        <v>511</v>
      </c>
      <c r="G490" s="198"/>
      <c r="H490" s="203">
        <v>154.77000000000001</v>
      </c>
      <c r="I490" s="198"/>
      <c r="J490" s="198"/>
      <c r="K490" s="198"/>
      <c r="L490" s="199"/>
      <c r="M490" s="204"/>
      <c r="N490" s="205"/>
      <c r="O490" s="205"/>
      <c r="P490" s="205"/>
      <c r="Q490" s="205"/>
      <c r="R490" s="205"/>
      <c r="S490" s="205"/>
      <c r="T490" s="206"/>
      <c r="U490" s="198"/>
      <c r="V490" s="198"/>
      <c r="AT490" s="102" t="s">
        <v>212</v>
      </c>
      <c r="AU490" s="102" t="s">
        <v>83</v>
      </c>
      <c r="AV490" s="14" t="s">
        <v>83</v>
      </c>
      <c r="AW490" s="14" t="s">
        <v>32</v>
      </c>
      <c r="AX490" s="14" t="s">
        <v>75</v>
      </c>
      <c r="AY490" s="102" t="s">
        <v>204</v>
      </c>
    </row>
    <row r="491" spans="1:51" s="13" customFormat="1" x14ac:dyDescent="0.2">
      <c r="A491" s="225"/>
      <c r="B491" s="226"/>
      <c r="C491" s="225"/>
      <c r="D491" s="200" t="s">
        <v>212</v>
      </c>
      <c r="E491" s="227" t="s">
        <v>1</v>
      </c>
      <c r="F491" s="228" t="s">
        <v>429</v>
      </c>
      <c r="G491" s="225"/>
      <c r="H491" s="227" t="s">
        <v>1</v>
      </c>
      <c r="I491" s="225"/>
      <c r="J491" s="225"/>
      <c r="K491" s="225"/>
      <c r="L491" s="226"/>
      <c r="M491" s="229"/>
      <c r="N491" s="230"/>
      <c r="O491" s="230"/>
      <c r="P491" s="230"/>
      <c r="Q491" s="230"/>
      <c r="R491" s="230"/>
      <c r="S491" s="230"/>
      <c r="T491" s="231"/>
      <c r="U491" s="225"/>
      <c r="V491" s="225"/>
      <c r="AT491" s="101" t="s">
        <v>212</v>
      </c>
      <c r="AU491" s="101" t="s">
        <v>83</v>
      </c>
      <c r="AV491" s="13" t="s">
        <v>81</v>
      </c>
      <c r="AW491" s="13" t="s">
        <v>32</v>
      </c>
      <c r="AX491" s="13" t="s">
        <v>75</v>
      </c>
      <c r="AY491" s="101" t="s">
        <v>204</v>
      </c>
    </row>
    <row r="492" spans="1:51" s="14" customFormat="1" x14ac:dyDescent="0.2">
      <c r="A492" s="198"/>
      <c r="B492" s="199"/>
      <c r="C492" s="198"/>
      <c r="D492" s="200" t="s">
        <v>212</v>
      </c>
      <c r="E492" s="201" t="s">
        <v>1</v>
      </c>
      <c r="F492" s="202" t="s">
        <v>512</v>
      </c>
      <c r="G492" s="198"/>
      <c r="H492" s="203">
        <v>18.04</v>
      </c>
      <c r="I492" s="198"/>
      <c r="J492" s="198"/>
      <c r="K492" s="198"/>
      <c r="L492" s="199"/>
      <c r="M492" s="204"/>
      <c r="N492" s="205"/>
      <c r="O492" s="205"/>
      <c r="P492" s="205"/>
      <c r="Q492" s="205"/>
      <c r="R492" s="205"/>
      <c r="S492" s="205"/>
      <c r="T492" s="206"/>
      <c r="U492" s="198"/>
      <c r="V492" s="198"/>
      <c r="AT492" s="102" t="s">
        <v>212</v>
      </c>
      <c r="AU492" s="102" t="s">
        <v>83</v>
      </c>
      <c r="AV492" s="14" t="s">
        <v>83</v>
      </c>
      <c r="AW492" s="14" t="s">
        <v>32</v>
      </c>
      <c r="AX492" s="14" t="s">
        <v>75</v>
      </c>
      <c r="AY492" s="102" t="s">
        <v>204</v>
      </c>
    </row>
    <row r="493" spans="1:51" s="13" customFormat="1" x14ac:dyDescent="0.2">
      <c r="A493" s="225"/>
      <c r="B493" s="226"/>
      <c r="C493" s="225"/>
      <c r="D493" s="200" t="s">
        <v>212</v>
      </c>
      <c r="E493" s="227" t="s">
        <v>1</v>
      </c>
      <c r="F493" s="228" t="s">
        <v>414</v>
      </c>
      <c r="G493" s="225"/>
      <c r="H493" s="227" t="s">
        <v>1</v>
      </c>
      <c r="I493" s="225"/>
      <c r="J493" s="225"/>
      <c r="K493" s="225"/>
      <c r="L493" s="226"/>
      <c r="M493" s="229"/>
      <c r="N493" s="230"/>
      <c r="O493" s="230"/>
      <c r="P493" s="230"/>
      <c r="Q493" s="230"/>
      <c r="R493" s="230"/>
      <c r="S493" s="230"/>
      <c r="T493" s="231"/>
      <c r="U493" s="225"/>
      <c r="V493" s="225"/>
      <c r="AT493" s="101" t="s">
        <v>212</v>
      </c>
      <c r="AU493" s="101" t="s">
        <v>83</v>
      </c>
      <c r="AV493" s="13" t="s">
        <v>81</v>
      </c>
      <c r="AW493" s="13" t="s">
        <v>32</v>
      </c>
      <c r="AX493" s="13" t="s">
        <v>75</v>
      </c>
      <c r="AY493" s="101" t="s">
        <v>204</v>
      </c>
    </row>
    <row r="494" spans="1:51" s="14" customFormat="1" x14ac:dyDescent="0.2">
      <c r="A494" s="198"/>
      <c r="B494" s="199"/>
      <c r="C494" s="198"/>
      <c r="D494" s="200" t="s">
        <v>212</v>
      </c>
      <c r="E494" s="201" t="s">
        <v>1</v>
      </c>
      <c r="F494" s="202" t="s">
        <v>513</v>
      </c>
      <c r="G494" s="198"/>
      <c r="H494" s="203">
        <v>3.37</v>
      </c>
      <c r="I494" s="198"/>
      <c r="J494" s="198"/>
      <c r="K494" s="198"/>
      <c r="L494" s="199"/>
      <c r="M494" s="204"/>
      <c r="N494" s="205"/>
      <c r="O494" s="205"/>
      <c r="P494" s="205"/>
      <c r="Q494" s="205"/>
      <c r="R494" s="205"/>
      <c r="S494" s="205"/>
      <c r="T494" s="206"/>
      <c r="U494" s="198"/>
      <c r="V494" s="198"/>
      <c r="AT494" s="102" t="s">
        <v>212</v>
      </c>
      <c r="AU494" s="102" t="s">
        <v>83</v>
      </c>
      <c r="AV494" s="14" t="s">
        <v>83</v>
      </c>
      <c r="AW494" s="14" t="s">
        <v>32</v>
      </c>
      <c r="AX494" s="14" t="s">
        <v>75</v>
      </c>
      <c r="AY494" s="102" t="s">
        <v>204</v>
      </c>
    </row>
    <row r="495" spans="1:51" s="13" customFormat="1" x14ac:dyDescent="0.2">
      <c r="A495" s="225"/>
      <c r="B495" s="226"/>
      <c r="C495" s="225"/>
      <c r="D495" s="200" t="s">
        <v>212</v>
      </c>
      <c r="E495" s="227" t="s">
        <v>1</v>
      </c>
      <c r="F495" s="228" t="s">
        <v>431</v>
      </c>
      <c r="G495" s="225"/>
      <c r="H495" s="227" t="s">
        <v>1</v>
      </c>
      <c r="I495" s="225"/>
      <c r="J495" s="225"/>
      <c r="K495" s="225"/>
      <c r="L495" s="226"/>
      <c r="M495" s="229"/>
      <c r="N495" s="230"/>
      <c r="O495" s="230"/>
      <c r="P495" s="230"/>
      <c r="Q495" s="230"/>
      <c r="R495" s="230"/>
      <c r="S495" s="230"/>
      <c r="T495" s="231"/>
      <c r="U495" s="225"/>
      <c r="V495" s="225"/>
      <c r="AT495" s="101" t="s">
        <v>212</v>
      </c>
      <c r="AU495" s="101" t="s">
        <v>83</v>
      </c>
      <c r="AV495" s="13" t="s">
        <v>81</v>
      </c>
      <c r="AW495" s="13" t="s">
        <v>32</v>
      </c>
      <c r="AX495" s="13" t="s">
        <v>75</v>
      </c>
      <c r="AY495" s="101" t="s">
        <v>204</v>
      </c>
    </row>
    <row r="496" spans="1:51" s="14" customFormat="1" x14ac:dyDescent="0.2">
      <c r="A496" s="198"/>
      <c r="B496" s="199"/>
      <c r="C496" s="198"/>
      <c r="D496" s="200" t="s">
        <v>212</v>
      </c>
      <c r="E496" s="201" t="s">
        <v>1</v>
      </c>
      <c r="F496" s="202" t="s">
        <v>514</v>
      </c>
      <c r="G496" s="198"/>
      <c r="H496" s="203">
        <v>66.17</v>
      </c>
      <c r="I496" s="198"/>
      <c r="J496" s="198"/>
      <c r="K496" s="198"/>
      <c r="L496" s="199"/>
      <c r="M496" s="204"/>
      <c r="N496" s="205"/>
      <c r="O496" s="205"/>
      <c r="P496" s="205"/>
      <c r="Q496" s="205"/>
      <c r="R496" s="205"/>
      <c r="S496" s="205"/>
      <c r="T496" s="206"/>
      <c r="U496" s="198"/>
      <c r="V496" s="198"/>
      <c r="AT496" s="102" t="s">
        <v>212</v>
      </c>
      <c r="AU496" s="102" t="s">
        <v>83</v>
      </c>
      <c r="AV496" s="14" t="s">
        <v>83</v>
      </c>
      <c r="AW496" s="14" t="s">
        <v>32</v>
      </c>
      <c r="AX496" s="14" t="s">
        <v>75</v>
      </c>
      <c r="AY496" s="102" t="s">
        <v>204</v>
      </c>
    </row>
    <row r="497" spans="1:65" s="13" customFormat="1" x14ac:dyDescent="0.2">
      <c r="A497" s="225"/>
      <c r="B497" s="226"/>
      <c r="C497" s="225"/>
      <c r="D497" s="200" t="s">
        <v>212</v>
      </c>
      <c r="E497" s="227" t="s">
        <v>1</v>
      </c>
      <c r="F497" s="228" t="s">
        <v>433</v>
      </c>
      <c r="G497" s="225"/>
      <c r="H497" s="227" t="s">
        <v>1</v>
      </c>
      <c r="I497" s="225"/>
      <c r="J497" s="225"/>
      <c r="K497" s="225"/>
      <c r="L497" s="226"/>
      <c r="M497" s="229"/>
      <c r="N497" s="230"/>
      <c r="O497" s="230"/>
      <c r="P497" s="230"/>
      <c r="Q497" s="230"/>
      <c r="R497" s="230"/>
      <c r="S497" s="230"/>
      <c r="T497" s="231"/>
      <c r="U497" s="225"/>
      <c r="V497" s="225"/>
      <c r="AT497" s="101" t="s">
        <v>212</v>
      </c>
      <c r="AU497" s="101" t="s">
        <v>83</v>
      </c>
      <c r="AV497" s="13" t="s">
        <v>81</v>
      </c>
      <c r="AW497" s="13" t="s">
        <v>32</v>
      </c>
      <c r="AX497" s="13" t="s">
        <v>75</v>
      </c>
      <c r="AY497" s="101" t="s">
        <v>204</v>
      </c>
    </row>
    <row r="498" spans="1:65" s="14" customFormat="1" x14ac:dyDescent="0.2">
      <c r="A498" s="198"/>
      <c r="B498" s="199"/>
      <c r="C498" s="198"/>
      <c r="D498" s="200" t="s">
        <v>212</v>
      </c>
      <c r="E498" s="201" t="s">
        <v>1</v>
      </c>
      <c r="F498" s="202" t="s">
        <v>515</v>
      </c>
      <c r="G498" s="198"/>
      <c r="H498" s="203">
        <v>4.0999999999999996</v>
      </c>
      <c r="I498" s="198"/>
      <c r="J498" s="198"/>
      <c r="K498" s="198"/>
      <c r="L498" s="199"/>
      <c r="M498" s="204"/>
      <c r="N498" s="205"/>
      <c r="O498" s="205"/>
      <c r="P498" s="205"/>
      <c r="Q498" s="205"/>
      <c r="R498" s="205"/>
      <c r="S498" s="205"/>
      <c r="T498" s="206"/>
      <c r="U498" s="198"/>
      <c r="V498" s="198"/>
      <c r="AT498" s="102" t="s">
        <v>212</v>
      </c>
      <c r="AU498" s="102" t="s">
        <v>83</v>
      </c>
      <c r="AV498" s="14" t="s">
        <v>83</v>
      </c>
      <c r="AW498" s="14" t="s">
        <v>32</v>
      </c>
      <c r="AX498" s="14" t="s">
        <v>75</v>
      </c>
      <c r="AY498" s="102" t="s">
        <v>204</v>
      </c>
    </row>
    <row r="499" spans="1:65" s="15" customFormat="1" x14ac:dyDescent="0.2">
      <c r="A499" s="207"/>
      <c r="B499" s="208"/>
      <c r="C499" s="207"/>
      <c r="D499" s="200" t="s">
        <v>212</v>
      </c>
      <c r="E499" s="209" t="s">
        <v>1</v>
      </c>
      <c r="F499" s="210" t="s">
        <v>227</v>
      </c>
      <c r="G499" s="207"/>
      <c r="H499" s="211">
        <v>823.14</v>
      </c>
      <c r="I499" s="207"/>
      <c r="J499" s="207"/>
      <c r="K499" s="207"/>
      <c r="L499" s="208"/>
      <c r="M499" s="212"/>
      <c r="N499" s="213"/>
      <c r="O499" s="213"/>
      <c r="P499" s="213"/>
      <c r="Q499" s="213"/>
      <c r="R499" s="213"/>
      <c r="S499" s="213"/>
      <c r="T499" s="214"/>
      <c r="U499" s="207"/>
      <c r="V499" s="207"/>
      <c r="AT499" s="103" t="s">
        <v>212</v>
      </c>
      <c r="AU499" s="103" t="s">
        <v>83</v>
      </c>
      <c r="AV499" s="15" t="s">
        <v>211</v>
      </c>
      <c r="AW499" s="15" t="s">
        <v>32</v>
      </c>
      <c r="AX499" s="15" t="s">
        <v>81</v>
      </c>
      <c r="AY499" s="103" t="s">
        <v>204</v>
      </c>
    </row>
    <row r="500" spans="1:65" s="2" customFormat="1" ht="24.2" customHeight="1" x14ac:dyDescent="0.2">
      <c r="A500" s="111"/>
      <c r="B500" s="112"/>
      <c r="C500" s="187" t="s">
        <v>362</v>
      </c>
      <c r="D500" s="187" t="s">
        <v>207</v>
      </c>
      <c r="E500" s="188" t="s">
        <v>516</v>
      </c>
      <c r="F500" s="189" t="s">
        <v>517</v>
      </c>
      <c r="G500" s="190" t="s">
        <v>210</v>
      </c>
      <c r="H500" s="191">
        <v>5761.98</v>
      </c>
      <c r="I500" s="192"/>
      <c r="J500" s="192">
        <f>ROUND(I500*H500,2)</f>
        <v>0</v>
      </c>
      <c r="K500" s="193"/>
      <c r="L500" s="112"/>
      <c r="M500" s="194" t="s">
        <v>1</v>
      </c>
      <c r="N500" s="195" t="s">
        <v>40</v>
      </c>
      <c r="O500" s="196">
        <v>0</v>
      </c>
      <c r="P500" s="196">
        <f>O500*H500</f>
        <v>0</v>
      </c>
      <c r="Q500" s="196">
        <v>0</v>
      </c>
      <c r="R500" s="196">
        <f>Q500*H500</f>
        <v>0</v>
      </c>
      <c r="S500" s="196">
        <v>0</v>
      </c>
      <c r="T500" s="197">
        <f>S500*H500</f>
        <v>0</v>
      </c>
      <c r="U500" s="111"/>
      <c r="V500" s="111"/>
      <c r="W500" s="29"/>
      <c r="X500" s="29"/>
      <c r="Y500" s="29"/>
      <c r="Z500" s="29"/>
      <c r="AA500" s="29"/>
      <c r="AB500" s="29"/>
      <c r="AC500" s="29"/>
      <c r="AD500" s="29"/>
      <c r="AE500" s="29"/>
      <c r="AR500" s="99" t="s">
        <v>211</v>
      </c>
      <c r="AT500" s="99" t="s">
        <v>207</v>
      </c>
      <c r="AU500" s="99" t="s">
        <v>83</v>
      </c>
      <c r="AY500" s="18" t="s">
        <v>204</v>
      </c>
      <c r="BE500" s="100">
        <f>IF(N500="základní",J500,0)</f>
        <v>0</v>
      </c>
      <c r="BF500" s="100">
        <f>IF(N500="snížená",J500,0)</f>
        <v>0</v>
      </c>
      <c r="BG500" s="100">
        <f>IF(N500="zákl. přenesená",J500,0)</f>
        <v>0</v>
      </c>
      <c r="BH500" s="100">
        <f>IF(N500="sníž. přenesená",J500,0)</f>
        <v>0</v>
      </c>
      <c r="BI500" s="100">
        <f>IF(N500="nulová",J500,0)</f>
        <v>0</v>
      </c>
      <c r="BJ500" s="18" t="s">
        <v>81</v>
      </c>
      <c r="BK500" s="100">
        <f>ROUND(I500*H500,2)</f>
        <v>0</v>
      </c>
      <c r="BL500" s="18" t="s">
        <v>211</v>
      </c>
      <c r="BM500" s="99" t="s">
        <v>518</v>
      </c>
    </row>
    <row r="501" spans="1:65" s="14" customFormat="1" x14ac:dyDescent="0.2">
      <c r="A501" s="198"/>
      <c r="B501" s="199"/>
      <c r="C501" s="198"/>
      <c r="D501" s="200" t="s">
        <v>212</v>
      </c>
      <c r="E501" s="201" t="s">
        <v>1</v>
      </c>
      <c r="F501" s="202" t="s">
        <v>519</v>
      </c>
      <c r="G501" s="198"/>
      <c r="H501" s="203">
        <v>5761.98</v>
      </c>
      <c r="I501" s="198"/>
      <c r="J501" s="198"/>
      <c r="K501" s="198"/>
      <c r="L501" s="199"/>
      <c r="M501" s="204"/>
      <c r="N501" s="205"/>
      <c r="O501" s="205"/>
      <c r="P501" s="205"/>
      <c r="Q501" s="205"/>
      <c r="R501" s="205"/>
      <c r="S501" s="205"/>
      <c r="T501" s="206"/>
      <c r="U501" s="198"/>
      <c r="V501" s="198"/>
      <c r="AT501" s="102" t="s">
        <v>212</v>
      </c>
      <c r="AU501" s="102" t="s">
        <v>83</v>
      </c>
      <c r="AV501" s="14" t="s">
        <v>83</v>
      </c>
      <c r="AW501" s="14" t="s">
        <v>32</v>
      </c>
      <c r="AX501" s="14" t="s">
        <v>75</v>
      </c>
      <c r="AY501" s="102" t="s">
        <v>204</v>
      </c>
    </row>
    <row r="502" spans="1:65" s="15" customFormat="1" x14ac:dyDescent="0.2">
      <c r="A502" s="207"/>
      <c r="B502" s="208"/>
      <c r="C502" s="207"/>
      <c r="D502" s="200" t="s">
        <v>212</v>
      </c>
      <c r="E502" s="209" t="s">
        <v>1</v>
      </c>
      <c r="F502" s="210" t="s">
        <v>227</v>
      </c>
      <c r="G502" s="207"/>
      <c r="H502" s="211">
        <v>5761.98</v>
      </c>
      <c r="I502" s="207"/>
      <c r="J502" s="207"/>
      <c r="K502" s="207"/>
      <c r="L502" s="208"/>
      <c r="M502" s="212"/>
      <c r="N502" s="213"/>
      <c r="O502" s="213"/>
      <c r="P502" s="213"/>
      <c r="Q502" s="213"/>
      <c r="R502" s="213"/>
      <c r="S502" s="213"/>
      <c r="T502" s="214"/>
      <c r="U502" s="207"/>
      <c r="V502" s="207"/>
      <c r="AT502" s="103" t="s">
        <v>212</v>
      </c>
      <c r="AU502" s="103" t="s">
        <v>83</v>
      </c>
      <c r="AV502" s="15" t="s">
        <v>211</v>
      </c>
      <c r="AW502" s="15" t="s">
        <v>32</v>
      </c>
      <c r="AX502" s="15" t="s">
        <v>81</v>
      </c>
      <c r="AY502" s="103" t="s">
        <v>204</v>
      </c>
    </row>
    <row r="503" spans="1:65" s="2" customFormat="1" ht="33" customHeight="1" x14ac:dyDescent="0.2">
      <c r="A503" s="111"/>
      <c r="B503" s="112"/>
      <c r="C503" s="187" t="s">
        <v>520</v>
      </c>
      <c r="D503" s="187" t="s">
        <v>207</v>
      </c>
      <c r="E503" s="188" t="s">
        <v>521</v>
      </c>
      <c r="F503" s="189" t="s">
        <v>522</v>
      </c>
      <c r="G503" s="190" t="s">
        <v>349</v>
      </c>
      <c r="H503" s="191">
        <v>18.437999999999999</v>
      </c>
      <c r="I503" s="192"/>
      <c r="J503" s="192">
        <f>ROUND(I503*H503,2)</f>
        <v>0</v>
      </c>
      <c r="K503" s="193"/>
      <c r="L503" s="112"/>
      <c r="M503" s="194" t="s">
        <v>1</v>
      </c>
      <c r="N503" s="195" t="s">
        <v>40</v>
      </c>
      <c r="O503" s="196">
        <v>0</v>
      </c>
      <c r="P503" s="196">
        <f>O503*H503</f>
        <v>0</v>
      </c>
      <c r="Q503" s="196">
        <v>0</v>
      </c>
      <c r="R503" s="196">
        <f>Q503*H503</f>
        <v>0</v>
      </c>
      <c r="S503" s="196">
        <v>0</v>
      </c>
      <c r="T503" s="197">
        <f>S503*H503</f>
        <v>0</v>
      </c>
      <c r="U503" s="111"/>
      <c r="V503" s="111"/>
      <c r="W503" s="29"/>
      <c r="X503" s="29"/>
      <c r="Y503" s="29"/>
      <c r="Z503" s="29"/>
      <c r="AA503" s="29"/>
      <c r="AB503" s="29"/>
      <c r="AC503" s="29"/>
      <c r="AD503" s="29"/>
      <c r="AE503" s="29"/>
      <c r="AR503" s="99" t="s">
        <v>211</v>
      </c>
      <c r="AT503" s="99" t="s">
        <v>207</v>
      </c>
      <c r="AU503" s="99" t="s">
        <v>83</v>
      </c>
      <c r="AY503" s="18" t="s">
        <v>204</v>
      </c>
      <c r="BE503" s="100">
        <f>IF(N503="základní",J503,0)</f>
        <v>0</v>
      </c>
      <c r="BF503" s="100">
        <f>IF(N503="snížená",J503,0)</f>
        <v>0</v>
      </c>
      <c r="BG503" s="100">
        <f>IF(N503="zákl. přenesená",J503,0)</f>
        <v>0</v>
      </c>
      <c r="BH503" s="100">
        <f>IF(N503="sníž. přenesená",J503,0)</f>
        <v>0</v>
      </c>
      <c r="BI503" s="100">
        <f>IF(N503="nulová",J503,0)</f>
        <v>0</v>
      </c>
      <c r="BJ503" s="18" t="s">
        <v>81</v>
      </c>
      <c r="BK503" s="100">
        <f>ROUND(I503*H503,2)</f>
        <v>0</v>
      </c>
      <c r="BL503" s="18" t="s">
        <v>211</v>
      </c>
      <c r="BM503" s="99" t="s">
        <v>523</v>
      </c>
    </row>
    <row r="504" spans="1:65" s="14" customFormat="1" x14ac:dyDescent="0.2">
      <c r="A504" s="198"/>
      <c r="B504" s="199"/>
      <c r="C504" s="198"/>
      <c r="D504" s="200" t="s">
        <v>212</v>
      </c>
      <c r="E504" s="201" t="s">
        <v>1</v>
      </c>
      <c r="F504" s="202" t="s">
        <v>524</v>
      </c>
      <c r="G504" s="198"/>
      <c r="H504" s="203">
        <v>5.8000000000000003E-2</v>
      </c>
      <c r="I504" s="198"/>
      <c r="J504" s="198"/>
      <c r="K504" s="198"/>
      <c r="L504" s="199"/>
      <c r="M504" s="204"/>
      <c r="N504" s="205"/>
      <c r="O504" s="205"/>
      <c r="P504" s="205"/>
      <c r="Q504" s="205"/>
      <c r="R504" s="205"/>
      <c r="S504" s="205"/>
      <c r="T504" s="206"/>
      <c r="U504" s="198"/>
      <c r="V504" s="198"/>
      <c r="AT504" s="102" t="s">
        <v>212</v>
      </c>
      <c r="AU504" s="102" t="s">
        <v>83</v>
      </c>
      <c r="AV504" s="14" t="s">
        <v>83</v>
      </c>
      <c r="AW504" s="14" t="s">
        <v>32</v>
      </c>
      <c r="AX504" s="14" t="s">
        <v>75</v>
      </c>
      <c r="AY504" s="102" t="s">
        <v>204</v>
      </c>
    </row>
    <row r="505" spans="1:65" s="14" customFormat="1" x14ac:dyDescent="0.2">
      <c r="A505" s="198"/>
      <c r="B505" s="199"/>
      <c r="C505" s="198"/>
      <c r="D505" s="200" t="s">
        <v>212</v>
      </c>
      <c r="E505" s="201" t="s">
        <v>1</v>
      </c>
      <c r="F505" s="202" t="s">
        <v>525</v>
      </c>
      <c r="G505" s="198"/>
      <c r="H505" s="203">
        <v>0.38100000000000001</v>
      </c>
      <c r="I505" s="198"/>
      <c r="J505" s="198"/>
      <c r="K505" s="198"/>
      <c r="L505" s="199"/>
      <c r="M505" s="204"/>
      <c r="N505" s="205"/>
      <c r="O505" s="205"/>
      <c r="P505" s="205"/>
      <c r="Q505" s="205"/>
      <c r="R505" s="205"/>
      <c r="S505" s="205"/>
      <c r="T505" s="206"/>
      <c r="U505" s="198"/>
      <c r="V505" s="198"/>
      <c r="AT505" s="102" t="s">
        <v>212</v>
      </c>
      <c r="AU505" s="102" t="s">
        <v>83</v>
      </c>
      <c r="AV505" s="14" t="s">
        <v>83</v>
      </c>
      <c r="AW505" s="14" t="s">
        <v>32</v>
      </c>
      <c r="AX505" s="14" t="s">
        <v>75</v>
      </c>
      <c r="AY505" s="102" t="s">
        <v>204</v>
      </c>
    </row>
    <row r="506" spans="1:65" s="14" customFormat="1" x14ac:dyDescent="0.2">
      <c r="A506" s="198"/>
      <c r="B506" s="199"/>
      <c r="C506" s="198"/>
      <c r="D506" s="200" t="s">
        <v>212</v>
      </c>
      <c r="E506" s="201" t="s">
        <v>1</v>
      </c>
      <c r="F506" s="202" t="s">
        <v>526</v>
      </c>
      <c r="G506" s="198"/>
      <c r="H506" s="203">
        <v>17.998999999999999</v>
      </c>
      <c r="I506" s="198"/>
      <c r="J506" s="198"/>
      <c r="K506" s="198"/>
      <c r="L506" s="199"/>
      <c r="M506" s="204"/>
      <c r="N506" s="205"/>
      <c r="O506" s="205"/>
      <c r="P506" s="205"/>
      <c r="Q506" s="205"/>
      <c r="R506" s="205"/>
      <c r="S506" s="205"/>
      <c r="T506" s="206"/>
      <c r="U506" s="198"/>
      <c r="V506" s="198"/>
      <c r="AT506" s="102" t="s">
        <v>212</v>
      </c>
      <c r="AU506" s="102" t="s">
        <v>83</v>
      </c>
      <c r="AV506" s="14" t="s">
        <v>83</v>
      </c>
      <c r="AW506" s="14" t="s">
        <v>32</v>
      </c>
      <c r="AX506" s="14" t="s">
        <v>75</v>
      </c>
      <c r="AY506" s="102" t="s">
        <v>204</v>
      </c>
    </row>
    <row r="507" spans="1:65" s="15" customFormat="1" x14ac:dyDescent="0.2">
      <c r="A507" s="207"/>
      <c r="B507" s="208"/>
      <c r="C507" s="207"/>
      <c r="D507" s="200" t="s">
        <v>212</v>
      </c>
      <c r="E507" s="209" t="s">
        <v>1</v>
      </c>
      <c r="F507" s="210" t="s">
        <v>227</v>
      </c>
      <c r="G507" s="207"/>
      <c r="H507" s="211">
        <v>18.437999999999999</v>
      </c>
      <c r="I507" s="207"/>
      <c r="J507" s="207"/>
      <c r="K507" s="207"/>
      <c r="L507" s="208"/>
      <c r="M507" s="212"/>
      <c r="N507" s="213"/>
      <c r="O507" s="213"/>
      <c r="P507" s="213"/>
      <c r="Q507" s="213"/>
      <c r="R507" s="213"/>
      <c r="S507" s="213"/>
      <c r="T507" s="214"/>
      <c r="U507" s="207"/>
      <c r="V507" s="207"/>
      <c r="AT507" s="103" t="s">
        <v>212</v>
      </c>
      <c r="AU507" s="103" t="s">
        <v>83</v>
      </c>
      <c r="AV507" s="15" t="s">
        <v>211</v>
      </c>
      <c r="AW507" s="15" t="s">
        <v>32</v>
      </c>
      <c r="AX507" s="15" t="s">
        <v>81</v>
      </c>
      <c r="AY507" s="103" t="s">
        <v>204</v>
      </c>
    </row>
    <row r="508" spans="1:65" s="2" customFormat="1" ht="33" customHeight="1" x14ac:dyDescent="0.2">
      <c r="A508" s="111"/>
      <c r="B508" s="112"/>
      <c r="C508" s="187" t="s">
        <v>368</v>
      </c>
      <c r="D508" s="187" t="s">
        <v>207</v>
      </c>
      <c r="E508" s="188" t="s">
        <v>527</v>
      </c>
      <c r="F508" s="189" t="s">
        <v>528</v>
      </c>
      <c r="G508" s="190" t="s">
        <v>349</v>
      </c>
      <c r="H508" s="191">
        <v>7.29</v>
      </c>
      <c r="I508" s="192"/>
      <c r="J508" s="192">
        <f>ROUND(I508*H508,2)</f>
        <v>0</v>
      </c>
      <c r="K508" s="193"/>
      <c r="L508" s="112"/>
      <c r="M508" s="194" t="s">
        <v>1</v>
      </c>
      <c r="N508" s="195" t="s">
        <v>40</v>
      </c>
      <c r="O508" s="196">
        <v>0</v>
      </c>
      <c r="P508" s="196">
        <f>O508*H508</f>
        <v>0</v>
      </c>
      <c r="Q508" s="196">
        <v>0</v>
      </c>
      <c r="R508" s="196">
        <f>Q508*H508</f>
        <v>0</v>
      </c>
      <c r="S508" s="196">
        <v>0</v>
      </c>
      <c r="T508" s="197">
        <f>S508*H508</f>
        <v>0</v>
      </c>
      <c r="U508" s="111"/>
      <c r="V508" s="111"/>
      <c r="W508" s="29"/>
      <c r="X508" s="29"/>
      <c r="Y508" s="29"/>
      <c r="Z508" s="29"/>
      <c r="AA508" s="29"/>
      <c r="AB508" s="29"/>
      <c r="AC508" s="29"/>
      <c r="AD508" s="29"/>
      <c r="AE508" s="29"/>
      <c r="AR508" s="99" t="s">
        <v>211</v>
      </c>
      <c r="AT508" s="99" t="s">
        <v>207</v>
      </c>
      <c r="AU508" s="99" t="s">
        <v>83</v>
      </c>
      <c r="AY508" s="18" t="s">
        <v>204</v>
      </c>
      <c r="BE508" s="100">
        <f>IF(N508="základní",J508,0)</f>
        <v>0</v>
      </c>
      <c r="BF508" s="100">
        <f>IF(N508="snížená",J508,0)</f>
        <v>0</v>
      </c>
      <c r="BG508" s="100">
        <f>IF(N508="zákl. přenesená",J508,0)</f>
        <v>0</v>
      </c>
      <c r="BH508" s="100">
        <f>IF(N508="sníž. přenesená",J508,0)</f>
        <v>0</v>
      </c>
      <c r="BI508" s="100">
        <f>IF(N508="nulová",J508,0)</f>
        <v>0</v>
      </c>
      <c r="BJ508" s="18" t="s">
        <v>81</v>
      </c>
      <c r="BK508" s="100">
        <f>ROUND(I508*H508,2)</f>
        <v>0</v>
      </c>
      <c r="BL508" s="18" t="s">
        <v>211</v>
      </c>
      <c r="BM508" s="99" t="s">
        <v>529</v>
      </c>
    </row>
    <row r="509" spans="1:65" s="14" customFormat="1" x14ac:dyDescent="0.2">
      <c r="A509" s="198"/>
      <c r="B509" s="199"/>
      <c r="C509" s="198"/>
      <c r="D509" s="200" t="s">
        <v>212</v>
      </c>
      <c r="E509" s="201" t="s">
        <v>1</v>
      </c>
      <c r="F509" s="202" t="s">
        <v>530</v>
      </c>
      <c r="G509" s="198"/>
      <c r="H509" s="203">
        <v>0.10199999999999999</v>
      </c>
      <c r="I509" s="198"/>
      <c r="J509" s="198"/>
      <c r="K509" s="198"/>
      <c r="L509" s="199"/>
      <c r="M509" s="204"/>
      <c r="N509" s="205"/>
      <c r="O509" s="205"/>
      <c r="P509" s="205"/>
      <c r="Q509" s="205"/>
      <c r="R509" s="205"/>
      <c r="S509" s="205"/>
      <c r="T509" s="206"/>
      <c r="U509" s="198"/>
      <c r="V509" s="198"/>
      <c r="AT509" s="102" t="s">
        <v>212</v>
      </c>
      <c r="AU509" s="102" t="s">
        <v>83</v>
      </c>
      <c r="AV509" s="14" t="s">
        <v>83</v>
      </c>
      <c r="AW509" s="14" t="s">
        <v>32</v>
      </c>
      <c r="AX509" s="14" t="s">
        <v>75</v>
      </c>
      <c r="AY509" s="102" t="s">
        <v>204</v>
      </c>
    </row>
    <row r="510" spans="1:65" s="14" customFormat="1" x14ac:dyDescent="0.2">
      <c r="A510" s="198"/>
      <c r="B510" s="199"/>
      <c r="C510" s="198"/>
      <c r="D510" s="200" t="s">
        <v>212</v>
      </c>
      <c r="E510" s="201" t="s">
        <v>1</v>
      </c>
      <c r="F510" s="202" t="s">
        <v>531</v>
      </c>
      <c r="G510" s="198"/>
      <c r="H510" s="203">
        <v>6.1829999999999998</v>
      </c>
      <c r="I510" s="198"/>
      <c r="J510" s="198"/>
      <c r="K510" s="198"/>
      <c r="L510" s="199"/>
      <c r="M510" s="204"/>
      <c r="N510" s="205"/>
      <c r="O510" s="205"/>
      <c r="P510" s="205"/>
      <c r="Q510" s="205"/>
      <c r="R510" s="205"/>
      <c r="S510" s="205"/>
      <c r="T510" s="206"/>
      <c r="U510" s="198"/>
      <c r="V510" s="198"/>
      <c r="AT510" s="102" t="s">
        <v>212</v>
      </c>
      <c r="AU510" s="102" t="s">
        <v>83</v>
      </c>
      <c r="AV510" s="14" t="s">
        <v>83</v>
      </c>
      <c r="AW510" s="14" t="s">
        <v>32</v>
      </c>
      <c r="AX510" s="14" t="s">
        <v>75</v>
      </c>
      <c r="AY510" s="102" t="s">
        <v>204</v>
      </c>
    </row>
    <row r="511" spans="1:65" s="14" customFormat="1" x14ac:dyDescent="0.2">
      <c r="A511" s="198"/>
      <c r="B511" s="199"/>
      <c r="C511" s="198"/>
      <c r="D511" s="200" t="s">
        <v>212</v>
      </c>
      <c r="E511" s="201" t="s">
        <v>1</v>
      </c>
      <c r="F511" s="202" t="s">
        <v>532</v>
      </c>
      <c r="G511" s="198"/>
      <c r="H511" s="203">
        <v>1.0049999999999999</v>
      </c>
      <c r="I511" s="198"/>
      <c r="J511" s="198"/>
      <c r="K511" s="198"/>
      <c r="L511" s="199"/>
      <c r="M511" s="204"/>
      <c r="N511" s="205"/>
      <c r="O511" s="205"/>
      <c r="P511" s="205"/>
      <c r="Q511" s="205"/>
      <c r="R511" s="205"/>
      <c r="S511" s="205"/>
      <c r="T511" s="206"/>
      <c r="U511" s="198"/>
      <c r="V511" s="198"/>
      <c r="AT511" s="102" t="s">
        <v>212</v>
      </c>
      <c r="AU511" s="102" t="s">
        <v>83</v>
      </c>
      <c r="AV511" s="14" t="s">
        <v>83</v>
      </c>
      <c r="AW511" s="14" t="s">
        <v>32</v>
      </c>
      <c r="AX511" s="14" t="s">
        <v>75</v>
      </c>
      <c r="AY511" s="102" t="s">
        <v>204</v>
      </c>
    </row>
    <row r="512" spans="1:65" s="15" customFormat="1" x14ac:dyDescent="0.2">
      <c r="A512" s="207"/>
      <c r="B512" s="208"/>
      <c r="C512" s="207"/>
      <c r="D512" s="200" t="s">
        <v>212</v>
      </c>
      <c r="E512" s="209" t="s">
        <v>1</v>
      </c>
      <c r="F512" s="210" t="s">
        <v>227</v>
      </c>
      <c r="G512" s="207"/>
      <c r="H512" s="211">
        <v>7.29</v>
      </c>
      <c r="I512" s="207"/>
      <c r="J512" s="207"/>
      <c r="K512" s="207"/>
      <c r="L512" s="208"/>
      <c r="M512" s="212"/>
      <c r="N512" s="213"/>
      <c r="O512" s="213"/>
      <c r="P512" s="213"/>
      <c r="Q512" s="213"/>
      <c r="R512" s="213"/>
      <c r="S512" s="213"/>
      <c r="T512" s="214"/>
      <c r="U512" s="207"/>
      <c r="V512" s="207"/>
      <c r="AT512" s="103" t="s">
        <v>212</v>
      </c>
      <c r="AU512" s="103" t="s">
        <v>83</v>
      </c>
      <c r="AV512" s="15" t="s">
        <v>211</v>
      </c>
      <c r="AW512" s="15" t="s">
        <v>32</v>
      </c>
      <c r="AX512" s="15" t="s">
        <v>81</v>
      </c>
      <c r="AY512" s="103" t="s">
        <v>204</v>
      </c>
    </row>
    <row r="513" spans="1:65" s="2" customFormat="1" ht="24.2" customHeight="1" x14ac:dyDescent="0.2">
      <c r="A513" s="111"/>
      <c r="B513" s="112"/>
      <c r="C513" s="187" t="s">
        <v>533</v>
      </c>
      <c r="D513" s="187" t="s">
        <v>207</v>
      </c>
      <c r="E513" s="188" t="s">
        <v>534</v>
      </c>
      <c r="F513" s="189" t="s">
        <v>535</v>
      </c>
      <c r="G513" s="190" t="s">
        <v>210</v>
      </c>
      <c r="H513" s="191">
        <v>2.69</v>
      </c>
      <c r="I513" s="192"/>
      <c r="J513" s="192">
        <f>ROUND(I513*H513,2)</f>
        <v>0</v>
      </c>
      <c r="K513" s="193"/>
      <c r="L513" s="112"/>
      <c r="M513" s="194" t="s">
        <v>1</v>
      </c>
      <c r="N513" s="195" t="s">
        <v>40</v>
      </c>
      <c r="O513" s="196">
        <v>0</v>
      </c>
      <c r="P513" s="196">
        <f>O513*H513</f>
        <v>0</v>
      </c>
      <c r="Q513" s="196">
        <v>0</v>
      </c>
      <c r="R513" s="196">
        <f>Q513*H513</f>
        <v>0</v>
      </c>
      <c r="S513" s="196">
        <v>0</v>
      </c>
      <c r="T513" s="197">
        <f>S513*H513</f>
        <v>0</v>
      </c>
      <c r="U513" s="111"/>
      <c r="V513" s="111"/>
      <c r="W513" s="29"/>
      <c r="X513" s="29"/>
      <c r="Y513" s="29"/>
      <c r="Z513" s="29"/>
      <c r="AA513" s="29"/>
      <c r="AB513" s="29"/>
      <c r="AC513" s="29"/>
      <c r="AD513" s="29"/>
      <c r="AE513" s="29"/>
      <c r="AR513" s="99" t="s">
        <v>211</v>
      </c>
      <c r="AT513" s="99" t="s">
        <v>207</v>
      </c>
      <c r="AU513" s="99" t="s">
        <v>83</v>
      </c>
      <c r="AY513" s="18" t="s">
        <v>204</v>
      </c>
      <c r="BE513" s="100">
        <f>IF(N513="základní",J513,0)</f>
        <v>0</v>
      </c>
      <c r="BF513" s="100">
        <f>IF(N513="snížená",J513,0)</f>
        <v>0</v>
      </c>
      <c r="BG513" s="100">
        <f>IF(N513="zákl. přenesená",J513,0)</f>
        <v>0</v>
      </c>
      <c r="BH513" s="100">
        <f>IF(N513="sníž. přenesená",J513,0)</f>
        <v>0</v>
      </c>
      <c r="BI513" s="100">
        <f>IF(N513="nulová",J513,0)</f>
        <v>0</v>
      </c>
      <c r="BJ513" s="18" t="s">
        <v>81</v>
      </c>
      <c r="BK513" s="100">
        <f>ROUND(I513*H513,2)</f>
        <v>0</v>
      </c>
      <c r="BL513" s="18" t="s">
        <v>211</v>
      </c>
      <c r="BM513" s="99" t="s">
        <v>536</v>
      </c>
    </row>
    <row r="514" spans="1:65" s="13" customFormat="1" x14ac:dyDescent="0.2">
      <c r="A514" s="225"/>
      <c r="B514" s="226"/>
      <c r="C514" s="225"/>
      <c r="D514" s="200" t="s">
        <v>212</v>
      </c>
      <c r="E514" s="227" t="s">
        <v>1</v>
      </c>
      <c r="F514" s="228" t="s">
        <v>213</v>
      </c>
      <c r="G514" s="225"/>
      <c r="H514" s="227" t="s">
        <v>1</v>
      </c>
      <c r="I514" s="225"/>
      <c r="J514" s="225"/>
      <c r="K514" s="225"/>
      <c r="L514" s="226"/>
      <c r="M514" s="229"/>
      <c r="N514" s="230"/>
      <c r="O514" s="230"/>
      <c r="P514" s="230"/>
      <c r="Q514" s="230"/>
      <c r="R514" s="230"/>
      <c r="S514" s="230"/>
      <c r="T514" s="231"/>
      <c r="U514" s="225"/>
      <c r="V514" s="225"/>
      <c r="AT514" s="101" t="s">
        <v>212</v>
      </c>
      <c r="AU514" s="101" t="s">
        <v>83</v>
      </c>
      <c r="AV514" s="13" t="s">
        <v>81</v>
      </c>
      <c r="AW514" s="13" t="s">
        <v>32</v>
      </c>
      <c r="AX514" s="13" t="s">
        <v>75</v>
      </c>
      <c r="AY514" s="101" t="s">
        <v>204</v>
      </c>
    </row>
    <row r="515" spans="1:65" s="13" customFormat="1" x14ac:dyDescent="0.2">
      <c r="A515" s="225"/>
      <c r="B515" s="226"/>
      <c r="C515" s="225"/>
      <c r="D515" s="200" t="s">
        <v>212</v>
      </c>
      <c r="E515" s="227" t="s">
        <v>1</v>
      </c>
      <c r="F515" s="228" t="s">
        <v>468</v>
      </c>
      <c r="G515" s="225"/>
      <c r="H515" s="227" t="s">
        <v>1</v>
      </c>
      <c r="I515" s="225"/>
      <c r="J515" s="225"/>
      <c r="K515" s="225"/>
      <c r="L515" s="226"/>
      <c r="M515" s="229"/>
      <c r="N515" s="230"/>
      <c r="O515" s="230"/>
      <c r="P515" s="230"/>
      <c r="Q515" s="230"/>
      <c r="R515" s="230"/>
      <c r="S515" s="230"/>
      <c r="T515" s="231"/>
      <c r="U515" s="225"/>
      <c r="V515" s="225"/>
      <c r="AT515" s="101" t="s">
        <v>212</v>
      </c>
      <c r="AU515" s="101" t="s">
        <v>83</v>
      </c>
      <c r="AV515" s="13" t="s">
        <v>81</v>
      </c>
      <c r="AW515" s="13" t="s">
        <v>32</v>
      </c>
      <c r="AX515" s="13" t="s">
        <v>75</v>
      </c>
      <c r="AY515" s="101" t="s">
        <v>204</v>
      </c>
    </row>
    <row r="516" spans="1:65" s="14" customFormat="1" x14ac:dyDescent="0.2">
      <c r="A516" s="198"/>
      <c r="B516" s="199"/>
      <c r="C516" s="198"/>
      <c r="D516" s="200" t="s">
        <v>212</v>
      </c>
      <c r="E516" s="201" t="s">
        <v>1</v>
      </c>
      <c r="F516" s="202" t="s">
        <v>81</v>
      </c>
      <c r="G516" s="198"/>
      <c r="H516" s="203">
        <v>1</v>
      </c>
      <c r="I516" s="198"/>
      <c r="J516" s="198"/>
      <c r="K516" s="198"/>
      <c r="L516" s="199"/>
      <c r="M516" s="204"/>
      <c r="N516" s="205"/>
      <c r="O516" s="205"/>
      <c r="P516" s="205"/>
      <c r="Q516" s="205"/>
      <c r="R516" s="205"/>
      <c r="S516" s="205"/>
      <c r="T516" s="206"/>
      <c r="U516" s="198"/>
      <c r="V516" s="198"/>
      <c r="AT516" s="102" t="s">
        <v>212</v>
      </c>
      <c r="AU516" s="102" t="s">
        <v>83</v>
      </c>
      <c r="AV516" s="14" t="s">
        <v>83</v>
      </c>
      <c r="AW516" s="14" t="s">
        <v>32</v>
      </c>
      <c r="AX516" s="14" t="s">
        <v>75</v>
      </c>
      <c r="AY516" s="102" t="s">
        <v>204</v>
      </c>
    </row>
    <row r="517" spans="1:65" s="13" customFormat="1" x14ac:dyDescent="0.2">
      <c r="A517" s="225"/>
      <c r="B517" s="226"/>
      <c r="C517" s="225"/>
      <c r="D517" s="200" t="s">
        <v>212</v>
      </c>
      <c r="E517" s="227" t="s">
        <v>1</v>
      </c>
      <c r="F517" s="228" t="s">
        <v>439</v>
      </c>
      <c r="G517" s="225"/>
      <c r="H517" s="227" t="s">
        <v>1</v>
      </c>
      <c r="I517" s="225"/>
      <c r="J517" s="225"/>
      <c r="K517" s="225"/>
      <c r="L517" s="226"/>
      <c r="M517" s="229"/>
      <c r="N517" s="230"/>
      <c r="O517" s="230"/>
      <c r="P517" s="230"/>
      <c r="Q517" s="230"/>
      <c r="R517" s="230"/>
      <c r="S517" s="230"/>
      <c r="T517" s="231"/>
      <c r="U517" s="225"/>
      <c r="V517" s="225"/>
      <c r="AT517" s="101" t="s">
        <v>212</v>
      </c>
      <c r="AU517" s="101" t="s">
        <v>83</v>
      </c>
      <c r="AV517" s="13" t="s">
        <v>81</v>
      </c>
      <c r="AW517" s="13" t="s">
        <v>32</v>
      </c>
      <c r="AX517" s="13" t="s">
        <v>75</v>
      </c>
      <c r="AY517" s="101" t="s">
        <v>204</v>
      </c>
    </row>
    <row r="518" spans="1:65" s="14" customFormat="1" x14ac:dyDescent="0.2">
      <c r="A518" s="198"/>
      <c r="B518" s="199"/>
      <c r="C518" s="198"/>
      <c r="D518" s="200" t="s">
        <v>212</v>
      </c>
      <c r="E518" s="201" t="s">
        <v>1</v>
      </c>
      <c r="F518" s="202" t="s">
        <v>537</v>
      </c>
      <c r="G518" s="198"/>
      <c r="H518" s="203">
        <v>0.71</v>
      </c>
      <c r="I518" s="198"/>
      <c r="J518" s="198"/>
      <c r="K518" s="198"/>
      <c r="L518" s="199"/>
      <c r="M518" s="204"/>
      <c r="N518" s="205"/>
      <c r="O518" s="205"/>
      <c r="P518" s="205"/>
      <c r="Q518" s="205"/>
      <c r="R518" s="205"/>
      <c r="S518" s="205"/>
      <c r="T518" s="206"/>
      <c r="U518" s="198"/>
      <c r="V518" s="198"/>
      <c r="AT518" s="102" t="s">
        <v>212</v>
      </c>
      <c r="AU518" s="102" t="s">
        <v>83</v>
      </c>
      <c r="AV518" s="14" t="s">
        <v>83</v>
      </c>
      <c r="AW518" s="14" t="s">
        <v>32</v>
      </c>
      <c r="AX518" s="14" t="s">
        <v>75</v>
      </c>
      <c r="AY518" s="102" t="s">
        <v>204</v>
      </c>
    </row>
    <row r="519" spans="1:65" s="13" customFormat="1" x14ac:dyDescent="0.2">
      <c r="A519" s="225"/>
      <c r="B519" s="226"/>
      <c r="C519" s="225"/>
      <c r="D519" s="200" t="s">
        <v>212</v>
      </c>
      <c r="E519" s="227" t="s">
        <v>1</v>
      </c>
      <c r="F519" s="228" t="s">
        <v>441</v>
      </c>
      <c r="G519" s="225"/>
      <c r="H519" s="227" t="s">
        <v>1</v>
      </c>
      <c r="I519" s="225"/>
      <c r="J519" s="225"/>
      <c r="K519" s="225"/>
      <c r="L519" s="226"/>
      <c r="M519" s="229"/>
      <c r="N519" s="230"/>
      <c r="O519" s="230"/>
      <c r="P519" s="230"/>
      <c r="Q519" s="230"/>
      <c r="R519" s="230"/>
      <c r="S519" s="230"/>
      <c r="T519" s="231"/>
      <c r="U519" s="225"/>
      <c r="V519" s="225"/>
      <c r="AT519" s="101" t="s">
        <v>212</v>
      </c>
      <c r="AU519" s="101" t="s">
        <v>83</v>
      </c>
      <c r="AV519" s="13" t="s">
        <v>81</v>
      </c>
      <c r="AW519" s="13" t="s">
        <v>32</v>
      </c>
      <c r="AX519" s="13" t="s">
        <v>75</v>
      </c>
      <c r="AY519" s="101" t="s">
        <v>204</v>
      </c>
    </row>
    <row r="520" spans="1:65" s="14" customFormat="1" x14ac:dyDescent="0.2">
      <c r="A520" s="198"/>
      <c r="B520" s="199"/>
      <c r="C520" s="198"/>
      <c r="D520" s="200" t="s">
        <v>212</v>
      </c>
      <c r="E520" s="201" t="s">
        <v>1</v>
      </c>
      <c r="F520" s="202" t="s">
        <v>538</v>
      </c>
      <c r="G520" s="198"/>
      <c r="H520" s="203">
        <v>0.98</v>
      </c>
      <c r="I520" s="198"/>
      <c r="J520" s="198"/>
      <c r="K520" s="198"/>
      <c r="L520" s="199"/>
      <c r="M520" s="204"/>
      <c r="N520" s="205"/>
      <c r="O520" s="205"/>
      <c r="P520" s="205"/>
      <c r="Q520" s="205"/>
      <c r="R520" s="205"/>
      <c r="S520" s="205"/>
      <c r="T520" s="206"/>
      <c r="U520" s="198"/>
      <c r="V520" s="198"/>
      <c r="AT520" s="102" t="s">
        <v>212</v>
      </c>
      <c r="AU520" s="102" t="s">
        <v>83</v>
      </c>
      <c r="AV520" s="14" t="s">
        <v>83</v>
      </c>
      <c r="AW520" s="14" t="s">
        <v>32</v>
      </c>
      <c r="AX520" s="14" t="s">
        <v>75</v>
      </c>
      <c r="AY520" s="102" t="s">
        <v>204</v>
      </c>
    </row>
    <row r="521" spans="1:65" s="15" customFormat="1" x14ac:dyDescent="0.2">
      <c r="A521" s="207"/>
      <c r="B521" s="208"/>
      <c r="C521" s="207"/>
      <c r="D521" s="200" t="s">
        <v>212</v>
      </c>
      <c r="E521" s="209" t="s">
        <v>1</v>
      </c>
      <c r="F521" s="210" t="s">
        <v>227</v>
      </c>
      <c r="G521" s="207"/>
      <c r="H521" s="211">
        <v>2.69</v>
      </c>
      <c r="I521" s="207"/>
      <c r="J521" s="207"/>
      <c r="K521" s="207"/>
      <c r="L521" s="208"/>
      <c r="M521" s="212"/>
      <c r="N521" s="213"/>
      <c r="O521" s="213"/>
      <c r="P521" s="213"/>
      <c r="Q521" s="213"/>
      <c r="R521" s="213"/>
      <c r="S521" s="213"/>
      <c r="T521" s="214"/>
      <c r="U521" s="207"/>
      <c r="V521" s="207"/>
      <c r="AT521" s="103" t="s">
        <v>212</v>
      </c>
      <c r="AU521" s="103" t="s">
        <v>83</v>
      </c>
      <c r="AV521" s="15" t="s">
        <v>211</v>
      </c>
      <c r="AW521" s="15" t="s">
        <v>32</v>
      </c>
      <c r="AX521" s="15" t="s">
        <v>81</v>
      </c>
      <c r="AY521" s="103" t="s">
        <v>204</v>
      </c>
    </row>
    <row r="522" spans="1:65" s="2" customFormat="1" ht="24.2" customHeight="1" x14ac:dyDescent="0.2">
      <c r="A522" s="111"/>
      <c r="B522" s="112"/>
      <c r="C522" s="187" t="s">
        <v>379</v>
      </c>
      <c r="D522" s="187" t="s">
        <v>207</v>
      </c>
      <c r="E522" s="188" t="s">
        <v>539</v>
      </c>
      <c r="F522" s="189" t="s">
        <v>540</v>
      </c>
      <c r="G522" s="190" t="s">
        <v>210</v>
      </c>
      <c r="H522" s="191">
        <v>400.23599999999999</v>
      </c>
      <c r="I522" s="192"/>
      <c r="J522" s="192">
        <f>ROUND(I522*H522,2)</f>
        <v>0</v>
      </c>
      <c r="K522" s="193"/>
      <c r="L522" s="112"/>
      <c r="M522" s="194" t="s">
        <v>1</v>
      </c>
      <c r="N522" s="195" t="s">
        <v>40</v>
      </c>
      <c r="O522" s="196">
        <v>0</v>
      </c>
      <c r="P522" s="196">
        <f>O522*H522</f>
        <v>0</v>
      </c>
      <c r="Q522" s="196">
        <v>0</v>
      </c>
      <c r="R522" s="196">
        <f>Q522*H522</f>
        <v>0</v>
      </c>
      <c r="S522" s="196">
        <v>0</v>
      </c>
      <c r="T522" s="197">
        <f>S522*H522</f>
        <v>0</v>
      </c>
      <c r="U522" s="111"/>
      <c r="V522" s="111"/>
      <c r="W522" s="29"/>
      <c r="X522" s="29"/>
      <c r="Y522" s="29"/>
      <c r="Z522" s="29"/>
      <c r="AA522" s="29"/>
      <c r="AB522" s="29"/>
      <c r="AC522" s="29"/>
      <c r="AD522" s="29"/>
      <c r="AE522" s="29"/>
      <c r="AR522" s="99" t="s">
        <v>211</v>
      </c>
      <c r="AT522" s="99" t="s">
        <v>207</v>
      </c>
      <c r="AU522" s="99" t="s">
        <v>83</v>
      </c>
      <c r="AY522" s="18" t="s">
        <v>204</v>
      </c>
      <c r="BE522" s="100">
        <f>IF(N522="základní",J522,0)</f>
        <v>0</v>
      </c>
      <c r="BF522" s="100">
        <f>IF(N522="snížená",J522,0)</f>
        <v>0</v>
      </c>
      <c r="BG522" s="100">
        <f>IF(N522="zákl. přenesená",J522,0)</f>
        <v>0</v>
      </c>
      <c r="BH522" s="100">
        <f>IF(N522="sníž. přenesená",J522,0)</f>
        <v>0</v>
      </c>
      <c r="BI522" s="100">
        <f>IF(N522="nulová",J522,0)</f>
        <v>0</v>
      </c>
      <c r="BJ522" s="18" t="s">
        <v>81</v>
      </c>
      <c r="BK522" s="100">
        <f>ROUND(I522*H522,2)</f>
        <v>0</v>
      </c>
      <c r="BL522" s="18" t="s">
        <v>211</v>
      </c>
      <c r="BM522" s="99" t="s">
        <v>541</v>
      </c>
    </row>
    <row r="523" spans="1:65" s="13" customFormat="1" x14ac:dyDescent="0.2">
      <c r="A523" s="225"/>
      <c r="B523" s="226"/>
      <c r="C523" s="225"/>
      <c r="D523" s="200" t="s">
        <v>212</v>
      </c>
      <c r="E523" s="227" t="s">
        <v>1</v>
      </c>
      <c r="F523" s="228" t="s">
        <v>213</v>
      </c>
      <c r="G523" s="225"/>
      <c r="H523" s="227" t="s">
        <v>1</v>
      </c>
      <c r="I523" s="225"/>
      <c r="J523" s="225"/>
      <c r="K523" s="225"/>
      <c r="L523" s="226"/>
      <c r="M523" s="229"/>
      <c r="N523" s="230"/>
      <c r="O523" s="230"/>
      <c r="P523" s="230"/>
      <c r="Q523" s="230"/>
      <c r="R523" s="230"/>
      <c r="S523" s="230"/>
      <c r="T523" s="231"/>
      <c r="U523" s="225"/>
      <c r="V523" s="225"/>
      <c r="AT523" s="101" t="s">
        <v>212</v>
      </c>
      <c r="AU523" s="101" t="s">
        <v>83</v>
      </c>
      <c r="AV523" s="13" t="s">
        <v>81</v>
      </c>
      <c r="AW523" s="13" t="s">
        <v>32</v>
      </c>
      <c r="AX523" s="13" t="s">
        <v>75</v>
      </c>
      <c r="AY523" s="101" t="s">
        <v>204</v>
      </c>
    </row>
    <row r="524" spans="1:65" s="13" customFormat="1" x14ac:dyDescent="0.2">
      <c r="A524" s="225"/>
      <c r="B524" s="226"/>
      <c r="C524" s="225"/>
      <c r="D524" s="200" t="s">
        <v>212</v>
      </c>
      <c r="E524" s="227" t="s">
        <v>1</v>
      </c>
      <c r="F524" s="228" t="s">
        <v>482</v>
      </c>
      <c r="G524" s="225"/>
      <c r="H524" s="227" t="s">
        <v>1</v>
      </c>
      <c r="I524" s="225"/>
      <c r="J524" s="225"/>
      <c r="K524" s="225"/>
      <c r="L524" s="226"/>
      <c r="M524" s="229"/>
      <c r="N524" s="230"/>
      <c r="O524" s="230"/>
      <c r="P524" s="230"/>
      <c r="Q524" s="230"/>
      <c r="R524" s="230"/>
      <c r="S524" s="230"/>
      <c r="T524" s="231"/>
      <c r="U524" s="225"/>
      <c r="V524" s="225"/>
      <c r="AT524" s="101" t="s">
        <v>212</v>
      </c>
      <c r="AU524" s="101" t="s">
        <v>83</v>
      </c>
      <c r="AV524" s="13" t="s">
        <v>81</v>
      </c>
      <c r="AW524" s="13" t="s">
        <v>32</v>
      </c>
      <c r="AX524" s="13" t="s">
        <v>75</v>
      </c>
      <c r="AY524" s="101" t="s">
        <v>204</v>
      </c>
    </row>
    <row r="525" spans="1:65" s="14" customFormat="1" x14ac:dyDescent="0.2">
      <c r="A525" s="198"/>
      <c r="B525" s="199"/>
      <c r="C525" s="198"/>
      <c r="D525" s="200" t="s">
        <v>212</v>
      </c>
      <c r="E525" s="201" t="s">
        <v>1</v>
      </c>
      <c r="F525" s="202" t="s">
        <v>483</v>
      </c>
      <c r="G525" s="198"/>
      <c r="H525" s="203">
        <v>38.700000000000003</v>
      </c>
      <c r="I525" s="198"/>
      <c r="J525" s="198"/>
      <c r="K525" s="198"/>
      <c r="L525" s="199"/>
      <c r="M525" s="204"/>
      <c r="N525" s="205"/>
      <c r="O525" s="205"/>
      <c r="P525" s="205"/>
      <c r="Q525" s="205"/>
      <c r="R525" s="205"/>
      <c r="S525" s="205"/>
      <c r="T525" s="206"/>
      <c r="U525" s="198"/>
      <c r="V525" s="198"/>
      <c r="AT525" s="102" t="s">
        <v>212</v>
      </c>
      <c r="AU525" s="102" t="s">
        <v>83</v>
      </c>
      <c r="AV525" s="14" t="s">
        <v>83</v>
      </c>
      <c r="AW525" s="14" t="s">
        <v>32</v>
      </c>
      <c r="AX525" s="14" t="s">
        <v>75</v>
      </c>
      <c r="AY525" s="102" t="s">
        <v>204</v>
      </c>
    </row>
    <row r="526" spans="1:65" s="13" customFormat="1" x14ac:dyDescent="0.2">
      <c r="A526" s="225"/>
      <c r="B526" s="226"/>
      <c r="C526" s="225"/>
      <c r="D526" s="200" t="s">
        <v>212</v>
      </c>
      <c r="E526" s="227" t="s">
        <v>1</v>
      </c>
      <c r="F526" s="228" t="s">
        <v>473</v>
      </c>
      <c r="G526" s="225"/>
      <c r="H526" s="227" t="s">
        <v>1</v>
      </c>
      <c r="I526" s="225"/>
      <c r="J526" s="225"/>
      <c r="K526" s="225"/>
      <c r="L526" s="226"/>
      <c r="M526" s="229"/>
      <c r="N526" s="230"/>
      <c r="O526" s="230"/>
      <c r="P526" s="230"/>
      <c r="Q526" s="230"/>
      <c r="R526" s="230"/>
      <c r="S526" s="230"/>
      <c r="T526" s="231"/>
      <c r="U526" s="225"/>
      <c r="V526" s="225"/>
      <c r="AT526" s="101" t="s">
        <v>212</v>
      </c>
      <c r="AU526" s="101" t="s">
        <v>83</v>
      </c>
      <c r="AV526" s="13" t="s">
        <v>81</v>
      </c>
      <c r="AW526" s="13" t="s">
        <v>32</v>
      </c>
      <c r="AX526" s="13" t="s">
        <v>75</v>
      </c>
      <c r="AY526" s="101" t="s">
        <v>204</v>
      </c>
    </row>
    <row r="527" spans="1:65" s="14" customFormat="1" x14ac:dyDescent="0.2">
      <c r="A527" s="198"/>
      <c r="B527" s="199"/>
      <c r="C527" s="198"/>
      <c r="D527" s="200" t="s">
        <v>212</v>
      </c>
      <c r="E527" s="201" t="s">
        <v>1</v>
      </c>
      <c r="F527" s="202" t="s">
        <v>474</v>
      </c>
      <c r="G527" s="198"/>
      <c r="H527" s="203">
        <v>2.6</v>
      </c>
      <c r="I527" s="198"/>
      <c r="J527" s="198"/>
      <c r="K527" s="198"/>
      <c r="L527" s="199"/>
      <c r="M527" s="204"/>
      <c r="N527" s="205"/>
      <c r="O527" s="205"/>
      <c r="P527" s="205"/>
      <c r="Q527" s="205"/>
      <c r="R527" s="205"/>
      <c r="S527" s="205"/>
      <c r="T527" s="206"/>
      <c r="U527" s="198"/>
      <c r="V527" s="198"/>
      <c r="AT527" s="102" t="s">
        <v>212</v>
      </c>
      <c r="AU527" s="102" t="s">
        <v>83</v>
      </c>
      <c r="AV527" s="14" t="s">
        <v>83</v>
      </c>
      <c r="AW527" s="14" t="s">
        <v>32</v>
      </c>
      <c r="AX527" s="14" t="s">
        <v>75</v>
      </c>
      <c r="AY527" s="102" t="s">
        <v>204</v>
      </c>
    </row>
    <row r="528" spans="1:65" s="13" customFormat="1" x14ac:dyDescent="0.2">
      <c r="A528" s="225"/>
      <c r="B528" s="226"/>
      <c r="C528" s="225"/>
      <c r="D528" s="200" t="s">
        <v>212</v>
      </c>
      <c r="E528" s="227" t="s">
        <v>1</v>
      </c>
      <c r="F528" s="228" t="s">
        <v>475</v>
      </c>
      <c r="G528" s="225"/>
      <c r="H528" s="227" t="s">
        <v>1</v>
      </c>
      <c r="I528" s="225"/>
      <c r="J528" s="225"/>
      <c r="K528" s="225"/>
      <c r="L528" s="226"/>
      <c r="M528" s="229"/>
      <c r="N528" s="230"/>
      <c r="O528" s="230"/>
      <c r="P528" s="230"/>
      <c r="Q528" s="230"/>
      <c r="R528" s="230"/>
      <c r="S528" s="230"/>
      <c r="T528" s="231"/>
      <c r="U528" s="225"/>
      <c r="V528" s="225"/>
      <c r="AT528" s="101" t="s">
        <v>212</v>
      </c>
      <c r="AU528" s="101" t="s">
        <v>83</v>
      </c>
      <c r="AV528" s="13" t="s">
        <v>81</v>
      </c>
      <c r="AW528" s="13" t="s">
        <v>32</v>
      </c>
      <c r="AX528" s="13" t="s">
        <v>75</v>
      </c>
      <c r="AY528" s="101" t="s">
        <v>204</v>
      </c>
    </row>
    <row r="529" spans="1:51" s="14" customFormat="1" x14ac:dyDescent="0.2">
      <c r="A529" s="198"/>
      <c r="B529" s="199"/>
      <c r="C529" s="198"/>
      <c r="D529" s="200" t="s">
        <v>212</v>
      </c>
      <c r="E529" s="201" t="s">
        <v>1</v>
      </c>
      <c r="F529" s="202" t="s">
        <v>476</v>
      </c>
      <c r="G529" s="198"/>
      <c r="H529" s="203">
        <v>2.4</v>
      </c>
      <c r="I529" s="198"/>
      <c r="J529" s="198"/>
      <c r="K529" s="198"/>
      <c r="L529" s="199"/>
      <c r="M529" s="204"/>
      <c r="N529" s="205"/>
      <c r="O529" s="205"/>
      <c r="P529" s="205"/>
      <c r="Q529" s="205"/>
      <c r="R529" s="205"/>
      <c r="S529" s="205"/>
      <c r="T529" s="206"/>
      <c r="U529" s="198"/>
      <c r="V529" s="198"/>
      <c r="AT529" s="102" t="s">
        <v>212</v>
      </c>
      <c r="AU529" s="102" t="s">
        <v>83</v>
      </c>
      <c r="AV529" s="14" t="s">
        <v>83</v>
      </c>
      <c r="AW529" s="14" t="s">
        <v>32</v>
      </c>
      <c r="AX529" s="14" t="s">
        <v>75</v>
      </c>
      <c r="AY529" s="102" t="s">
        <v>204</v>
      </c>
    </row>
    <row r="530" spans="1:51" s="13" customFormat="1" x14ac:dyDescent="0.2">
      <c r="A530" s="225"/>
      <c r="B530" s="226"/>
      <c r="C530" s="225"/>
      <c r="D530" s="200" t="s">
        <v>212</v>
      </c>
      <c r="E530" s="227" t="s">
        <v>1</v>
      </c>
      <c r="F530" s="228" t="s">
        <v>477</v>
      </c>
      <c r="G530" s="225"/>
      <c r="H530" s="227" t="s">
        <v>1</v>
      </c>
      <c r="I530" s="225"/>
      <c r="J530" s="225"/>
      <c r="K530" s="225"/>
      <c r="L530" s="226"/>
      <c r="M530" s="229"/>
      <c r="N530" s="230"/>
      <c r="O530" s="230"/>
      <c r="P530" s="230"/>
      <c r="Q530" s="230"/>
      <c r="R530" s="230"/>
      <c r="S530" s="230"/>
      <c r="T530" s="231"/>
      <c r="U530" s="225"/>
      <c r="V530" s="225"/>
      <c r="AT530" s="101" t="s">
        <v>212</v>
      </c>
      <c r="AU530" s="101" t="s">
        <v>83</v>
      </c>
      <c r="AV530" s="13" t="s">
        <v>81</v>
      </c>
      <c r="AW530" s="13" t="s">
        <v>32</v>
      </c>
      <c r="AX530" s="13" t="s">
        <v>75</v>
      </c>
      <c r="AY530" s="101" t="s">
        <v>204</v>
      </c>
    </row>
    <row r="531" spans="1:51" s="14" customFormat="1" x14ac:dyDescent="0.2">
      <c r="A531" s="198"/>
      <c r="B531" s="199"/>
      <c r="C531" s="198"/>
      <c r="D531" s="200" t="s">
        <v>212</v>
      </c>
      <c r="E531" s="201" t="s">
        <v>1</v>
      </c>
      <c r="F531" s="202" t="s">
        <v>474</v>
      </c>
      <c r="G531" s="198"/>
      <c r="H531" s="203">
        <v>2.6</v>
      </c>
      <c r="I531" s="198"/>
      <c r="J531" s="198"/>
      <c r="K531" s="198"/>
      <c r="L531" s="199"/>
      <c r="M531" s="204"/>
      <c r="N531" s="205"/>
      <c r="O531" s="205"/>
      <c r="P531" s="205"/>
      <c r="Q531" s="205"/>
      <c r="R531" s="205"/>
      <c r="S531" s="205"/>
      <c r="T531" s="206"/>
      <c r="U531" s="198"/>
      <c r="V531" s="198"/>
      <c r="AT531" s="102" t="s">
        <v>212</v>
      </c>
      <c r="AU531" s="102" t="s">
        <v>83</v>
      </c>
      <c r="AV531" s="14" t="s">
        <v>83</v>
      </c>
      <c r="AW531" s="14" t="s">
        <v>32</v>
      </c>
      <c r="AX531" s="14" t="s">
        <v>75</v>
      </c>
      <c r="AY531" s="102" t="s">
        <v>204</v>
      </c>
    </row>
    <row r="532" spans="1:51" s="13" customFormat="1" x14ac:dyDescent="0.2">
      <c r="A532" s="225"/>
      <c r="B532" s="226"/>
      <c r="C532" s="225"/>
      <c r="D532" s="200" t="s">
        <v>212</v>
      </c>
      <c r="E532" s="227" t="s">
        <v>1</v>
      </c>
      <c r="F532" s="228" t="s">
        <v>321</v>
      </c>
      <c r="G532" s="225"/>
      <c r="H532" s="227" t="s">
        <v>1</v>
      </c>
      <c r="I532" s="225"/>
      <c r="J532" s="225"/>
      <c r="K532" s="225"/>
      <c r="L532" s="226"/>
      <c r="M532" s="229"/>
      <c r="N532" s="230"/>
      <c r="O532" s="230"/>
      <c r="P532" s="230"/>
      <c r="Q532" s="230"/>
      <c r="R532" s="230"/>
      <c r="S532" s="230"/>
      <c r="T532" s="231"/>
      <c r="U532" s="225"/>
      <c r="V532" s="225"/>
      <c r="AT532" s="101" t="s">
        <v>212</v>
      </c>
      <c r="AU532" s="101" t="s">
        <v>83</v>
      </c>
      <c r="AV532" s="13" t="s">
        <v>81</v>
      </c>
      <c r="AW532" s="13" t="s">
        <v>32</v>
      </c>
      <c r="AX532" s="13" t="s">
        <v>75</v>
      </c>
      <c r="AY532" s="101" t="s">
        <v>204</v>
      </c>
    </row>
    <row r="533" spans="1:51" s="14" customFormat="1" x14ac:dyDescent="0.2">
      <c r="A533" s="198"/>
      <c r="B533" s="199"/>
      <c r="C533" s="198"/>
      <c r="D533" s="200" t="s">
        <v>212</v>
      </c>
      <c r="E533" s="201" t="s">
        <v>1</v>
      </c>
      <c r="F533" s="202" t="s">
        <v>484</v>
      </c>
      <c r="G533" s="198"/>
      <c r="H533" s="203">
        <v>4.3</v>
      </c>
      <c r="I533" s="198"/>
      <c r="J533" s="198"/>
      <c r="K533" s="198"/>
      <c r="L533" s="199"/>
      <c r="M533" s="204"/>
      <c r="N533" s="205"/>
      <c r="O533" s="205"/>
      <c r="P533" s="205"/>
      <c r="Q533" s="205"/>
      <c r="R533" s="205"/>
      <c r="S533" s="205"/>
      <c r="T533" s="206"/>
      <c r="U533" s="198"/>
      <c r="V533" s="198"/>
      <c r="AT533" s="102" t="s">
        <v>212</v>
      </c>
      <c r="AU533" s="102" t="s">
        <v>83</v>
      </c>
      <c r="AV533" s="14" t="s">
        <v>83</v>
      </c>
      <c r="AW533" s="14" t="s">
        <v>32</v>
      </c>
      <c r="AX533" s="14" t="s">
        <v>75</v>
      </c>
      <c r="AY533" s="102" t="s">
        <v>204</v>
      </c>
    </row>
    <row r="534" spans="1:51" s="13" customFormat="1" x14ac:dyDescent="0.2">
      <c r="A534" s="225"/>
      <c r="B534" s="226"/>
      <c r="C534" s="225"/>
      <c r="D534" s="200" t="s">
        <v>212</v>
      </c>
      <c r="E534" s="227" t="s">
        <v>1</v>
      </c>
      <c r="F534" s="228" t="s">
        <v>325</v>
      </c>
      <c r="G534" s="225"/>
      <c r="H534" s="227" t="s">
        <v>1</v>
      </c>
      <c r="I534" s="225"/>
      <c r="J534" s="225"/>
      <c r="K534" s="225"/>
      <c r="L534" s="226"/>
      <c r="M534" s="229"/>
      <c r="N534" s="230"/>
      <c r="O534" s="230"/>
      <c r="P534" s="230"/>
      <c r="Q534" s="230"/>
      <c r="R534" s="230"/>
      <c r="S534" s="230"/>
      <c r="T534" s="231"/>
      <c r="U534" s="225"/>
      <c r="V534" s="225"/>
      <c r="AT534" s="101" t="s">
        <v>212</v>
      </c>
      <c r="AU534" s="101" t="s">
        <v>83</v>
      </c>
      <c r="AV534" s="13" t="s">
        <v>81</v>
      </c>
      <c r="AW534" s="13" t="s">
        <v>32</v>
      </c>
      <c r="AX534" s="13" t="s">
        <v>75</v>
      </c>
      <c r="AY534" s="101" t="s">
        <v>204</v>
      </c>
    </row>
    <row r="535" spans="1:51" s="14" customFormat="1" x14ac:dyDescent="0.2">
      <c r="A535" s="198"/>
      <c r="B535" s="199"/>
      <c r="C535" s="198"/>
      <c r="D535" s="200" t="s">
        <v>212</v>
      </c>
      <c r="E535" s="201" t="s">
        <v>1</v>
      </c>
      <c r="F535" s="202" t="s">
        <v>478</v>
      </c>
      <c r="G535" s="198"/>
      <c r="H535" s="203">
        <v>3.8</v>
      </c>
      <c r="I535" s="198"/>
      <c r="J535" s="198"/>
      <c r="K535" s="198"/>
      <c r="L535" s="199"/>
      <c r="M535" s="204"/>
      <c r="N535" s="205"/>
      <c r="O535" s="205"/>
      <c r="P535" s="205"/>
      <c r="Q535" s="205"/>
      <c r="R535" s="205"/>
      <c r="S535" s="205"/>
      <c r="T535" s="206"/>
      <c r="U535" s="198"/>
      <c r="V535" s="198"/>
      <c r="AT535" s="102" t="s">
        <v>212</v>
      </c>
      <c r="AU535" s="102" t="s">
        <v>83</v>
      </c>
      <c r="AV535" s="14" t="s">
        <v>83</v>
      </c>
      <c r="AW535" s="14" t="s">
        <v>32</v>
      </c>
      <c r="AX535" s="14" t="s">
        <v>75</v>
      </c>
      <c r="AY535" s="102" t="s">
        <v>204</v>
      </c>
    </row>
    <row r="536" spans="1:51" s="13" customFormat="1" x14ac:dyDescent="0.2">
      <c r="A536" s="225"/>
      <c r="B536" s="226"/>
      <c r="C536" s="225"/>
      <c r="D536" s="200" t="s">
        <v>212</v>
      </c>
      <c r="E536" s="227" t="s">
        <v>1</v>
      </c>
      <c r="F536" s="228" t="s">
        <v>463</v>
      </c>
      <c r="G536" s="225"/>
      <c r="H536" s="227" t="s">
        <v>1</v>
      </c>
      <c r="I536" s="225"/>
      <c r="J536" s="225"/>
      <c r="K536" s="225"/>
      <c r="L536" s="226"/>
      <c r="M536" s="229"/>
      <c r="N536" s="230"/>
      <c r="O536" s="230"/>
      <c r="P536" s="230"/>
      <c r="Q536" s="230"/>
      <c r="R536" s="230"/>
      <c r="S536" s="230"/>
      <c r="T536" s="231"/>
      <c r="U536" s="225"/>
      <c r="V536" s="225"/>
      <c r="AT536" s="101" t="s">
        <v>212</v>
      </c>
      <c r="AU536" s="101" t="s">
        <v>83</v>
      </c>
      <c r="AV536" s="13" t="s">
        <v>81</v>
      </c>
      <c r="AW536" s="13" t="s">
        <v>32</v>
      </c>
      <c r="AX536" s="13" t="s">
        <v>75</v>
      </c>
      <c r="AY536" s="101" t="s">
        <v>204</v>
      </c>
    </row>
    <row r="537" spans="1:51" s="14" customFormat="1" x14ac:dyDescent="0.2">
      <c r="A537" s="198"/>
      <c r="B537" s="199"/>
      <c r="C537" s="198"/>
      <c r="D537" s="200" t="s">
        <v>212</v>
      </c>
      <c r="E537" s="201" t="s">
        <v>1</v>
      </c>
      <c r="F537" s="202" t="s">
        <v>542</v>
      </c>
      <c r="G537" s="198"/>
      <c r="H537" s="203">
        <v>6.7</v>
      </c>
      <c r="I537" s="198"/>
      <c r="J537" s="198"/>
      <c r="K537" s="198"/>
      <c r="L537" s="199"/>
      <c r="M537" s="204"/>
      <c r="N537" s="205"/>
      <c r="O537" s="205"/>
      <c r="P537" s="205"/>
      <c r="Q537" s="205"/>
      <c r="R537" s="205"/>
      <c r="S537" s="205"/>
      <c r="T537" s="206"/>
      <c r="U537" s="198"/>
      <c r="V537" s="198"/>
      <c r="AT537" s="102" t="s">
        <v>212</v>
      </c>
      <c r="AU537" s="102" t="s">
        <v>83</v>
      </c>
      <c r="AV537" s="14" t="s">
        <v>83</v>
      </c>
      <c r="AW537" s="14" t="s">
        <v>32</v>
      </c>
      <c r="AX537" s="14" t="s">
        <v>75</v>
      </c>
      <c r="AY537" s="102" t="s">
        <v>204</v>
      </c>
    </row>
    <row r="538" spans="1:51" s="13" customFormat="1" x14ac:dyDescent="0.2">
      <c r="A538" s="225"/>
      <c r="B538" s="226"/>
      <c r="C538" s="225"/>
      <c r="D538" s="200" t="s">
        <v>212</v>
      </c>
      <c r="E538" s="227" t="s">
        <v>1</v>
      </c>
      <c r="F538" s="228" t="s">
        <v>456</v>
      </c>
      <c r="G538" s="225"/>
      <c r="H538" s="227" t="s">
        <v>1</v>
      </c>
      <c r="I538" s="225"/>
      <c r="J538" s="225"/>
      <c r="K538" s="225"/>
      <c r="L538" s="226"/>
      <c r="M538" s="229"/>
      <c r="N538" s="230"/>
      <c r="O538" s="230"/>
      <c r="P538" s="230"/>
      <c r="Q538" s="230"/>
      <c r="R538" s="230"/>
      <c r="S538" s="230"/>
      <c r="T538" s="231"/>
      <c r="U538" s="225"/>
      <c r="V538" s="225"/>
      <c r="AT538" s="101" t="s">
        <v>212</v>
      </c>
      <c r="AU538" s="101" t="s">
        <v>83</v>
      </c>
      <c r="AV538" s="13" t="s">
        <v>81</v>
      </c>
      <c r="AW538" s="13" t="s">
        <v>32</v>
      </c>
      <c r="AX538" s="13" t="s">
        <v>75</v>
      </c>
      <c r="AY538" s="101" t="s">
        <v>204</v>
      </c>
    </row>
    <row r="539" spans="1:51" s="14" customFormat="1" x14ac:dyDescent="0.2">
      <c r="A539" s="198"/>
      <c r="B539" s="199"/>
      <c r="C539" s="198"/>
      <c r="D539" s="200" t="s">
        <v>212</v>
      </c>
      <c r="E539" s="201" t="s">
        <v>1</v>
      </c>
      <c r="F539" s="202" t="s">
        <v>543</v>
      </c>
      <c r="G539" s="198"/>
      <c r="H539" s="203">
        <v>1.3</v>
      </c>
      <c r="I539" s="198"/>
      <c r="J539" s="198"/>
      <c r="K539" s="198"/>
      <c r="L539" s="199"/>
      <c r="M539" s="204"/>
      <c r="N539" s="205"/>
      <c r="O539" s="205"/>
      <c r="P539" s="205"/>
      <c r="Q539" s="205"/>
      <c r="R539" s="205"/>
      <c r="S539" s="205"/>
      <c r="T539" s="206"/>
      <c r="U539" s="198"/>
      <c r="V539" s="198"/>
      <c r="AT539" s="102" t="s">
        <v>212</v>
      </c>
      <c r="AU539" s="102" t="s">
        <v>83</v>
      </c>
      <c r="AV539" s="14" t="s">
        <v>83</v>
      </c>
      <c r="AW539" s="14" t="s">
        <v>32</v>
      </c>
      <c r="AX539" s="14" t="s">
        <v>75</v>
      </c>
      <c r="AY539" s="102" t="s">
        <v>204</v>
      </c>
    </row>
    <row r="540" spans="1:51" s="13" customFormat="1" x14ac:dyDescent="0.2">
      <c r="A540" s="225"/>
      <c r="B540" s="226"/>
      <c r="C540" s="225"/>
      <c r="D540" s="200" t="s">
        <v>212</v>
      </c>
      <c r="E540" s="227" t="s">
        <v>1</v>
      </c>
      <c r="F540" s="228" t="s">
        <v>458</v>
      </c>
      <c r="G540" s="225"/>
      <c r="H540" s="227" t="s">
        <v>1</v>
      </c>
      <c r="I540" s="225"/>
      <c r="J540" s="225"/>
      <c r="K540" s="225"/>
      <c r="L540" s="226"/>
      <c r="M540" s="229"/>
      <c r="N540" s="230"/>
      <c r="O540" s="230"/>
      <c r="P540" s="230"/>
      <c r="Q540" s="230"/>
      <c r="R540" s="230"/>
      <c r="S540" s="230"/>
      <c r="T540" s="231"/>
      <c r="U540" s="225"/>
      <c r="V540" s="225"/>
      <c r="AT540" s="101" t="s">
        <v>212</v>
      </c>
      <c r="AU540" s="101" t="s">
        <v>83</v>
      </c>
      <c r="AV540" s="13" t="s">
        <v>81</v>
      </c>
      <c r="AW540" s="13" t="s">
        <v>32</v>
      </c>
      <c r="AX540" s="13" t="s">
        <v>75</v>
      </c>
      <c r="AY540" s="101" t="s">
        <v>204</v>
      </c>
    </row>
    <row r="541" spans="1:51" s="14" customFormat="1" x14ac:dyDescent="0.2">
      <c r="A541" s="198"/>
      <c r="B541" s="199"/>
      <c r="C541" s="198"/>
      <c r="D541" s="200" t="s">
        <v>212</v>
      </c>
      <c r="E541" s="201" t="s">
        <v>1</v>
      </c>
      <c r="F541" s="202" t="s">
        <v>478</v>
      </c>
      <c r="G541" s="198"/>
      <c r="H541" s="203">
        <v>3.8</v>
      </c>
      <c r="I541" s="198"/>
      <c r="J541" s="198"/>
      <c r="K541" s="198"/>
      <c r="L541" s="199"/>
      <c r="M541" s="204"/>
      <c r="N541" s="205"/>
      <c r="O541" s="205"/>
      <c r="P541" s="205"/>
      <c r="Q541" s="205"/>
      <c r="R541" s="205"/>
      <c r="S541" s="205"/>
      <c r="T541" s="206"/>
      <c r="U541" s="198"/>
      <c r="V541" s="198"/>
      <c r="AT541" s="102" t="s">
        <v>212</v>
      </c>
      <c r="AU541" s="102" t="s">
        <v>83</v>
      </c>
      <c r="AV541" s="14" t="s">
        <v>83</v>
      </c>
      <c r="AW541" s="14" t="s">
        <v>32</v>
      </c>
      <c r="AX541" s="14" t="s">
        <v>75</v>
      </c>
      <c r="AY541" s="102" t="s">
        <v>204</v>
      </c>
    </row>
    <row r="542" spans="1:51" s="13" customFormat="1" x14ac:dyDescent="0.2">
      <c r="A542" s="225"/>
      <c r="B542" s="226"/>
      <c r="C542" s="225"/>
      <c r="D542" s="200" t="s">
        <v>212</v>
      </c>
      <c r="E542" s="227" t="s">
        <v>1</v>
      </c>
      <c r="F542" s="228" t="s">
        <v>419</v>
      </c>
      <c r="G542" s="225"/>
      <c r="H542" s="227" t="s">
        <v>1</v>
      </c>
      <c r="I542" s="225"/>
      <c r="J542" s="225"/>
      <c r="K542" s="225"/>
      <c r="L542" s="226"/>
      <c r="M542" s="229"/>
      <c r="N542" s="230"/>
      <c r="O542" s="230"/>
      <c r="P542" s="230"/>
      <c r="Q542" s="230"/>
      <c r="R542" s="230"/>
      <c r="S542" s="230"/>
      <c r="T542" s="231"/>
      <c r="U542" s="225"/>
      <c r="V542" s="225"/>
      <c r="AT542" s="101" t="s">
        <v>212</v>
      </c>
      <c r="AU542" s="101" t="s">
        <v>83</v>
      </c>
      <c r="AV542" s="13" t="s">
        <v>81</v>
      </c>
      <c r="AW542" s="13" t="s">
        <v>32</v>
      </c>
      <c r="AX542" s="13" t="s">
        <v>75</v>
      </c>
      <c r="AY542" s="101" t="s">
        <v>204</v>
      </c>
    </row>
    <row r="543" spans="1:51" s="14" customFormat="1" x14ac:dyDescent="0.2">
      <c r="A543" s="198"/>
      <c r="B543" s="199"/>
      <c r="C543" s="198"/>
      <c r="D543" s="200" t="s">
        <v>212</v>
      </c>
      <c r="E543" s="201" t="s">
        <v>1</v>
      </c>
      <c r="F543" s="202" t="s">
        <v>544</v>
      </c>
      <c r="G543" s="198"/>
      <c r="H543" s="203">
        <v>13.7</v>
      </c>
      <c r="I543" s="198"/>
      <c r="J543" s="198"/>
      <c r="K543" s="198"/>
      <c r="L543" s="199"/>
      <c r="M543" s="204"/>
      <c r="N543" s="205"/>
      <c r="O543" s="205"/>
      <c r="P543" s="205"/>
      <c r="Q543" s="205"/>
      <c r="R543" s="205"/>
      <c r="S543" s="205"/>
      <c r="T543" s="206"/>
      <c r="U543" s="198"/>
      <c r="V543" s="198"/>
      <c r="AT543" s="102" t="s">
        <v>212</v>
      </c>
      <c r="AU543" s="102" t="s">
        <v>83</v>
      </c>
      <c r="AV543" s="14" t="s">
        <v>83</v>
      </c>
      <c r="AW543" s="14" t="s">
        <v>32</v>
      </c>
      <c r="AX543" s="14" t="s">
        <v>75</v>
      </c>
      <c r="AY543" s="102" t="s">
        <v>204</v>
      </c>
    </row>
    <row r="544" spans="1:51" s="13" customFormat="1" x14ac:dyDescent="0.2">
      <c r="A544" s="225"/>
      <c r="B544" s="226"/>
      <c r="C544" s="225"/>
      <c r="D544" s="200" t="s">
        <v>212</v>
      </c>
      <c r="E544" s="227" t="s">
        <v>1</v>
      </c>
      <c r="F544" s="228" t="s">
        <v>485</v>
      </c>
      <c r="G544" s="225"/>
      <c r="H544" s="227" t="s">
        <v>1</v>
      </c>
      <c r="I544" s="225"/>
      <c r="J544" s="225"/>
      <c r="K544" s="225"/>
      <c r="L544" s="226"/>
      <c r="M544" s="229"/>
      <c r="N544" s="230"/>
      <c r="O544" s="230"/>
      <c r="P544" s="230"/>
      <c r="Q544" s="230"/>
      <c r="R544" s="230"/>
      <c r="S544" s="230"/>
      <c r="T544" s="231"/>
      <c r="U544" s="225"/>
      <c r="V544" s="225"/>
      <c r="AT544" s="101" t="s">
        <v>212</v>
      </c>
      <c r="AU544" s="101" t="s">
        <v>83</v>
      </c>
      <c r="AV544" s="13" t="s">
        <v>81</v>
      </c>
      <c r="AW544" s="13" t="s">
        <v>32</v>
      </c>
      <c r="AX544" s="13" t="s">
        <v>75</v>
      </c>
      <c r="AY544" s="101" t="s">
        <v>204</v>
      </c>
    </row>
    <row r="545" spans="1:51" s="14" customFormat="1" x14ac:dyDescent="0.2">
      <c r="A545" s="198"/>
      <c r="B545" s="199"/>
      <c r="C545" s="198"/>
      <c r="D545" s="200" t="s">
        <v>212</v>
      </c>
      <c r="E545" s="201" t="s">
        <v>1</v>
      </c>
      <c r="F545" s="202" t="s">
        <v>486</v>
      </c>
      <c r="G545" s="198"/>
      <c r="H545" s="203">
        <v>25.2</v>
      </c>
      <c r="I545" s="198"/>
      <c r="J545" s="198"/>
      <c r="K545" s="198"/>
      <c r="L545" s="199"/>
      <c r="M545" s="204"/>
      <c r="N545" s="205"/>
      <c r="O545" s="205"/>
      <c r="P545" s="205"/>
      <c r="Q545" s="205"/>
      <c r="R545" s="205"/>
      <c r="S545" s="205"/>
      <c r="T545" s="206"/>
      <c r="U545" s="198"/>
      <c r="V545" s="198"/>
      <c r="AT545" s="102" t="s">
        <v>212</v>
      </c>
      <c r="AU545" s="102" t="s">
        <v>83</v>
      </c>
      <c r="AV545" s="14" t="s">
        <v>83</v>
      </c>
      <c r="AW545" s="14" t="s">
        <v>32</v>
      </c>
      <c r="AX545" s="14" t="s">
        <v>75</v>
      </c>
      <c r="AY545" s="102" t="s">
        <v>204</v>
      </c>
    </row>
    <row r="546" spans="1:51" s="13" customFormat="1" x14ac:dyDescent="0.2">
      <c r="A546" s="225"/>
      <c r="B546" s="226"/>
      <c r="C546" s="225"/>
      <c r="D546" s="200" t="s">
        <v>212</v>
      </c>
      <c r="E546" s="227" t="s">
        <v>1</v>
      </c>
      <c r="F546" s="228" t="s">
        <v>421</v>
      </c>
      <c r="G546" s="225"/>
      <c r="H546" s="227" t="s">
        <v>1</v>
      </c>
      <c r="I546" s="225"/>
      <c r="J546" s="225"/>
      <c r="K546" s="225"/>
      <c r="L546" s="226"/>
      <c r="M546" s="229"/>
      <c r="N546" s="230"/>
      <c r="O546" s="230"/>
      <c r="P546" s="230"/>
      <c r="Q546" s="230"/>
      <c r="R546" s="230"/>
      <c r="S546" s="230"/>
      <c r="T546" s="231"/>
      <c r="U546" s="225"/>
      <c r="V546" s="225"/>
      <c r="AT546" s="101" t="s">
        <v>212</v>
      </c>
      <c r="AU546" s="101" t="s">
        <v>83</v>
      </c>
      <c r="AV546" s="13" t="s">
        <v>81</v>
      </c>
      <c r="AW546" s="13" t="s">
        <v>32</v>
      </c>
      <c r="AX546" s="13" t="s">
        <v>75</v>
      </c>
      <c r="AY546" s="101" t="s">
        <v>204</v>
      </c>
    </row>
    <row r="547" spans="1:51" s="14" customFormat="1" x14ac:dyDescent="0.2">
      <c r="A547" s="198"/>
      <c r="B547" s="199"/>
      <c r="C547" s="198"/>
      <c r="D547" s="200" t="s">
        <v>212</v>
      </c>
      <c r="E547" s="201" t="s">
        <v>1</v>
      </c>
      <c r="F547" s="202" t="s">
        <v>545</v>
      </c>
      <c r="G547" s="198"/>
      <c r="H547" s="203">
        <v>9.6999999999999993</v>
      </c>
      <c r="I547" s="198"/>
      <c r="J547" s="198"/>
      <c r="K547" s="198"/>
      <c r="L547" s="199"/>
      <c r="M547" s="204"/>
      <c r="N547" s="205"/>
      <c r="O547" s="205"/>
      <c r="P547" s="205"/>
      <c r="Q547" s="205"/>
      <c r="R547" s="205"/>
      <c r="S547" s="205"/>
      <c r="T547" s="206"/>
      <c r="U547" s="198"/>
      <c r="V547" s="198"/>
      <c r="AT547" s="102" t="s">
        <v>212</v>
      </c>
      <c r="AU547" s="102" t="s">
        <v>83</v>
      </c>
      <c r="AV547" s="14" t="s">
        <v>83</v>
      </c>
      <c r="AW547" s="14" t="s">
        <v>32</v>
      </c>
      <c r="AX547" s="14" t="s">
        <v>75</v>
      </c>
      <c r="AY547" s="102" t="s">
        <v>204</v>
      </c>
    </row>
    <row r="548" spans="1:51" s="13" customFormat="1" x14ac:dyDescent="0.2">
      <c r="A548" s="225"/>
      <c r="B548" s="226"/>
      <c r="C548" s="225"/>
      <c r="D548" s="200" t="s">
        <v>212</v>
      </c>
      <c r="E548" s="227" t="s">
        <v>1</v>
      </c>
      <c r="F548" s="228" t="s">
        <v>423</v>
      </c>
      <c r="G548" s="225"/>
      <c r="H548" s="227" t="s">
        <v>1</v>
      </c>
      <c r="I548" s="225"/>
      <c r="J548" s="225"/>
      <c r="K548" s="225"/>
      <c r="L548" s="226"/>
      <c r="M548" s="229"/>
      <c r="N548" s="230"/>
      <c r="O548" s="230"/>
      <c r="P548" s="230"/>
      <c r="Q548" s="230"/>
      <c r="R548" s="230"/>
      <c r="S548" s="230"/>
      <c r="T548" s="231"/>
      <c r="U548" s="225"/>
      <c r="V548" s="225"/>
      <c r="AT548" s="101" t="s">
        <v>212</v>
      </c>
      <c r="AU548" s="101" t="s">
        <v>83</v>
      </c>
      <c r="AV548" s="13" t="s">
        <v>81</v>
      </c>
      <c r="AW548" s="13" t="s">
        <v>32</v>
      </c>
      <c r="AX548" s="13" t="s">
        <v>75</v>
      </c>
      <c r="AY548" s="101" t="s">
        <v>204</v>
      </c>
    </row>
    <row r="549" spans="1:51" s="14" customFormat="1" x14ac:dyDescent="0.2">
      <c r="A549" s="198"/>
      <c r="B549" s="199"/>
      <c r="C549" s="198"/>
      <c r="D549" s="200" t="s">
        <v>212</v>
      </c>
      <c r="E549" s="201" t="s">
        <v>1</v>
      </c>
      <c r="F549" s="202" t="s">
        <v>546</v>
      </c>
      <c r="G549" s="198"/>
      <c r="H549" s="203">
        <v>86.1</v>
      </c>
      <c r="I549" s="198"/>
      <c r="J549" s="198"/>
      <c r="K549" s="198"/>
      <c r="L549" s="199"/>
      <c r="M549" s="204"/>
      <c r="N549" s="205"/>
      <c r="O549" s="205"/>
      <c r="P549" s="205"/>
      <c r="Q549" s="205"/>
      <c r="R549" s="205"/>
      <c r="S549" s="205"/>
      <c r="T549" s="206"/>
      <c r="U549" s="198"/>
      <c r="V549" s="198"/>
      <c r="AT549" s="102" t="s">
        <v>212</v>
      </c>
      <c r="AU549" s="102" t="s">
        <v>83</v>
      </c>
      <c r="AV549" s="14" t="s">
        <v>83</v>
      </c>
      <c r="AW549" s="14" t="s">
        <v>32</v>
      </c>
      <c r="AX549" s="14" t="s">
        <v>75</v>
      </c>
      <c r="AY549" s="102" t="s">
        <v>204</v>
      </c>
    </row>
    <row r="550" spans="1:51" s="13" customFormat="1" x14ac:dyDescent="0.2">
      <c r="A550" s="225"/>
      <c r="B550" s="226"/>
      <c r="C550" s="225"/>
      <c r="D550" s="200" t="s">
        <v>212</v>
      </c>
      <c r="E550" s="227" t="s">
        <v>1</v>
      </c>
      <c r="F550" s="228" t="s">
        <v>398</v>
      </c>
      <c r="G550" s="225"/>
      <c r="H550" s="227" t="s">
        <v>1</v>
      </c>
      <c r="I550" s="225"/>
      <c r="J550" s="225"/>
      <c r="K550" s="225"/>
      <c r="L550" s="226"/>
      <c r="M550" s="229"/>
      <c r="N550" s="230"/>
      <c r="O550" s="230"/>
      <c r="P550" s="230"/>
      <c r="Q550" s="230"/>
      <c r="R550" s="230"/>
      <c r="S550" s="230"/>
      <c r="T550" s="231"/>
      <c r="U550" s="225"/>
      <c r="V550" s="225"/>
      <c r="AT550" s="101" t="s">
        <v>212</v>
      </c>
      <c r="AU550" s="101" t="s">
        <v>83</v>
      </c>
      <c r="AV550" s="13" t="s">
        <v>81</v>
      </c>
      <c r="AW550" s="13" t="s">
        <v>32</v>
      </c>
      <c r="AX550" s="13" t="s">
        <v>75</v>
      </c>
      <c r="AY550" s="101" t="s">
        <v>204</v>
      </c>
    </row>
    <row r="551" spans="1:51" s="14" customFormat="1" x14ac:dyDescent="0.2">
      <c r="A551" s="198"/>
      <c r="B551" s="199"/>
      <c r="C551" s="198"/>
      <c r="D551" s="200" t="s">
        <v>212</v>
      </c>
      <c r="E551" s="201" t="s">
        <v>1</v>
      </c>
      <c r="F551" s="202" t="s">
        <v>399</v>
      </c>
      <c r="G551" s="198"/>
      <c r="H551" s="203">
        <v>24.6</v>
      </c>
      <c r="I551" s="198"/>
      <c r="J551" s="198"/>
      <c r="K551" s="198"/>
      <c r="L551" s="199"/>
      <c r="M551" s="204"/>
      <c r="N551" s="205"/>
      <c r="O551" s="205"/>
      <c r="P551" s="205"/>
      <c r="Q551" s="205"/>
      <c r="R551" s="205"/>
      <c r="S551" s="205"/>
      <c r="T551" s="206"/>
      <c r="U551" s="198"/>
      <c r="V551" s="198"/>
      <c r="AT551" s="102" t="s">
        <v>212</v>
      </c>
      <c r="AU551" s="102" t="s">
        <v>83</v>
      </c>
      <c r="AV551" s="14" t="s">
        <v>83</v>
      </c>
      <c r="AW551" s="14" t="s">
        <v>32</v>
      </c>
      <c r="AX551" s="14" t="s">
        <v>75</v>
      </c>
      <c r="AY551" s="102" t="s">
        <v>204</v>
      </c>
    </row>
    <row r="552" spans="1:51" s="13" customFormat="1" x14ac:dyDescent="0.2">
      <c r="A552" s="225"/>
      <c r="B552" s="226"/>
      <c r="C552" s="225"/>
      <c r="D552" s="200" t="s">
        <v>212</v>
      </c>
      <c r="E552" s="227" t="s">
        <v>1</v>
      </c>
      <c r="F552" s="228" t="s">
        <v>380</v>
      </c>
      <c r="G552" s="225"/>
      <c r="H552" s="227" t="s">
        <v>1</v>
      </c>
      <c r="I552" s="225"/>
      <c r="J552" s="225"/>
      <c r="K552" s="225"/>
      <c r="L552" s="226"/>
      <c r="M552" s="229"/>
      <c r="N552" s="230"/>
      <c r="O552" s="230"/>
      <c r="P552" s="230"/>
      <c r="Q552" s="230"/>
      <c r="R552" s="230"/>
      <c r="S552" s="230"/>
      <c r="T552" s="231"/>
      <c r="U552" s="225"/>
      <c r="V552" s="225"/>
      <c r="AT552" s="101" t="s">
        <v>212</v>
      </c>
      <c r="AU552" s="101" t="s">
        <v>83</v>
      </c>
      <c r="AV552" s="13" t="s">
        <v>81</v>
      </c>
      <c r="AW552" s="13" t="s">
        <v>32</v>
      </c>
      <c r="AX552" s="13" t="s">
        <v>75</v>
      </c>
      <c r="AY552" s="101" t="s">
        <v>204</v>
      </c>
    </row>
    <row r="553" spans="1:51" s="14" customFormat="1" x14ac:dyDescent="0.2">
      <c r="A553" s="198"/>
      <c r="B553" s="199"/>
      <c r="C553" s="198"/>
      <c r="D553" s="200" t="s">
        <v>212</v>
      </c>
      <c r="E553" s="201" t="s">
        <v>1</v>
      </c>
      <c r="F553" s="202" t="s">
        <v>547</v>
      </c>
      <c r="G553" s="198"/>
      <c r="H553" s="203">
        <v>1.776</v>
      </c>
      <c r="I553" s="198"/>
      <c r="J553" s="198"/>
      <c r="K553" s="198"/>
      <c r="L553" s="199"/>
      <c r="M553" s="204"/>
      <c r="N553" s="205"/>
      <c r="O553" s="205"/>
      <c r="P553" s="205"/>
      <c r="Q553" s="205"/>
      <c r="R553" s="205"/>
      <c r="S553" s="205"/>
      <c r="T553" s="206"/>
      <c r="U553" s="198"/>
      <c r="V553" s="198"/>
      <c r="AT553" s="102" t="s">
        <v>212</v>
      </c>
      <c r="AU553" s="102" t="s">
        <v>83</v>
      </c>
      <c r="AV553" s="14" t="s">
        <v>83</v>
      </c>
      <c r="AW553" s="14" t="s">
        <v>32</v>
      </c>
      <c r="AX553" s="14" t="s">
        <v>75</v>
      </c>
      <c r="AY553" s="102" t="s">
        <v>204</v>
      </c>
    </row>
    <row r="554" spans="1:51" s="13" customFormat="1" x14ac:dyDescent="0.2">
      <c r="A554" s="225"/>
      <c r="B554" s="226"/>
      <c r="C554" s="225"/>
      <c r="D554" s="200" t="s">
        <v>212</v>
      </c>
      <c r="E554" s="227" t="s">
        <v>1</v>
      </c>
      <c r="F554" s="228" t="s">
        <v>224</v>
      </c>
      <c r="G554" s="225"/>
      <c r="H554" s="227" t="s">
        <v>1</v>
      </c>
      <c r="I554" s="225"/>
      <c r="J554" s="225"/>
      <c r="K554" s="225"/>
      <c r="L554" s="226"/>
      <c r="M554" s="229"/>
      <c r="N554" s="230"/>
      <c r="O554" s="230"/>
      <c r="P554" s="230"/>
      <c r="Q554" s="230"/>
      <c r="R554" s="230"/>
      <c r="S554" s="230"/>
      <c r="T554" s="231"/>
      <c r="U554" s="225"/>
      <c r="V554" s="225"/>
      <c r="AT554" s="101" t="s">
        <v>212</v>
      </c>
      <c r="AU554" s="101" t="s">
        <v>83</v>
      </c>
      <c r="AV554" s="13" t="s">
        <v>81</v>
      </c>
      <c r="AW554" s="13" t="s">
        <v>32</v>
      </c>
      <c r="AX554" s="13" t="s">
        <v>75</v>
      </c>
      <c r="AY554" s="101" t="s">
        <v>204</v>
      </c>
    </row>
    <row r="555" spans="1:51" s="13" customFormat="1" x14ac:dyDescent="0.2">
      <c r="A555" s="225"/>
      <c r="B555" s="226"/>
      <c r="C555" s="225"/>
      <c r="D555" s="200" t="s">
        <v>212</v>
      </c>
      <c r="E555" s="227" t="s">
        <v>1</v>
      </c>
      <c r="F555" s="228" t="s">
        <v>425</v>
      </c>
      <c r="G555" s="225"/>
      <c r="H555" s="227" t="s">
        <v>1</v>
      </c>
      <c r="I555" s="225"/>
      <c r="J555" s="225"/>
      <c r="K555" s="225"/>
      <c r="L555" s="226"/>
      <c r="M555" s="229"/>
      <c r="N555" s="230"/>
      <c r="O555" s="230"/>
      <c r="P555" s="230"/>
      <c r="Q555" s="230"/>
      <c r="R555" s="230"/>
      <c r="S555" s="230"/>
      <c r="T555" s="231"/>
      <c r="U555" s="225"/>
      <c r="V555" s="225"/>
      <c r="AT555" s="101" t="s">
        <v>212</v>
      </c>
      <c r="AU555" s="101" t="s">
        <v>83</v>
      </c>
      <c r="AV555" s="13" t="s">
        <v>81</v>
      </c>
      <c r="AW555" s="13" t="s">
        <v>32</v>
      </c>
      <c r="AX555" s="13" t="s">
        <v>75</v>
      </c>
      <c r="AY555" s="101" t="s">
        <v>204</v>
      </c>
    </row>
    <row r="556" spans="1:51" s="14" customFormat="1" x14ac:dyDescent="0.2">
      <c r="A556" s="198"/>
      <c r="B556" s="199"/>
      <c r="C556" s="198"/>
      <c r="D556" s="200" t="s">
        <v>212</v>
      </c>
      <c r="E556" s="201" t="s">
        <v>1</v>
      </c>
      <c r="F556" s="202" t="s">
        <v>491</v>
      </c>
      <c r="G556" s="198"/>
      <c r="H556" s="203">
        <v>74.58</v>
      </c>
      <c r="I556" s="198"/>
      <c r="J556" s="198"/>
      <c r="K556" s="198"/>
      <c r="L556" s="199"/>
      <c r="M556" s="204"/>
      <c r="N556" s="205"/>
      <c r="O556" s="205"/>
      <c r="P556" s="205"/>
      <c r="Q556" s="205"/>
      <c r="R556" s="205"/>
      <c r="S556" s="205"/>
      <c r="T556" s="206"/>
      <c r="U556" s="198"/>
      <c r="V556" s="198"/>
      <c r="AT556" s="102" t="s">
        <v>212</v>
      </c>
      <c r="AU556" s="102" t="s">
        <v>83</v>
      </c>
      <c r="AV556" s="14" t="s">
        <v>83</v>
      </c>
      <c r="AW556" s="14" t="s">
        <v>32</v>
      </c>
      <c r="AX556" s="14" t="s">
        <v>75</v>
      </c>
      <c r="AY556" s="102" t="s">
        <v>204</v>
      </c>
    </row>
    <row r="557" spans="1:51" s="13" customFormat="1" x14ac:dyDescent="0.2">
      <c r="A557" s="225"/>
      <c r="B557" s="226"/>
      <c r="C557" s="225"/>
      <c r="D557" s="200" t="s">
        <v>212</v>
      </c>
      <c r="E557" s="227" t="s">
        <v>1</v>
      </c>
      <c r="F557" s="228" t="s">
        <v>412</v>
      </c>
      <c r="G557" s="225"/>
      <c r="H557" s="227" t="s">
        <v>1</v>
      </c>
      <c r="I557" s="225"/>
      <c r="J557" s="225"/>
      <c r="K557" s="225"/>
      <c r="L557" s="226"/>
      <c r="M557" s="229"/>
      <c r="N557" s="230"/>
      <c r="O557" s="230"/>
      <c r="P557" s="230"/>
      <c r="Q557" s="230"/>
      <c r="R557" s="230"/>
      <c r="S557" s="230"/>
      <c r="T557" s="231"/>
      <c r="U557" s="225"/>
      <c r="V557" s="225"/>
      <c r="AT557" s="101" t="s">
        <v>212</v>
      </c>
      <c r="AU557" s="101" t="s">
        <v>83</v>
      </c>
      <c r="AV557" s="13" t="s">
        <v>81</v>
      </c>
      <c r="AW557" s="13" t="s">
        <v>32</v>
      </c>
      <c r="AX557" s="13" t="s">
        <v>75</v>
      </c>
      <c r="AY557" s="101" t="s">
        <v>204</v>
      </c>
    </row>
    <row r="558" spans="1:51" s="14" customFormat="1" x14ac:dyDescent="0.2">
      <c r="A558" s="198"/>
      <c r="B558" s="199"/>
      <c r="C558" s="198"/>
      <c r="D558" s="200" t="s">
        <v>212</v>
      </c>
      <c r="E558" s="201" t="s">
        <v>1</v>
      </c>
      <c r="F558" s="202" t="s">
        <v>375</v>
      </c>
      <c r="G558" s="198"/>
      <c r="H558" s="203">
        <v>1.2</v>
      </c>
      <c r="I558" s="198"/>
      <c r="J558" s="198"/>
      <c r="K558" s="198"/>
      <c r="L558" s="199"/>
      <c r="M558" s="204"/>
      <c r="N558" s="205"/>
      <c r="O558" s="205"/>
      <c r="P558" s="205"/>
      <c r="Q558" s="205"/>
      <c r="R558" s="205"/>
      <c r="S558" s="205"/>
      <c r="T558" s="206"/>
      <c r="U558" s="198"/>
      <c r="V558" s="198"/>
      <c r="AT558" s="102" t="s">
        <v>212</v>
      </c>
      <c r="AU558" s="102" t="s">
        <v>83</v>
      </c>
      <c r="AV558" s="14" t="s">
        <v>83</v>
      </c>
      <c r="AW558" s="14" t="s">
        <v>32</v>
      </c>
      <c r="AX558" s="14" t="s">
        <v>75</v>
      </c>
      <c r="AY558" s="102" t="s">
        <v>204</v>
      </c>
    </row>
    <row r="559" spans="1:51" s="13" customFormat="1" x14ac:dyDescent="0.2">
      <c r="A559" s="225"/>
      <c r="B559" s="226"/>
      <c r="C559" s="225"/>
      <c r="D559" s="200" t="s">
        <v>212</v>
      </c>
      <c r="E559" s="227" t="s">
        <v>1</v>
      </c>
      <c r="F559" s="228" t="s">
        <v>384</v>
      </c>
      <c r="G559" s="225"/>
      <c r="H559" s="227" t="s">
        <v>1</v>
      </c>
      <c r="I559" s="225"/>
      <c r="J559" s="225"/>
      <c r="K559" s="225"/>
      <c r="L559" s="226"/>
      <c r="M559" s="229"/>
      <c r="N559" s="230"/>
      <c r="O559" s="230"/>
      <c r="P559" s="230"/>
      <c r="Q559" s="230"/>
      <c r="R559" s="230"/>
      <c r="S559" s="230"/>
      <c r="T559" s="231"/>
      <c r="U559" s="225"/>
      <c r="V559" s="225"/>
      <c r="AT559" s="101" t="s">
        <v>212</v>
      </c>
      <c r="AU559" s="101" t="s">
        <v>83</v>
      </c>
      <c r="AV559" s="13" t="s">
        <v>81</v>
      </c>
      <c r="AW559" s="13" t="s">
        <v>32</v>
      </c>
      <c r="AX559" s="13" t="s">
        <v>75</v>
      </c>
      <c r="AY559" s="101" t="s">
        <v>204</v>
      </c>
    </row>
    <row r="560" spans="1:51" s="14" customFormat="1" x14ac:dyDescent="0.2">
      <c r="A560" s="198"/>
      <c r="B560" s="199"/>
      <c r="C560" s="198"/>
      <c r="D560" s="200" t="s">
        <v>212</v>
      </c>
      <c r="E560" s="201" t="s">
        <v>1</v>
      </c>
      <c r="F560" s="202" t="s">
        <v>548</v>
      </c>
      <c r="G560" s="198"/>
      <c r="H560" s="203">
        <v>5.5</v>
      </c>
      <c r="I560" s="198"/>
      <c r="J560" s="198"/>
      <c r="K560" s="198"/>
      <c r="L560" s="199"/>
      <c r="M560" s="204"/>
      <c r="N560" s="205"/>
      <c r="O560" s="205"/>
      <c r="P560" s="205"/>
      <c r="Q560" s="205"/>
      <c r="R560" s="205"/>
      <c r="S560" s="205"/>
      <c r="T560" s="206"/>
      <c r="U560" s="198"/>
      <c r="V560" s="198"/>
      <c r="AT560" s="102" t="s">
        <v>212</v>
      </c>
      <c r="AU560" s="102" t="s">
        <v>83</v>
      </c>
      <c r="AV560" s="14" t="s">
        <v>83</v>
      </c>
      <c r="AW560" s="14" t="s">
        <v>32</v>
      </c>
      <c r="AX560" s="14" t="s">
        <v>75</v>
      </c>
      <c r="AY560" s="102" t="s">
        <v>204</v>
      </c>
    </row>
    <row r="561" spans="1:65" s="13" customFormat="1" x14ac:dyDescent="0.2">
      <c r="A561" s="225"/>
      <c r="B561" s="226"/>
      <c r="C561" s="225"/>
      <c r="D561" s="200" t="s">
        <v>212</v>
      </c>
      <c r="E561" s="227" t="s">
        <v>1</v>
      </c>
      <c r="F561" s="228" t="s">
        <v>429</v>
      </c>
      <c r="G561" s="225"/>
      <c r="H561" s="227" t="s">
        <v>1</v>
      </c>
      <c r="I561" s="225"/>
      <c r="J561" s="225"/>
      <c r="K561" s="225"/>
      <c r="L561" s="226"/>
      <c r="M561" s="229"/>
      <c r="N561" s="230"/>
      <c r="O561" s="230"/>
      <c r="P561" s="230"/>
      <c r="Q561" s="230"/>
      <c r="R561" s="230"/>
      <c r="S561" s="230"/>
      <c r="T561" s="231"/>
      <c r="U561" s="225"/>
      <c r="V561" s="225"/>
      <c r="AT561" s="101" t="s">
        <v>212</v>
      </c>
      <c r="AU561" s="101" t="s">
        <v>83</v>
      </c>
      <c r="AV561" s="13" t="s">
        <v>81</v>
      </c>
      <c r="AW561" s="13" t="s">
        <v>32</v>
      </c>
      <c r="AX561" s="13" t="s">
        <v>75</v>
      </c>
      <c r="AY561" s="101" t="s">
        <v>204</v>
      </c>
    </row>
    <row r="562" spans="1:65" s="14" customFormat="1" x14ac:dyDescent="0.2">
      <c r="A562" s="198"/>
      <c r="B562" s="199"/>
      <c r="C562" s="198"/>
      <c r="D562" s="200" t="s">
        <v>212</v>
      </c>
      <c r="E562" s="201" t="s">
        <v>1</v>
      </c>
      <c r="F562" s="202" t="s">
        <v>512</v>
      </c>
      <c r="G562" s="198"/>
      <c r="H562" s="203">
        <v>18.04</v>
      </c>
      <c r="I562" s="198"/>
      <c r="J562" s="198"/>
      <c r="K562" s="198"/>
      <c r="L562" s="199"/>
      <c r="M562" s="204"/>
      <c r="N562" s="205"/>
      <c r="O562" s="205"/>
      <c r="P562" s="205"/>
      <c r="Q562" s="205"/>
      <c r="R562" s="205"/>
      <c r="S562" s="205"/>
      <c r="T562" s="206"/>
      <c r="U562" s="198"/>
      <c r="V562" s="198"/>
      <c r="AT562" s="102" t="s">
        <v>212</v>
      </c>
      <c r="AU562" s="102" t="s">
        <v>83</v>
      </c>
      <c r="AV562" s="14" t="s">
        <v>83</v>
      </c>
      <c r="AW562" s="14" t="s">
        <v>32</v>
      </c>
      <c r="AX562" s="14" t="s">
        <v>75</v>
      </c>
      <c r="AY562" s="102" t="s">
        <v>204</v>
      </c>
    </row>
    <row r="563" spans="1:65" s="13" customFormat="1" x14ac:dyDescent="0.2">
      <c r="A563" s="225"/>
      <c r="B563" s="226"/>
      <c r="C563" s="225"/>
      <c r="D563" s="200" t="s">
        <v>212</v>
      </c>
      <c r="E563" s="227" t="s">
        <v>1</v>
      </c>
      <c r="F563" s="228" t="s">
        <v>414</v>
      </c>
      <c r="G563" s="225"/>
      <c r="H563" s="227" t="s">
        <v>1</v>
      </c>
      <c r="I563" s="225"/>
      <c r="J563" s="225"/>
      <c r="K563" s="225"/>
      <c r="L563" s="226"/>
      <c r="M563" s="229"/>
      <c r="N563" s="230"/>
      <c r="O563" s="230"/>
      <c r="P563" s="230"/>
      <c r="Q563" s="230"/>
      <c r="R563" s="230"/>
      <c r="S563" s="230"/>
      <c r="T563" s="231"/>
      <c r="U563" s="225"/>
      <c r="V563" s="225"/>
      <c r="AT563" s="101" t="s">
        <v>212</v>
      </c>
      <c r="AU563" s="101" t="s">
        <v>83</v>
      </c>
      <c r="AV563" s="13" t="s">
        <v>81</v>
      </c>
      <c r="AW563" s="13" t="s">
        <v>32</v>
      </c>
      <c r="AX563" s="13" t="s">
        <v>75</v>
      </c>
      <c r="AY563" s="101" t="s">
        <v>204</v>
      </c>
    </row>
    <row r="564" spans="1:65" s="14" customFormat="1" x14ac:dyDescent="0.2">
      <c r="A564" s="198"/>
      <c r="B564" s="199"/>
      <c r="C564" s="198"/>
      <c r="D564" s="200" t="s">
        <v>212</v>
      </c>
      <c r="E564" s="201" t="s">
        <v>1</v>
      </c>
      <c r="F564" s="202" t="s">
        <v>513</v>
      </c>
      <c r="G564" s="198"/>
      <c r="H564" s="203">
        <v>3.37</v>
      </c>
      <c r="I564" s="198"/>
      <c r="J564" s="198"/>
      <c r="K564" s="198"/>
      <c r="L564" s="199"/>
      <c r="M564" s="204"/>
      <c r="N564" s="205"/>
      <c r="O564" s="205"/>
      <c r="P564" s="205"/>
      <c r="Q564" s="205"/>
      <c r="R564" s="205"/>
      <c r="S564" s="205"/>
      <c r="T564" s="206"/>
      <c r="U564" s="198"/>
      <c r="V564" s="198"/>
      <c r="AT564" s="102" t="s">
        <v>212</v>
      </c>
      <c r="AU564" s="102" t="s">
        <v>83</v>
      </c>
      <c r="AV564" s="14" t="s">
        <v>83</v>
      </c>
      <c r="AW564" s="14" t="s">
        <v>32</v>
      </c>
      <c r="AX564" s="14" t="s">
        <v>75</v>
      </c>
      <c r="AY564" s="102" t="s">
        <v>204</v>
      </c>
    </row>
    <row r="565" spans="1:65" s="13" customFormat="1" x14ac:dyDescent="0.2">
      <c r="A565" s="225"/>
      <c r="B565" s="226"/>
      <c r="C565" s="225"/>
      <c r="D565" s="200" t="s">
        <v>212</v>
      </c>
      <c r="E565" s="227" t="s">
        <v>1</v>
      </c>
      <c r="F565" s="228" t="s">
        <v>431</v>
      </c>
      <c r="G565" s="225"/>
      <c r="H565" s="227" t="s">
        <v>1</v>
      </c>
      <c r="I565" s="225"/>
      <c r="J565" s="225"/>
      <c r="K565" s="225"/>
      <c r="L565" s="226"/>
      <c r="M565" s="229"/>
      <c r="N565" s="230"/>
      <c r="O565" s="230"/>
      <c r="P565" s="230"/>
      <c r="Q565" s="230"/>
      <c r="R565" s="230"/>
      <c r="S565" s="230"/>
      <c r="T565" s="231"/>
      <c r="U565" s="225"/>
      <c r="V565" s="225"/>
      <c r="AT565" s="101" t="s">
        <v>212</v>
      </c>
      <c r="AU565" s="101" t="s">
        <v>83</v>
      </c>
      <c r="AV565" s="13" t="s">
        <v>81</v>
      </c>
      <c r="AW565" s="13" t="s">
        <v>32</v>
      </c>
      <c r="AX565" s="13" t="s">
        <v>75</v>
      </c>
      <c r="AY565" s="101" t="s">
        <v>204</v>
      </c>
    </row>
    <row r="566" spans="1:65" s="14" customFormat="1" x14ac:dyDescent="0.2">
      <c r="A566" s="198"/>
      <c r="B566" s="199"/>
      <c r="C566" s="198"/>
      <c r="D566" s="200" t="s">
        <v>212</v>
      </c>
      <c r="E566" s="201" t="s">
        <v>1</v>
      </c>
      <c r="F566" s="202" t="s">
        <v>514</v>
      </c>
      <c r="G566" s="198"/>
      <c r="H566" s="203">
        <v>66.17</v>
      </c>
      <c r="I566" s="198"/>
      <c r="J566" s="198"/>
      <c r="K566" s="198"/>
      <c r="L566" s="199"/>
      <c r="M566" s="204"/>
      <c r="N566" s="205"/>
      <c r="O566" s="205"/>
      <c r="P566" s="205"/>
      <c r="Q566" s="205"/>
      <c r="R566" s="205"/>
      <c r="S566" s="205"/>
      <c r="T566" s="206"/>
      <c r="U566" s="198"/>
      <c r="V566" s="198"/>
      <c r="AT566" s="102" t="s">
        <v>212</v>
      </c>
      <c r="AU566" s="102" t="s">
        <v>83</v>
      </c>
      <c r="AV566" s="14" t="s">
        <v>83</v>
      </c>
      <c r="AW566" s="14" t="s">
        <v>32</v>
      </c>
      <c r="AX566" s="14" t="s">
        <v>75</v>
      </c>
      <c r="AY566" s="102" t="s">
        <v>204</v>
      </c>
    </row>
    <row r="567" spans="1:65" s="13" customFormat="1" x14ac:dyDescent="0.2">
      <c r="A567" s="225"/>
      <c r="B567" s="226"/>
      <c r="C567" s="225"/>
      <c r="D567" s="200" t="s">
        <v>212</v>
      </c>
      <c r="E567" s="227" t="s">
        <v>1</v>
      </c>
      <c r="F567" s="228" t="s">
        <v>433</v>
      </c>
      <c r="G567" s="225"/>
      <c r="H567" s="227" t="s">
        <v>1</v>
      </c>
      <c r="I567" s="225"/>
      <c r="J567" s="225"/>
      <c r="K567" s="225"/>
      <c r="L567" s="226"/>
      <c r="M567" s="229"/>
      <c r="N567" s="230"/>
      <c r="O567" s="230"/>
      <c r="P567" s="230"/>
      <c r="Q567" s="230"/>
      <c r="R567" s="230"/>
      <c r="S567" s="230"/>
      <c r="T567" s="231"/>
      <c r="U567" s="225"/>
      <c r="V567" s="225"/>
      <c r="AT567" s="101" t="s">
        <v>212</v>
      </c>
      <c r="AU567" s="101" t="s">
        <v>83</v>
      </c>
      <c r="AV567" s="13" t="s">
        <v>81</v>
      </c>
      <c r="AW567" s="13" t="s">
        <v>32</v>
      </c>
      <c r="AX567" s="13" t="s">
        <v>75</v>
      </c>
      <c r="AY567" s="101" t="s">
        <v>204</v>
      </c>
    </row>
    <row r="568" spans="1:65" s="14" customFormat="1" x14ac:dyDescent="0.2">
      <c r="A568" s="198"/>
      <c r="B568" s="199"/>
      <c r="C568" s="198"/>
      <c r="D568" s="200" t="s">
        <v>212</v>
      </c>
      <c r="E568" s="201" t="s">
        <v>1</v>
      </c>
      <c r="F568" s="202" t="s">
        <v>515</v>
      </c>
      <c r="G568" s="198"/>
      <c r="H568" s="203">
        <v>4.0999999999999996</v>
      </c>
      <c r="I568" s="198"/>
      <c r="J568" s="198"/>
      <c r="K568" s="198"/>
      <c r="L568" s="199"/>
      <c r="M568" s="204"/>
      <c r="N568" s="205"/>
      <c r="O568" s="205"/>
      <c r="P568" s="205"/>
      <c r="Q568" s="205"/>
      <c r="R568" s="205"/>
      <c r="S568" s="205"/>
      <c r="T568" s="206"/>
      <c r="U568" s="198"/>
      <c r="V568" s="198"/>
      <c r="AT568" s="102" t="s">
        <v>212</v>
      </c>
      <c r="AU568" s="102" t="s">
        <v>83</v>
      </c>
      <c r="AV568" s="14" t="s">
        <v>83</v>
      </c>
      <c r="AW568" s="14" t="s">
        <v>32</v>
      </c>
      <c r="AX568" s="14" t="s">
        <v>75</v>
      </c>
      <c r="AY568" s="102" t="s">
        <v>204</v>
      </c>
    </row>
    <row r="569" spans="1:65" s="15" customFormat="1" x14ac:dyDescent="0.2">
      <c r="A569" s="207"/>
      <c r="B569" s="208"/>
      <c r="C569" s="207"/>
      <c r="D569" s="200" t="s">
        <v>212</v>
      </c>
      <c r="E569" s="209" t="s">
        <v>1</v>
      </c>
      <c r="F569" s="210" t="s">
        <v>227</v>
      </c>
      <c r="G569" s="207"/>
      <c r="H569" s="211">
        <v>400.23599999999999</v>
      </c>
      <c r="I569" s="207"/>
      <c r="J569" s="207"/>
      <c r="K569" s="207"/>
      <c r="L569" s="208"/>
      <c r="M569" s="212"/>
      <c r="N569" s="213"/>
      <c r="O569" s="213"/>
      <c r="P569" s="213"/>
      <c r="Q569" s="213"/>
      <c r="R569" s="213"/>
      <c r="S569" s="213"/>
      <c r="T569" s="214"/>
      <c r="U569" s="207"/>
      <c r="V569" s="207"/>
      <c r="AT569" s="103" t="s">
        <v>212</v>
      </c>
      <c r="AU569" s="103" t="s">
        <v>83</v>
      </c>
      <c r="AV569" s="15" t="s">
        <v>211</v>
      </c>
      <c r="AW569" s="15" t="s">
        <v>32</v>
      </c>
      <c r="AX569" s="15" t="s">
        <v>81</v>
      </c>
      <c r="AY569" s="103" t="s">
        <v>204</v>
      </c>
    </row>
    <row r="570" spans="1:65" s="2" customFormat="1" ht="16.5" customHeight="1" x14ac:dyDescent="0.2">
      <c r="A570" s="111"/>
      <c r="B570" s="112"/>
      <c r="C570" s="187" t="s">
        <v>549</v>
      </c>
      <c r="D570" s="187" t="s">
        <v>207</v>
      </c>
      <c r="E570" s="188" t="s">
        <v>550</v>
      </c>
      <c r="F570" s="189" t="s">
        <v>551</v>
      </c>
      <c r="G570" s="190" t="s">
        <v>367</v>
      </c>
      <c r="H570" s="191">
        <v>9.94</v>
      </c>
      <c r="I570" s="192"/>
      <c r="J570" s="192">
        <f>ROUND(I570*H570,2)</f>
        <v>0</v>
      </c>
      <c r="K570" s="193"/>
      <c r="L570" s="112"/>
      <c r="M570" s="194" t="s">
        <v>1</v>
      </c>
      <c r="N570" s="195" t="s">
        <v>40</v>
      </c>
      <c r="O570" s="196">
        <v>0</v>
      </c>
      <c r="P570" s="196">
        <f>O570*H570</f>
        <v>0</v>
      </c>
      <c r="Q570" s="196">
        <v>0</v>
      </c>
      <c r="R570" s="196">
        <f>Q570*H570</f>
        <v>0</v>
      </c>
      <c r="S570" s="196">
        <v>0</v>
      </c>
      <c r="T570" s="197">
        <f>S570*H570</f>
        <v>0</v>
      </c>
      <c r="U570" s="111"/>
      <c r="V570" s="111"/>
      <c r="W570" s="29"/>
      <c r="X570" s="29"/>
      <c r="Y570" s="29"/>
      <c r="Z570" s="29"/>
      <c r="AA570" s="29"/>
      <c r="AB570" s="29"/>
      <c r="AC570" s="29"/>
      <c r="AD570" s="29"/>
      <c r="AE570" s="29"/>
      <c r="AR570" s="99" t="s">
        <v>211</v>
      </c>
      <c r="AT570" s="99" t="s">
        <v>207</v>
      </c>
      <c r="AU570" s="99" t="s">
        <v>83</v>
      </c>
      <c r="AY570" s="18" t="s">
        <v>204</v>
      </c>
      <c r="BE570" s="100">
        <f>IF(N570="základní",J570,0)</f>
        <v>0</v>
      </c>
      <c r="BF570" s="100">
        <f>IF(N570="snížená",J570,0)</f>
        <v>0</v>
      </c>
      <c r="BG570" s="100">
        <f>IF(N570="zákl. přenesená",J570,0)</f>
        <v>0</v>
      </c>
      <c r="BH570" s="100">
        <f>IF(N570="sníž. přenesená",J570,0)</f>
        <v>0</v>
      </c>
      <c r="BI570" s="100">
        <f>IF(N570="nulová",J570,0)</f>
        <v>0</v>
      </c>
      <c r="BJ570" s="18" t="s">
        <v>81</v>
      </c>
      <c r="BK570" s="100">
        <f>ROUND(I570*H570,2)</f>
        <v>0</v>
      </c>
      <c r="BL570" s="18" t="s">
        <v>211</v>
      </c>
      <c r="BM570" s="99" t="s">
        <v>552</v>
      </c>
    </row>
    <row r="571" spans="1:65" s="13" customFormat="1" x14ac:dyDescent="0.2">
      <c r="A571" s="225"/>
      <c r="B571" s="226"/>
      <c r="C571" s="225"/>
      <c r="D571" s="200" t="s">
        <v>212</v>
      </c>
      <c r="E571" s="227" t="s">
        <v>1</v>
      </c>
      <c r="F571" s="228" t="s">
        <v>224</v>
      </c>
      <c r="G571" s="225"/>
      <c r="H571" s="227" t="s">
        <v>1</v>
      </c>
      <c r="I571" s="225"/>
      <c r="J571" s="225"/>
      <c r="K571" s="225"/>
      <c r="L571" s="226"/>
      <c r="M571" s="229"/>
      <c r="N571" s="230"/>
      <c r="O571" s="230"/>
      <c r="P571" s="230"/>
      <c r="Q571" s="230"/>
      <c r="R571" s="230"/>
      <c r="S571" s="230"/>
      <c r="T571" s="231"/>
      <c r="U571" s="225"/>
      <c r="V571" s="225"/>
      <c r="AT571" s="101" t="s">
        <v>212</v>
      </c>
      <c r="AU571" s="101" t="s">
        <v>83</v>
      </c>
      <c r="AV571" s="13" t="s">
        <v>81</v>
      </c>
      <c r="AW571" s="13" t="s">
        <v>32</v>
      </c>
      <c r="AX571" s="13" t="s">
        <v>75</v>
      </c>
      <c r="AY571" s="101" t="s">
        <v>204</v>
      </c>
    </row>
    <row r="572" spans="1:65" s="13" customFormat="1" x14ac:dyDescent="0.2">
      <c r="A572" s="225"/>
      <c r="B572" s="226"/>
      <c r="C572" s="225"/>
      <c r="D572" s="200" t="s">
        <v>212</v>
      </c>
      <c r="E572" s="227" t="s">
        <v>1</v>
      </c>
      <c r="F572" s="228" t="s">
        <v>433</v>
      </c>
      <c r="G572" s="225"/>
      <c r="H572" s="227" t="s">
        <v>1</v>
      </c>
      <c r="I572" s="225"/>
      <c r="J572" s="225"/>
      <c r="K572" s="225"/>
      <c r="L572" s="226"/>
      <c r="M572" s="229"/>
      <c r="N572" s="230"/>
      <c r="O572" s="230"/>
      <c r="P572" s="230"/>
      <c r="Q572" s="230"/>
      <c r="R572" s="230"/>
      <c r="S572" s="230"/>
      <c r="T572" s="231"/>
      <c r="U572" s="225"/>
      <c r="V572" s="225"/>
      <c r="AT572" s="101" t="s">
        <v>212</v>
      </c>
      <c r="AU572" s="101" t="s">
        <v>83</v>
      </c>
      <c r="AV572" s="13" t="s">
        <v>81</v>
      </c>
      <c r="AW572" s="13" t="s">
        <v>32</v>
      </c>
      <c r="AX572" s="13" t="s">
        <v>75</v>
      </c>
      <c r="AY572" s="101" t="s">
        <v>204</v>
      </c>
    </row>
    <row r="573" spans="1:65" s="14" customFormat="1" x14ac:dyDescent="0.2">
      <c r="A573" s="198"/>
      <c r="B573" s="199"/>
      <c r="C573" s="198"/>
      <c r="D573" s="200" t="s">
        <v>212</v>
      </c>
      <c r="E573" s="201" t="s">
        <v>1</v>
      </c>
      <c r="F573" s="202" t="s">
        <v>553</v>
      </c>
      <c r="G573" s="198"/>
      <c r="H573" s="203">
        <v>9.94</v>
      </c>
      <c r="I573" s="198"/>
      <c r="J573" s="198"/>
      <c r="K573" s="198"/>
      <c r="L573" s="199"/>
      <c r="M573" s="204"/>
      <c r="N573" s="205"/>
      <c r="O573" s="205"/>
      <c r="P573" s="205"/>
      <c r="Q573" s="205"/>
      <c r="R573" s="205"/>
      <c r="S573" s="205"/>
      <c r="T573" s="206"/>
      <c r="U573" s="198"/>
      <c r="V573" s="198"/>
      <c r="AT573" s="102" t="s">
        <v>212</v>
      </c>
      <c r="AU573" s="102" t="s">
        <v>83</v>
      </c>
      <c r="AV573" s="14" t="s">
        <v>83</v>
      </c>
      <c r="AW573" s="14" t="s">
        <v>32</v>
      </c>
      <c r="AX573" s="14" t="s">
        <v>75</v>
      </c>
      <c r="AY573" s="102" t="s">
        <v>204</v>
      </c>
    </row>
    <row r="574" spans="1:65" s="15" customFormat="1" x14ac:dyDescent="0.2">
      <c r="A574" s="207"/>
      <c r="B574" s="208"/>
      <c r="C574" s="207"/>
      <c r="D574" s="200" t="s">
        <v>212</v>
      </c>
      <c r="E574" s="209" t="s">
        <v>1</v>
      </c>
      <c r="F574" s="210" t="s">
        <v>227</v>
      </c>
      <c r="G574" s="207"/>
      <c r="H574" s="211">
        <v>9.94</v>
      </c>
      <c r="I574" s="207"/>
      <c r="J574" s="207"/>
      <c r="K574" s="207"/>
      <c r="L574" s="208"/>
      <c r="M574" s="212"/>
      <c r="N574" s="213"/>
      <c r="O574" s="213"/>
      <c r="P574" s="213"/>
      <c r="Q574" s="213"/>
      <c r="R574" s="213"/>
      <c r="S574" s="213"/>
      <c r="T574" s="214"/>
      <c r="U574" s="207"/>
      <c r="V574" s="207"/>
      <c r="AT574" s="103" t="s">
        <v>212</v>
      </c>
      <c r="AU574" s="103" t="s">
        <v>83</v>
      </c>
      <c r="AV574" s="15" t="s">
        <v>211</v>
      </c>
      <c r="AW574" s="15" t="s">
        <v>32</v>
      </c>
      <c r="AX574" s="15" t="s">
        <v>81</v>
      </c>
      <c r="AY574" s="103" t="s">
        <v>204</v>
      </c>
    </row>
    <row r="575" spans="1:65" s="2" customFormat="1" ht="24.2" customHeight="1" x14ac:dyDescent="0.2">
      <c r="A575" s="111"/>
      <c r="B575" s="112"/>
      <c r="C575" s="187" t="s">
        <v>223</v>
      </c>
      <c r="D575" s="187" t="s">
        <v>207</v>
      </c>
      <c r="E575" s="188" t="s">
        <v>554</v>
      </c>
      <c r="F575" s="189" t="s">
        <v>555</v>
      </c>
      <c r="G575" s="190" t="s">
        <v>349</v>
      </c>
      <c r="H575" s="191">
        <v>0.26</v>
      </c>
      <c r="I575" s="192"/>
      <c r="J575" s="192">
        <f>ROUND(I575*H575,2)</f>
        <v>0</v>
      </c>
      <c r="K575" s="193"/>
      <c r="L575" s="112"/>
      <c r="M575" s="194" t="s">
        <v>1</v>
      </c>
      <c r="N575" s="195" t="s">
        <v>40</v>
      </c>
      <c r="O575" s="196">
        <v>0</v>
      </c>
      <c r="P575" s="196">
        <f>O575*H575</f>
        <v>0</v>
      </c>
      <c r="Q575" s="196">
        <v>0</v>
      </c>
      <c r="R575" s="196">
        <f>Q575*H575</f>
        <v>0</v>
      </c>
      <c r="S575" s="196">
        <v>0</v>
      </c>
      <c r="T575" s="197">
        <f>S575*H575</f>
        <v>0</v>
      </c>
      <c r="U575" s="111"/>
      <c r="V575" s="111"/>
      <c r="W575" s="29"/>
      <c r="X575" s="29"/>
      <c r="Y575" s="29"/>
      <c r="Z575" s="29"/>
      <c r="AA575" s="29"/>
      <c r="AB575" s="29"/>
      <c r="AC575" s="29"/>
      <c r="AD575" s="29"/>
      <c r="AE575" s="29"/>
      <c r="AR575" s="99" t="s">
        <v>211</v>
      </c>
      <c r="AT575" s="99" t="s">
        <v>207</v>
      </c>
      <c r="AU575" s="99" t="s">
        <v>83</v>
      </c>
      <c r="AY575" s="18" t="s">
        <v>204</v>
      </c>
      <c r="BE575" s="100">
        <f>IF(N575="základní",J575,0)</f>
        <v>0</v>
      </c>
      <c r="BF575" s="100">
        <f>IF(N575="snížená",J575,0)</f>
        <v>0</v>
      </c>
      <c r="BG575" s="100">
        <f>IF(N575="zákl. přenesená",J575,0)</f>
        <v>0</v>
      </c>
      <c r="BH575" s="100">
        <f>IF(N575="sníž. přenesená",J575,0)</f>
        <v>0</v>
      </c>
      <c r="BI575" s="100">
        <f>IF(N575="nulová",J575,0)</f>
        <v>0</v>
      </c>
      <c r="BJ575" s="18" t="s">
        <v>81</v>
      </c>
      <c r="BK575" s="100">
        <f>ROUND(I575*H575,2)</f>
        <v>0</v>
      </c>
      <c r="BL575" s="18" t="s">
        <v>211</v>
      </c>
      <c r="BM575" s="99" t="s">
        <v>556</v>
      </c>
    </row>
    <row r="576" spans="1:65" s="13" customFormat="1" x14ac:dyDescent="0.2">
      <c r="A576" s="225"/>
      <c r="B576" s="226"/>
      <c r="C576" s="225"/>
      <c r="D576" s="200" t="s">
        <v>212</v>
      </c>
      <c r="E576" s="227" t="s">
        <v>1</v>
      </c>
      <c r="F576" s="228" t="s">
        <v>213</v>
      </c>
      <c r="G576" s="225"/>
      <c r="H576" s="227" t="s">
        <v>1</v>
      </c>
      <c r="I576" s="225"/>
      <c r="J576" s="225"/>
      <c r="K576" s="225"/>
      <c r="L576" s="226"/>
      <c r="M576" s="229"/>
      <c r="N576" s="230"/>
      <c r="O576" s="230"/>
      <c r="P576" s="230"/>
      <c r="Q576" s="230"/>
      <c r="R576" s="230"/>
      <c r="S576" s="230"/>
      <c r="T576" s="231"/>
      <c r="U576" s="225"/>
      <c r="V576" s="225"/>
      <c r="AT576" s="101" t="s">
        <v>212</v>
      </c>
      <c r="AU576" s="101" t="s">
        <v>83</v>
      </c>
      <c r="AV576" s="13" t="s">
        <v>81</v>
      </c>
      <c r="AW576" s="13" t="s">
        <v>32</v>
      </c>
      <c r="AX576" s="13" t="s">
        <v>75</v>
      </c>
      <c r="AY576" s="101" t="s">
        <v>204</v>
      </c>
    </row>
    <row r="577" spans="1:65" s="13" customFormat="1" x14ac:dyDescent="0.2">
      <c r="A577" s="225"/>
      <c r="B577" s="226"/>
      <c r="C577" s="225"/>
      <c r="D577" s="200" t="s">
        <v>212</v>
      </c>
      <c r="E577" s="227" t="s">
        <v>1</v>
      </c>
      <c r="F577" s="228" t="s">
        <v>456</v>
      </c>
      <c r="G577" s="225"/>
      <c r="H577" s="227" t="s">
        <v>1</v>
      </c>
      <c r="I577" s="225"/>
      <c r="J577" s="225"/>
      <c r="K577" s="225"/>
      <c r="L577" s="226"/>
      <c r="M577" s="229"/>
      <c r="N577" s="230"/>
      <c r="O577" s="230"/>
      <c r="P577" s="230"/>
      <c r="Q577" s="230"/>
      <c r="R577" s="230"/>
      <c r="S577" s="230"/>
      <c r="T577" s="231"/>
      <c r="U577" s="225"/>
      <c r="V577" s="225"/>
      <c r="AT577" s="101" t="s">
        <v>212</v>
      </c>
      <c r="AU577" s="101" t="s">
        <v>83</v>
      </c>
      <c r="AV577" s="13" t="s">
        <v>81</v>
      </c>
      <c r="AW577" s="13" t="s">
        <v>32</v>
      </c>
      <c r="AX577" s="13" t="s">
        <v>75</v>
      </c>
      <c r="AY577" s="101" t="s">
        <v>204</v>
      </c>
    </row>
    <row r="578" spans="1:65" s="14" customFormat="1" x14ac:dyDescent="0.2">
      <c r="A578" s="198"/>
      <c r="B578" s="199"/>
      <c r="C578" s="198"/>
      <c r="D578" s="200" t="s">
        <v>212</v>
      </c>
      <c r="E578" s="201" t="s">
        <v>1</v>
      </c>
      <c r="F578" s="202" t="s">
        <v>557</v>
      </c>
      <c r="G578" s="198"/>
      <c r="H578" s="203">
        <v>0.26</v>
      </c>
      <c r="I578" s="198"/>
      <c r="J578" s="198"/>
      <c r="K578" s="198"/>
      <c r="L578" s="199"/>
      <c r="M578" s="204"/>
      <c r="N578" s="205"/>
      <c r="O578" s="205"/>
      <c r="P578" s="205"/>
      <c r="Q578" s="205"/>
      <c r="R578" s="205"/>
      <c r="S578" s="205"/>
      <c r="T578" s="206"/>
      <c r="U578" s="198"/>
      <c r="V578" s="198"/>
      <c r="AT578" s="102" t="s">
        <v>212</v>
      </c>
      <c r="AU578" s="102" t="s">
        <v>83</v>
      </c>
      <c r="AV578" s="14" t="s">
        <v>83</v>
      </c>
      <c r="AW578" s="14" t="s">
        <v>32</v>
      </c>
      <c r="AX578" s="14" t="s">
        <v>75</v>
      </c>
      <c r="AY578" s="102" t="s">
        <v>204</v>
      </c>
    </row>
    <row r="579" spans="1:65" s="15" customFormat="1" x14ac:dyDescent="0.2">
      <c r="A579" s="207"/>
      <c r="B579" s="208"/>
      <c r="C579" s="207"/>
      <c r="D579" s="200" t="s">
        <v>212</v>
      </c>
      <c r="E579" s="209" t="s">
        <v>1</v>
      </c>
      <c r="F579" s="210" t="s">
        <v>227</v>
      </c>
      <c r="G579" s="207"/>
      <c r="H579" s="211">
        <v>0.26</v>
      </c>
      <c r="I579" s="207"/>
      <c r="J579" s="207"/>
      <c r="K579" s="207"/>
      <c r="L579" s="208"/>
      <c r="M579" s="212"/>
      <c r="N579" s="213"/>
      <c r="O579" s="213"/>
      <c r="P579" s="213"/>
      <c r="Q579" s="213"/>
      <c r="R579" s="213"/>
      <c r="S579" s="213"/>
      <c r="T579" s="214"/>
      <c r="U579" s="207"/>
      <c r="V579" s="207"/>
      <c r="AT579" s="103" t="s">
        <v>212</v>
      </c>
      <c r="AU579" s="103" t="s">
        <v>83</v>
      </c>
      <c r="AV579" s="15" t="s">
        <v>211</v>
      </c>
      <c r="AW579" s="15" t="s">
        <v>32</v>
      </c>
      <c r="AX579" s="15" t="s">
        <v>81</v>
      </c>
      <c r="AY579" s="103" t="s">
        <v>204</v>
      </c>
    </row>
    <row r="580" spans="1:65" s="2" customFormat="1" ht="24.2" customHeight="1" x14ac:dyDescent="0.2">
      <c r="A580" s="111"/>
      <c r="B580" s="112"/>
      <c r="C580" s="187" t="s">
        <v>221</v>
      </c>
      <c r="D580" s="187" t="s">
        <v>207</v>
      </c>
      <c r="E580" s="188" t="s">
        <v>558</v>
      </c>
      <c r="F580" s="189" t="s">
        <v>559</v>
      </c>
      <c r="G580" s="190" t="s">
        <v>349</v>
      </c>
      <c r="H580" s="191">
        <v>1.34</v>
      </c>
      <c r="I580" s="192"/>
      <c r="J580" s="192">
        <f>ROUND(I580*H580,2)</f>
        <v>0</v>
      </c>
      <c r="K580" s="193"/>
      <c r="L580" s="112"/>
      <c r="M580" s="194" t="s">
        <v>1</v>
      </c>
      <c r="N580" s="195" t="s">
        <v>40</v>
      </c>
      <c r="O580" s="196">
        <v>0</v>
      </c>
      <c r="P580" s="196">
        <f>O580*H580</f>
        <v>0</v>
      </c>
      <c r="Q580" s="196">
        <v>0</v>
      </c>
      <c r="R580" s="196">
        <f>Q580*H580</f>
        <v>0</v>
      </c>
      <c r="S580" s="196">
        <v>0</v>
      </c>
      <c r="T580" s="197">
        <f>S580*H580</f>
        <v>0</v>
      </c>
      <c r="U580" s="111"/>
      <c r="V580" s="111"/>
      <c r="W580" s="29"/>
      <c r="X580" s="29"/>
      <c r="Y580" s="29"/>
      <c r="Z580" s="29"/>
      <c r="AA580" s="29"/>
      <c r="AB580" s="29"/>
      <c r="AC580" s="29"/>
      <c r="AD580" s="29"/>
      <c r="AE580" s="29"/>
      <c r="AR580" s="99" t="s">
        <v>211</v>
      </c>
      <c r="AT580" s="99" t="s">
        <v>207</v>
      </c>
      <c r="AU580" s="99" t="s">
        <v>83</v>
      </c>
      <c r="AY580" s="18" t="s">
        <v>204</v>
      </c>
      <c r="BE580" s="100">
        <f>IF(N580="základní",J580,0)</f>
        <v>0</v>
      </c>
      <c r="BF580" s="100">
        <f>IF(N580="snížená",J580,0)</f>
        <v>0</v>
      </c>
      <c r="BG580" s="100">
        <f>IF(N580="zákl. přenesená",J580,0)</f>
        <v>0</v>
      </c>
      <c r="BH580" s="100">
        <f>IF(N580="sníž. přenesená",J580,0)</f>
        <v>0</v>
      </c>
      <c r="BI580" s="100">
        <f>IF(N580="nulová",J580,0)</f>
        <v>0</v>
      </c>
      <c r="BJ580" s="18" t="s">
        <v>81</v>
      </c>
      <c r="BK580" s="100">
        <f>ROUND(I580*H580,2)</f>
        <v>0</v>
      </c>
      <c r="BL580" s="18" t="s">
        <v>211</v>
      </c>
      <c r="BM580" s="99" t="s">
        <v>560</v>
      </c>
    </row>
    <row r="581" spans="1:65" s="13" customFormat="1" x14ac:dyDescent="0.2">
      <c r="A581" s="225"/>
      <c r="B581" s="226"/>
      <c r="C581" s="225"/>
      <c r="D581" s="200" t="s">
        <v>212</v>
      </c>
      <c r="E581" s="227" t="s">
        <v>1</v>
      </c>
      <c r="F581" s="228" t="s">
        <v>213</v>
      </c>
      <c r="G581" s="225"/>
      <c r="H581" s="227" t="s">
        <v>1</v>
      </c>
      <c r="I581" s="225"/>
      <c r="J581" s="225"/>
      <c r="K581" s="225"/>
      <c r="L581" s="226"/>
      <c r="M581" s="229"/>
      <c r="N581" s="230"/>
      <c r="O581" s="230"/>
      <c r="P581" s="230"/>
      <c r="Q581" s="230"/>
      <c r="R581" s="230"/>
      <c r="S581" s="230"/>
      <c r="T581" s="231"/>
      <c r="U581" s="225"/>
      <c r="V581" s="225"/>
      <c r="AT581" s="101" t="s">
        <v>212</v>
      </c>
      <c r="AU581" s="101" t="s">
        <v>83</v>
      </c>
      <c r="AV581" s="13" t="s">
        <v>81</v>
      </c>
      <c r="AW581" s="13" t="s">
        <v>32</v>
      </c>
      <c r="AX581" s="13" t="s">
        <v>75</v>
      </c>
      <c r="AY581" s="101" t="s">
        <v>204</v>
      </c>
    </row>
    <row r="582" spans="1:65" s="13" customFormat="1" x14ac:dyDescent="0.2">
      <c r="A582" s="225"/>
      <c r="B582" s="226"/>
      <c r="C582" s="225"/>
      <c r="D582" s="200" t="s">
        <v>212</v>
      </c>
      <c r="E582" s="227" t="s">
        <v>1</v>
      </c>
      <c r="F582" s="228" t="s">
        <v>463</v>
      </c>
      <c r="G582" s="225"/>
      <c r="H582" s="227" t="s">
        <v>1</v>
      </c>
      <c r="I582" s="225"/>
      <c r="J582" s="225"/>
      <c r="K582" s="225"/>
      <c r="L582" s="226"/>
      <c r="M582" s="229"/>
      <c r="N582" s="230"/>
      <c r="O582" s="230"/>
      <c r="P582" s="230"/>
      <c r="Q582" s="230"/>
      <c r="R582" s="230"/>
      <c r="S582" s="230"/>
      <c r="T582" s="231"/>
      <c r="U582" s="225"/>
      <c r="V582" s="225"/>
      <c r="AT582" s="101" t="s">
        <v>212</v>
      </c>
      <c r="AU582" s="101" t="s">
        <v>83</v>
      </c>
      <c r="AV582" s="13" t="s">
        <v>81</v>
      </c>
      <c r="AW582" s="13" t="s">
        <v>32</v>
      </c>
      <c r="AX582" s="13" t="s">
        <v>75</v>
      </c>
      <c r="AY582" s="101" t="s">
        <v>204</v>
      </c>
    </row>
    <row r="583" spans="1:65" s="14" customFormat="1" x14ac:dyDescent="0.2">
      <c r="A583" s="198"/>
      <c r="B583" s="199"/>
      <c r="C583" s="198"/>
      <c r="D583" s="200" t="s">
        <v>212</v>
      </c>
      <c r="E583" s="201" t="s">
        <v>1</v>
      </c>
      <c r="F583" s="202" t="s">
        <v>561</v>
      </c>
      <c r="G583" s="198"/>
      <c r="H583" s="203">
        <v>1.34</v>
      </c>
      <c r="I583" s="198"/>
      <c r="J583" s="198"/>
      <c r="K583" s="198"/>
      <c r="L583" s="199"/>
      <c r="M583" s="204"/>
      <c r="N583" s="205"/>
      <c r="O583" s="205"/>
      <c r="P583" s="205"/>
      <c r="Q583" s="205"/>
      <c r="R583" s="205"/>
      <c r="S583" s="205"/>
      <c r="T583" s="206"/>
      <c r="U583" s="198"/>
      <c r="V583" s="198"/>
      <c r="AT583" s="102" t="s">
        <v>212</v>
      </c>
      <c r="AU583" s="102" t="s">
        <v>83</v>
      </c>
      <c r="AV583" s="14" t="s">
        <v>83</v>
      </c>
      <c r="AW583" s="14" t="s">
        <v>32</v>
      </c>
      <c r="AX583" s="14" t="s">
        <v>75</v>
      </c>
      <c r="AY583" s="102" t="s">
        <v>204</v>
      </c>
    </row>
    <row r="584" spans="1:65" s="15" customFormat="1" x14ac:dyDescent="0.2">
      <c r="A584" s="207"/>
      <c r="B584" s="208"/>
      <c r="C584" s="207"/>
      <c r="D584" s="200" t="s">
        <v>212</v>
      </c>
      <c r="E584" s="209" t="s">
        <v>1</v>
      </c>
      <c r="F584" s="210" t="s">
        <v>227</v>
      </c>
      <c r="G584" s="207"/>
      <c r="H584" s="211">
        <v>1.34</v>
      </c>
      <c r="I584" s="207"/>
      <c r="J584" s="207"/>
      <c r="K584" s="207"/>
      <c r="L584" s="208"/>
      <c r="M584" s="212"/>
      <c r="N584" s="213"/>
      <c r="O584" s="213"/>
      <c r="P584" s="213"/>
      <c r="Q584" s="213"/>
      <c r="R584" s="213"/>
      <c r="S584" s="213"/>
      <c r="T584" s="214"/>
      <c r="U584" s="207"/>
      <c r="V584" s="207"/>
      <c r="AT584" s="103" t="s">
        <v>212</v>
      </c>
      <c r="AU584" s="103" t="s">
        <v>83</v>
      </c>
      <c r="AV584" s="15" t="s">
        <v>211</v>
      </c>
      <c r="AW584" s="15" t="s">
        <v>32</v>
      </c>
      <c r="AX584" s="15" t="s">
        <v>81</v>
      </c>
      <c r="AY584" s="103" t="s">
        <v>204</v>
      </c>
    </row>
    <row r="585" spans="1:65" s="2" customFormat="1" ht="24.2" customHeight="1" x14ac:dyDescent="0.2">
      <c r="A585" s="111"/>
      <c r="B585" s="112"/>
      <c r="C585" s="187" t="s">
        <v>389</v>
      </c>
      <c r="D585" s="187" t="s">
        <v>207</v>
      </c>
      <c r="E585" s="188" t="s">
        <v>562</v>
      </c>
      <c r="F585" s="189" t="s">
        <v>563</v>
      </c>
      <c r="G585" s="190" t="s">
        <v>210</v>
      </c>
      <c r="H585" s="191">
        <v>3.24</v>
      </c>
      <c r="I585" s="192"/>
      <c r="J585" s="192">
        <f>ROUND(I585*H585,2)</f>
        <v>0</v>
      </c>
      <c r="K585" s="193"/>
      <c r="L585" s="112"/>
      <c r="M585" s="194" t="s">
        <v>1</v>
      </c>
      <c r="N585" s="195" t="s">
        <v>40</v>
      </c>
      <c r="O585" s="196">
        <v>0</v>
      </c>
      <c r="P585" s="196">
        <f>O585*H585</f>
        <v>0</v>
      </c>
      <c r="Q585" s="196">
        <v>0</v>
      </c>
      <c r="R585" s="196">
        <f>Q585*H585</f>
        <v>0</v>
      </c>
      <c r="S585" s="196">
        <v>0</v>
      </c>
      <c r="T585" s="197">
        <f>S585*H585</f>
        <v>0</v>
      </c>
      <c r="U585" s="111"/>
      <c r="V585" s="111"/>
      <c r="W585" s="29"/>
      <c r="X585" s="29"/>
      <c r="Y585" s="29"/>
      <c r="Z585" s="29"/>
      <c r="AA585" s="29"/>
      <c r="AB585" s="29"/>
      <c r="AC585" s="29"/>
      <c r="AD585" s="29"/>
      <c r="AE585" s="29"/>
      <c r="AR585" s="99" t="s">
        <v>211</v>
      </c>
      <c r="AT585" s="99" t="s">
        <v>207</v>
      </c>
      <c r="AU585" s="99" t="s">
        <v>83</v>
      </c>
      <c r="AY585" s="18" t="s">
        <v>204</v>
      </c>
      <c r="BE585" s="100">
        <f>IF(N585="základní",J585,0)</f>
        <v>0</v>
      </c>
      <c r="BF585" s="100">
        <f>IF(N585="snížená",J585,0)</f>
        <v>0</v>
      </c>
      <c r="BG585" s="100">
        <f>IF(N585="zákl. přenesená",J585,0)</f>
        <v>0</v>
      </c>
      <c r="BH585" s="100">
        <f>IF(N585="sníž. přenesená",J585,0)</f>
        <v>0</v>
      </c>
      <c r="BI585" s="100">
        <f>IF(N585="nulová",J585,0)</f>
        <v>0</v>
      </c>
      <c r="BJ585" s="18" t="s">
        <v>81</v>
      </c>
      <c r="BK585" s="100">
        <f>ROUND(I585*H585,2)</f>
        <v>0</v>
      </c>
      <c r="BL585" s="18" t="s">
        <v>211</v>
      </c>
      <c r="BM585" s="99" t="s">
        <v>564</v>
      </c>
    </row>
    <row r="586" spans="1:65" s="13" customFormat="1" x14ac:dyDescent="0.2">
      <c r="A586" s="225"/>
      <c r="B586" s="226"/>
      <c r="C586" s="225"/>
      <c r="D586" s="200" t="s">
        <v>212</v>
      </c>
      <c r="E586" s="227" t="s">
        <v>1</v>
      </c>
      <c r="F586" s="228" t="s">
        <v>224</v>
      </c>
      <c r="G586" s="225"/>
      <c r="H586" s="227" t="s">
        <v>1</v>
      </c>
      <c r="I586" s="225"/>
      <c r="J586" s="225"/>
      <c r="K586" s="225"/>
      <c r="L586" s="226"/>
      <c r="M586" s="229"/>
      <c r="N586" s="230"/>
      <c r="O586" s="230"/>
      <c r="P586" s="230"/>
      <c r="Q586" s="230"/>
      <c r="R586" s="230"/>
      <c r="S586" s="230"/>
      <c r="T586" s="231"/>
      <c r="U586" s="225"/>
      <c r="V586" s="225"/>
      <c r="AT586" s="101" t="s">
        <v>212</v>
      </c>
      <c r="AU586" s="101" t="s">
        <v>83</v>
      </c>
      <c r="AV586" s="13" t="s">
        <v>81</v>
      </c>
      <c r="AW586" s="13" t="s">
        <v>32</v>
      </c>
      <c r="AX586" s="13" t="s">
        <v>75</v>
      </c>
      <c r="AY586" s="101" t="s">
        <v>204</v>
      </c>
    </row>
    <row r="587" spans="1:65" s="13" customFormat="1" x14ac:dyDescent="0.2">
      <c r="A587" s="225"/>
      <c r="B587" s="226"/>
      <c r="C587" s="225"/>
      <c r="D587" s="200" t="s">
        <v>212</v>
      </c>
      <c r="E587" s="227" t="s">
        <v>1</v>
      </c>
      <c r="F587" s="228" t="s">
        <v>565</v>
      </c>
      <c r="G587" s="225"/>
      <c r="H587" s="227" t="s">
        <v>1</v>
      </c>
      <c r="I587" s="225"/>
      <c r="J587" s="225"/>
      <c r="K587" s="225"/>
      <c r="L587" s="226"/>
      <c r="M587" s="229"/>
      <c r="N587" s="230"/>
      <c r="O587" s="230"/>
      <c r="P587" s="230"/>
      <c r="Q587" s="230"/>
      <c r="R587" s="230"/>
      <c r="S587" s="230"/>
      <c r="T587" s="231"/>
      <c r="U587" s="225"/>
      <c r="V587" s="225"/>
      <c r="AT587" s="101" t="s">
        <v>212</v>
      </c>
      <c r="AU587" s="101" t="s">
        <v>83</v>
      </c>
      <c r="AV587" s="13" t="s">
        <v>81</v>
      </c>
      <c r="AW587" s="13" t="s">
        <v>32</v>
      </c>
      <c r="AX587" s="13" t="s">
        <v>75</v>
      </c>
      <c r="AY587" s="101" t="s">
        <v>204</v>
      </c>
    </row>
    <row r="588" spans="1:65" s="14" customFormat="1" x14ac:dyDescent="0.2">
      <c r="A588" s="198"/>
      <c r="B588" s="199"/>
      <c r="C588" s="198"/>
      <c r="D588" s="200" t="s">
        <v>212</v>
      </c>
      <c r="E588" s="201" t="s">
        <v>1</v>
      </c>
      <c r="F588" s="202" t="s">
        <v>566</v>
      </c>
      <c r="G588" s="198"/>
      <c r="H588" s="203">
        <v>3.24</v>
      </c>
      <c r="I588" s="198"/>
      <c r="J588" s="198"/>
      <c r="K588" s="198"/>
      <c r="L588" s="199"/>
      <c r="M588" s="204"/>
      <c r="N588" s="205"/>
      <c r="O588" s="205"/>
      <c r="P588" s="205"/>
      <c r="Q588" s="205"/>
      <c r="R588" s="205"/>
      <c r="S588" s="205"/>
      <c r="T588" s="206"/>
      <c r="U588" s="198"/>
      <c r="V588" s="198"/>
      <c r="AT588" s="102" t="s">
        <v>212</v>
      </c>
      <c r="AU588" s="102" t="s">
        <v>83</v>
      </c>
      <c r="AV588" s="14" t="s">
        <v>83</v>
      </c>
      <c r="AW588" s="14" t="s">
        <v>32</v>
      </c>
      <c r="AX588" s="14" t="s">
        <v>75</v>
      </c>
      <c r="AY588" s="102" t="s">
        <v>204</v>
      </c>
    </row>
    <row r="589" spans="1:65" s="15" customFormat="1" x14ac:dyDescent="0.2">
      <c r="A589" s="207"/>
      <c r="B589" s="208"/>
      <c r="C589" s="207"/>
      <c r="D589" s="200" t="s">
        <v>212</v>
      </c>
      <c r="E589" s="209" t="s">
        <v>1</v>
      </c>
      <c r="F589" s="210" t="s">
        <v>227</v>
      </c>
      <c r="G589" s="207"/>
      <c r="H589" s="211">
        <v>3.24</v>
      </c>
      <c r="I589" s="207"/>
      <c r="J589" s="207"/>
      <c r="K589" s="207"/>
      <c r="L589" s="208"/>
      <c r="M589" s="212"/>
      <c r="N589" s="213"/>
      <c r="O589" s="213"/>
      <c r="P589" s="213"/>
      <c r="Q589" s="213"/>
      <c r="R589" s="213"/>
      <c r="S589" s="213"/>
      <c r="T589" s="214"/>
      <c r="U589" s="207"/>
      <c r="V589" s="207"/>
      <c r="AT589" s="103" t="s">
        <v>212</v>
      </c>
      <c r="AU589" s="103" t="s">
        <v>83</v>
      </c>
      <c r="AV589" s="15" t="s">
        <v>211</v>
      </c>
      <c r="AW589" s="15" t="s">
        <v>32</v>
      </c>
      <c r="AX589" s="15" t="s">
        <v>81</v>
      </c>
      <c r="AY589" s="103" t="s">
        <v>204</v>
      </c>
    </row>
    <row r="590" spans="1:65" s="2" customFormat="1" ht="24.2" customHeight="1" x14ac:dyDescent="0.2">
      <c r="A590" s="111"/>
      <c r="B590" s="112"/>
      <c r="C590" s="187" t="s">
        <v>567</v>
      </c>
      <c r="D590" s="187" t="s">
        <v>207</v>
      </c>
      <c r="E590" s="188" t="s">
        <v>568</v>
      </c>
      <c r="F590" s="189" t="s">
        <v>569</v>
      </c>
      <c r="G590" s="190" t="s">
        <v>210</v>
      </c>
      <c r="H590" s="191">
        <v>16.091999999999999</v>
      </c>
      <c r="I590" s="192"/>
      <c r="J590" s="192">
        <f>ROUND(I590*H590,2)</f>
        <v>0</v>
      </c>
      <c r="K590" s="193"/>
      <c r="L590" s="112"/>
      <c r="M590" s="194" t="s">
        <v>1</v>
      </c>
      <c r="N590" s="195" t="s">
        <v>40</v>
      </c>
      <c r="O590" s="196">
        <v>0</v>
      </c>
      <c r="P590" s="196">
        <f>O590*H590</f>
        <v>0</v>
      </c>
      <c r="Q590" s="196">
        <v>0</v>
      </c>
      <c r="R590" s="196">
        <f>Q590*H590</f>
        <v>0</v>
      </c>
      <c r="S590" s="196">
        <v>0</v>
      </c>
      <c r="T590" s="197">
        <f>S590*H590</f>
        <v>0</v>
      </c>
      <c r="U590" s="111"/>
      <c r="V590" s="111"/>
      <c r="W590" s="29"/>
      <c r="X590" s="29"/>
      <c r="Y590" s="29"/>
      <c r="Z590" s="29"/>
      <c r="AA590" s="29"/>
      <c r="AB590" s="29"/>
      <c r="AC590" s="29"/>
      <c r="AD590" s="29"/>
      <c r="AE590" s="29"/>
      <c r="AR590" s="99" t="s">
        <v>211</v>
      </c>
      <c r="AT590" s="99" t="s">
        <v>207</v>
      </c>
      <c r="AU590" s="99" t="s">
        <v>83</v>
      </c>
      <c r="AY590" s="18" t="s">
        <v>204</v>
      </c>
      <c r="BE590" s="100">
        <f>IF(N590="základní",J590,0)</f>
        <v>0</v>
      </c>
      <c r="BF590" s="100">
        <f>IF(N590="snížená",J590,0)</f>
        <v>0</v>
      </c>
      <c r="BG590" s="100">
        <f>IF(N590="zákl. přenesená",J590,0)</f>
        <v>0</v>
      </c>
      <c r="BH590" s="100">
        <f>IF(N590="sníž. přenesená",J590,0)</f>
        <v>0</v>
      </c>
      <c r="BI590" s="100">
        <f>IF(N590="nulová",J590,0)</f>
        <v>0</v>
      </c>
      <c r="BJ590" s="18" t="s">
        <v>81</v>
      </c>
      <c r="BK590" s="100">
        <f>ROUND(I590*H590,2)</f>
        <v>0</v>
      </c>
      <c r="BL590" s="18" t="s">
        <v>211</v>
      </c>
      <c r="BM590" s="99" t="s">
        <v>570</v>
      </c>
    </row>
    <row r="591" spans="1:65" s="13" customFormat="1" x14ac:dyDescent="0.2">
      <c r="A591" s="225"/>
      <c r="B591" s="226"/>
      <c r="C591" s="225"/>
      <c r="D591" s="200" t="s">
        <v>212</v>
      </c>
      <c r="E591" s="227" t="s">
        <v>1</v>
      </c>
      <c r="F591" s="228" t="s">
        <v>571</v>
      </c>
      <c r="G591" s="225"/>
      <c r="H591" s="227" t="s">
        <v>1</v>
      </c>
      <c r="I591" s="225"/>
      <c r="J591" s="225"/>
      <c r="K591" s="225"/>
      <c r="L591" s="226"/>
      <c r="M591" s="229"/>
      <c r="N591" s="230"/>
      <c r="O591" s="230"/>
      <c r="P591" s="230"/>
      <c r="Q591" s="230"/>
      <c r="R591" s="230"/>
      <c r="S591" s="230"/>
      <c r="T591" s="231"/>
      <c r="U591" s="225"/>
      <c r="V591" s="225"/>
      <c r="AT591" s="101" t="s">
        <v>212</v>
      </c>
      <c r="AU591" s="101" t="s">
        <v>83</v>
      </c>
      <c r="AV591" s="13" t="s">
        <v>81</v>
      </c>
      <c r="AW591" s="13" t="s">
        <v>32</v>
      </c>
      <c r="AX591" s="13" t="s">
        <v>75</v>
      </c>
      <c r="AY591" s="101" t="s">
        <v>204</v>
      </c>
    </row>
    <row r="592" spans="1:65" s="13" customFormat="1" x14ac:dyDescent="0.2">
      <c r="A592" s="225"/>
      <c r="B592" s="226"/>
      <c r="C592" s="225"/>
      <c r="D592" s="200" t="s">
        <v>212</v>
      </c>
      <c r="E592" s="227" t="s">
        <v>1</v>
      </c>
      <c r="F592" s="228" t="s">
        <v>213</v>
      </c>
      <c r="G592" s="225"/>
      <c r="H592" s="227" t="s">
        <v>1</v>
      </c>
      <c r="I592" s="225"/>
      <c r="J592" s="225"/>
      <c r="K592" s="225"/>
      <c r="L592" s="226"/>
      <c r="M592" s="229"/>
      <c r="N592" s="230"/>
      <c r="O592" s="230"/>
      <c r="P592" s="230"/>
      <c r="Q592" s="230"/>
      <c r="R592" s="230"/>
      <c r="S592" s="230"/>
      <c r="T592" s="231"/>
      <c r="U592" s="225"/>
      <c r="V592" s="225"/>
      <c r="AT592" s="101" t="s">
        <v>212</v>
      </c>
      <c r="AU592" s="101" t="s">
        <v>83</v>
      </c>
      <c r="AV592" s="13" t="s">
        <v>81</v>
      </c>
      <c r="AW592" s="13" t="s">
        <v>32</v>
      </c>
      <c r="AX592" s="13" t="s">
        <v>75</v>
      </c>
      <c r="AY592" s="101" t="s">
        <v>204</v>
      </c>
    </row>
    <row r="593" spans="1:51" s="13" customFormat="1" x14ac:dyDescent="0.2">
      <c r="A593" s="225"/>
      <c r="B593" s="226"/>
      <c r="C593" s="225"/>
      <c r="D593" s="200" t="s">
        <v>212</v>
      </c>
      <c r="E593" s="227" t="s">
        <v>1</v>
      </c>
      <c r="F593" s="228" t="s">
        <v>475</v>
      </c>
      <c r="G593" s="225"/>
      <c r="H593" s="227" t="s">
        <v>1</v>
      </c>
      <c r="I593" s="225"/>
      <c r="J593" s="225"/>
      <c r="K593" s="225"/>
      <c r="L593" s="226"/>
      <c r="M593" s="229"/>
      <c r="N593" s="230"/>
      <c r="O593" s="230"/>
      <c r="P593" s="230"/>
      <c r="Q593" s="230"/>
      <c r="R593" s="230"/>
      <c r="S593" s="230"/>
      <c r="T593" s="231"/>
      <c r="U593" s="225"/>
      <c r="V593" s="225"/>
      <c r="AT593" s="101" t="s">
        <v>212</v>
      </c>
      <c r="AU593" s="101" t="s">
        <v>83</v>
      </c>
      <c r="AV593" s="13" t="s">
        <v>81</v>
      </c>
      <c r="AW593" s="13" t="s">
        <v>32</v>
      </c>
      <c r="AX593" s="13" t="s">
        <v>75</v>
      </c>
      <c r="AY593" s="101" t="s">
        <v>204</v>
      </c>
    </row>
    <row r="594" spans="1:51" s="14" customFormat="1" x14ac:dyDescent="0.2">
      <c r="A594" s="198"/>
      <c r="B594" s="199"/>
      <c r="C594" s="198"/>
      <c r="D594" s="200" t="s">
        <v>212</v>
      </c>
      <c r="E594" s="201" t="s">
        <v>1</v>
      </c>
      <c r="F594" s="202" t="s">
        <v>572</v>
      </c>
      <c r="G594" s="198"/>
      <c r="H594" s="203">
        <v>1.4970000000000001</v>
      </c>
      <c r="I594" s="198"/>
      <c r="J594" s="198"/>
      <c r="K594" s="198"/>
      <c r="L594" s="199"/>
      <c r="M594" s="204"/>
      <c r="N594" s="205"/>
      <c r="O594" s="205"/>
      <c r="P594" s="205"/>
      <c r="Q594" s="205"/>
      <c r="R594" s="205"/>
      <c r="S594" s="205"/>
      <c r="T594" s="206"/>
      <c r="U594" s="198"/>
      <c r="V594" s="198"/>
      <c r="AT594" s="102" t="s">
        <v>212</v>
      </c>
      <c r="AU594" s="102" t="s">
        <v>83</v>
      </c>
      <c r="AV594" s="14" t="s">
        <v>83</v>
      </c>
      <c r="AW594" s="14" t="s">
        <v>32</v>
      </c>
      <c r="AX594" s="14" t="s">
        <v>75</v>
      </c>
      <c r="AY594" s="102" t="s">
        <v>204</v>
      </c>
    </row>
    <row r="595" spans="1:51" s="13" customFormat="1" x14ac:dyDescent="0.2">
      <c r="A595" s="225"/>
      <c r="B595" s="226"/>
      <c r="C595" s="225"/>
      <c r="D595" s="200" t="s">
        <v>212</v>
      </c>
      <c r="E595" s="227" t="s">
        <v>1</v>
      </c>
      <c r="F595" s="228" t="s">
        <v>224</v>
      </c>
      <c r="G595" s="225"/>
      <c r="H595" s="227" t="s">
        <v>1</v>
      </c>
      <c r="I595" s="225"/>
      <c r="J595" s="225"/>
      <c r="K595" s="225"/>
      <c r="L595" s="226"/>
      <c r="M595" s="229"/>
      <c r="N595" s="230"/>
      <c r="O595" s="230"/>
      <c r="P595" s="230"/>
      <c r="Q595" s="230"/>
      <c r="R595" s="230"/>
      <c r="S595" s="230"/>
      <c r="T595" s="231"/>
      <c r="U595" s="225"/>
      <c r="V595" s="225"/>
      <c r="AT595" s="101" t="s">
        <v>212</v>
      </c>
      <c r="AU595" s="101" t="s">
        <v>83</v>
      </c>
      <c r="AV595" s="13" t="s">
        <v>81</v>
      </c>
      <c r="AW595" s="13" t="s">
        <v>32</v>
      </c>
      <c r="AX595" s="13" t="s">
        <v>75</v>
      </c>
      <c r="AY595" s="101" t="s">
        <v>204</v>
      </c>
    </row>
    <row r="596" spans="1:51" s="13" customFormat="1" x14ac:dyDescent="0.2">
      <c r="A596" s="225"/>
      <c r="B596" s="226"/>
      <c r="C596" s="225"/>
      <c r="D596" s="200" t="s">
        <v>212</v>
      </c>
      <c r="E596" s="227" t="s">
        <v>1</v>
      </c>
      <c r="F596" s="228" t="s">
        <v>498</v>
      </c>
      <c r="G596" s="225"/>
      <c r="H596" s="227" t="s">
        <v>1</v>
      </c>
      <c r="I596" s="225"/>
      <c r="J596" s="225"/>
      <c r="K596" s="225"/>
      <c r="L596" s="226"/>
      <c r="M596" s="229"/>
      <c r="N596" s="230"/>
      <c r="O596" s="230"/>
      <c r="P596" s="230"/>
      <c r="Q596" s="230"/>
      <c r="R596" s="230"/>
      <c r="S596" s="230"/>
      <c r="T596" s="231"/>
      <c r="U596" s="225"/>
      <c r="V596" s="225"/>
      <c r="AT596" s="101" t="s">
        <v>212</v>
      </c>
      <c r="AU596" s="101" t="s">
        <v>83</v>
      </c>
      <c r="AV596" s="13" t="s">
        <v>81</v>
      </c>
      <c r="AW596" s="13" t="s">
        <v>32</v>
      </c>
      <c r="AX596" s="13" t="s">
        <v>75</v>
      </c>
      <c r="AY596" s="101" t="s">
        <v>204</v>
      </c>
    </row>
    <row r="597" spans="1:51" s="14" customFormat="1" x14ac:dyDescent="0.2">
      <c r="A597" s="198"/>
      <c r="B597" s="199"/>
      <c r="C597" s="198"/>
      <c r="D597" s="200" t="s">
        <v>212</v>
      </c>
      <c r="E597" s="201" t="s">
        <v>1</v>
      </c>
      <c r="F597" s="202" t="s">
        <v>573</v>
      </c>
      <c r="G597" s="198"/>
      <c r="H597" s="203">
        <v>2.085</v>
      </c>
      <c r="I597" s="198"/>
      <c r="J597" s="198"/>
      <c r="K597" s="198"/>
      <c r="L597" s="199"/>
      <c r="M597" s="204"/>
      <c r="N597" s="205"/>
      <c r="O597" s="205"/>
      <c r="P597" s="205"/>
      <c r="Q597" s="205"/>
      <c r="R597" s="205"/>
      <c r="S597" s="205"/>
      <c r="T597" s="206"/>
      <c r="U597" s="198"/>
      <c r="V597" s="198"/>
      <c r="AT597" s="102" t="s">
        <v>212</v>
      </c>
      <c r="AU597" s="102" t="s">
        <v>83</v>
      </c>
      <c r="AV597" s="14" t="s">
        <v>83</v>
      </c>
      <c r="AW597" s="14" t="s">
        <v>32</v>
      </c>
      <c r="AX597" s="14" t="s">
        <v>75</v>
      </c>
      <c r="AY597" s="102" t="s">
        <v>204</v>
      </c>
    </row>
    <row r="598" spans="1:51" s="13" customFormat="1" x14ac:dyDescent="0.2">
      <c r="A598" s="225"/>
      <c r="B598" s="226"/>
      <c r="C598" s="225"/>
      <c r="D598" s="200" t="s">
        <v>212</v>
      </c>
      <c r="E598" s="227" t="s">
        <v>1</v>
      </c>
      <c r="F598" s="228" t="s">
        <v>500</v>
      </c>
      <c r="G598" s="225"/>
      <c r="H598" s="227" t="s">
        <v>1</v>
      </c>
      <c r="I598" s="225"/>
      <c r="J598" s="225"/>
      <c r="K598" s="225"/>
      <c r="L598" s="226"/>
      <c r="M598" s="229"/>
      <c r="N598" s="230"/>
      <c r="O598" s="230"/>
      <c r="P598" s="230"/>
      <c r="Q598" s="230"/>
      <c r="R598" s="230"/>
      <c r="S598" s="230"/>
      <c r="T598" s="231"/>
      <c r="U598" s="225"/>
      <c r="V598" s="225"/>
      <c r="AT598" s="101" t="s">
        <v>212</v>
      </c>
      <c r="AU598" s="101" t="s">
        <v>83</v>
      </c>
      <c r="AV598" s="13" t="s">
        <v>81</v>
      </c>
      <c r="AW598" s="13" t="s">
        <v>32</v>
      </c>
      <c r="AX598" s="13" t="s">
        <v>75</v>
      </c>
      <c r="AY598" s="101" t="s">
        <v>204</v>
      </c>
    </row>
    <row r="599" spans="1:51" s="14" customFormat="1" x14ac:dyDescent="0.2">
      <c r="A599" s="198"/>
      <c r="B599" s="199"/>
      <c r="C599" s="198"/>
      <c r="D599" s="200" t="s">
        <v>212</v>
      </c>
      <c r="E599" s="201" t="s">
        <v>1</v>
      </c>
      <c r="F599" s="202" t="s">
        <v>573</v>
      </c>
      <c r="G599" s="198"/>
      <c r="H599" s="203">
        <v>2.085</v>
      </c>
      <c r="I599" s="198"/>
      <c r="J599" s="198"/>
      <c r="K599" s="198"/>
      <c r="L599" s="199"/>
      <c r="M599" s="204"/>
      <c r="N599" s="205"/>
      <c r="O599" s="205"/>
      <c r="P599" s="205"/>
      <c r="Q599" s="205"/>
      <c r="R599" s="205"/>
      <c r="S599" s="205"/>
      <c r="T599" s="206"/>
      <c r="U599" s="198"/>
      <c r="V599" s="198"/>
      <c r="AT599" s="102" t="s">
        <v>212</v>
      </c>
      <c r="AU599" s="102" t="s">
        <v>83</v>
      </c>
      <c r="AV599" s="14" t="s">
        <v>83</v>
      </c>
      <c r="AW599" s="14" t="s">
        <v>32</v>
      </c>
      <c r="AX599" s="14" t="s">
        <v>75</v>
      </c>
      <c r="AY599" s="102" t="s">
        <v>204</v>
      </c>
    </row>
    <row r="600" spans="1:51" s="13" customFormat="1" x14ac:dyDescent="0.2">
      <c r="A600" s="225"/>
      <c r="B600" s="226"/>
      <c r="C600" s="225"/>
      <c r="D600" s="200" t="s">
        <v>212</v>
      </c>
      <c r="E600" s="227" t="s">
        <v>1</v>
      </c>
      <c r="F600" s="228" t="s">
        <v>502</v>
      </c>
      <c r="G600" s="225"/>
      <c r="H600" s="227" t="s">
        <v>1</v>
      </c>
      <c r="I600" s="225"/>
      <c r="J600" s="225"/>
      <c r="K600" s="225"/>
      <c r="L600" s="226"/>
      <c r="M600" s="229"/>
      <c r="N600" s="230"/>
      <c r="O600" s="230"/>
      <c r="P600" s="230"/>
      <c r="Q600" s="230"/>
      <c r="R600" s="230"/>
      <c r="S600" s="230"/>
      <c r="T600" s="231"/>
      <c r="U600" s="225"/>
      <c r="V600" s="225"/>
      <c r="AT600" s="101" t="s">
        <v>212</v>
      </c>
      <c r="AU600" s="101" t="s">
        <v>83</v>
      </c>
      <c r="AV600" s="13" t="s">
        <v>81</v>
      </c>
      <c r="AW600" s="13" t="s">
        <v>32</v>
      </c>
      <c r="AX600" s="13" t="s">
        <v>75</v>
      </c>
      <c r="AY600" s="101" t="s">
        <v>204</v>
      </c>
    </row>
    <row r="601" spans="1:51" s="14" customFormat="1" x14ac:dyDescent="0.2">
      <c r="A601" s="198"/>
      <c r="B601" s="199"/>
      <c r="C601" s="198"/>
      <c r="D601" s="200" t="s">
        <v>212</v>
      </c>
      <c r="E601" s="201" t="s">
        <v>1</v>
      </c>
      <c r="F601" s="202" t="s">
        <v>573</v>
      </c>
      <c r="G601" s="198"/>
      <c r="H601" s="203">
        <v>2.085</v>
      </c>
      <c r="I601" s="198"/>
      <c r="J601" s="198"/>
      <c r="K601" s="198"/>
      <c r="L601" s="199"/>
      <c r="M601" s="204"/>
      <c r="N601" s="205"/>
      <c r="O601" s="205"/>
      <c r="P601" s="205"/>
      <c r="Q601" s="205"/>
      <c r="R601" s="205"/>
      <c r="S601" s="205"/>
      <c r="T601" s="206"/>
      <c r="U601" s="198"/>
      <c r="V601" s="198"/>
      <c r="AT601" s="102" t="s">
        <v>212</v>
      </c>
      <c r="AU601" s="102" t="s">
        <v>83</v>
      </c>
      <c r="AV601" s="14" t="s">
        <v>83</v>
      </c>
      <c r="AW601" s="14" t="s">
        <v>32</v>
      </c>
      <c r="AX601" s="14" t="s">
        <v>75</v>
      </c>
      <c r="AY601" s="102" t="s">
        <v>204</v>
      </c>
    </row>
    <row r="602" spans="1:51" s="13" customFormat="1" x14ac:dyDescent="0.2">
      <c r="A602" s="225"/>
      <c r="B602" s="226"/>
      <c r="C602" s="225"/>
      <c r="D602" s="200" t="s">
        <v>212</v>
      </c>
      <c r="E602" s="227" t="s">
        <v>1</v>
      </c>
      <c r="F602" s="228" t="s">
        <v>504</v>
      </c>
      <c r="G602" s="225"/>
      <c r="H602" s="227" t="s">
        <v>1</v>
      </c>
      <c r="I602" s="225"/>
      <c r="J602" s="225"/>
      <c r="K602" s="225"/>
      <c r="L602" s="226"/>
      <c r="M602" s="229"/>
      <c r="N602" s="230"/>
      <c r="O602" s="230"/>
      <c r="P602" s="230"/>
      <c r="Q602" s="230"/>
      <c r="R602" s="230"/>
      <c r="S602" s="230"/>
      <c r="T602" s="231"/>
      <c r="U602" s="225"/>
      <c r="V602" s="225"/>
      <c r="AT602" s="101" t="s">
        <v>212</v>
      </c>
      <c r="AU602" s="101" t="s">
        <v>83</v>
      </c>
      <c r="AV602" s="13" t="s">
        <v>81</v>
      </c>
      <c r="AW602" s="13" t="s">
        <v>32</v>
      </c>
      <c r="AX602" s="13" t="s">
        <v>75</v>
      </c>
      <c r="AY602" s="101" t="s">
        <v>204</v>
      </c>
    </row>
    <row r="603" spans="1:51" s="14" customFormat="1" x14ac:dyDescent="0.2">
      <c r="A603" s="198"/>
      <c r="B603" s="199"/>
      <c r="C603" s="198"/>
      <c r="D603" s="200" t="s">
        <v>212</v>
      </c>
      <c r="E603" s="201" t="s">
        <v>1</v>
      </c>
      <c r="F603" s="202" t="s">
        <v>573</v>
      </c>
      <c r="G603" s="198"/>
      <c r="H603" s="203">
        <v>2.085</v>
      </c>
      <c r="I603" s="198"/>
      <c r="J603" s="198"/>
      <c r="K603" s="198"/>
      <c r="L603" s="199"/>
      <c r="M603" s="204"/>
      <c r="N603" s="205"/>
      <c r="O603" s="205"/>
      <c r="P603" s="205"/>
      <c r="Q603" s="205"/>
      <c r="R603" s="205"/>
      <c r="S603" s="205"/>
      <c r="T603" s="206"/>
      <c r="U603" s="198"/>
      <c r="V603" s="198"/>
      <c r="AT603" s="102" t="s">
        <v>212</v>
      </c>
      <c r="AU603" s="102" t="s">
        <v>83</v>
      </c>
      <c r="AV603" s="14" t="s">
        <v>83</v>
      </c>
      <c r="AW603" s="14" t="s">
        <v>32</v>
      </c>
      <c r="AX603" s="14" t="s">
        <v>75</v>
      </c>
      <c r="AY603" s="102" t="s">
        <v>204</v>
      </c>
    </row>
    <row r="604" spans="1:51" s="13" customFormat="1" x14ac:dyDescent="0.2">
      <c r="A604" s="225"/>
      <c r="B604" s="226"/>
      <c r="C604" s="225"/>
      <c r="D604" s="200" t="s">
        <v>212</v>
      </c>
      <c r="E604" s="227" t="s">
        <v>1</v>
      </c>
      <c r="F604" s="228" t="s">
        <v>506</v>
      </c>
      <c r="G604" s="225"/>
      <c r="H604" s="227" t="s">
        <v>1</v>
      </c>
      <c r="I604" s="225"/>
      <c r="J604" s="225"/>
      <c r="K604" s="225"/>
      <c r="L604" s="226"/>
      <c r="M604" s="229"/>
      <c r="N604" s="230"/>
      <c r="O604" s="230"/>
      <c r="P604" s="230"/>
      <c r="Q604" s="230"/>
      <c r="R604" s="230"/>
      <c r="S604" s="230"/>
      <c r="T604" s="231"/>
      <c r="U604" s="225"/>
      <c r="V604" s="225"/>
      <c r="AT604" s="101" t="s">
        <v>212</v>
      </c>
      <c r="AU604" s="101" t="s">
        <v>83</v>
      </c>
      <c r="AV604" s="13" t="s">
        <v>81</v>
      </c>
      <c r="AW604" s="13" t="s">
        <v>32</v>
      </c>
      <c r="AX604" s="13" t="s">
        <v>75</v>
      </c>
      <c r="AY604" s="101" t="s">
        <v>204</v>
      </c>
    </row>
    <row r="605" spans="1:51" s="14" customFormat="1" x14ac:dyDescent="0.2">
      <c r="A605" s="198"/>
      <c r="B605" s="199"/>
      <c r="C605" s="198"/>
      <c r="D605" s="200" t="s">
        <v>212</v>
      </c>
      <c r="E605" s="201" t="s">
        <v>1</v>
      </c>
      <c r="F605" s="202" t="s">
        <v>573</v>
      </c>
      <c r="G605" s="198"/>
      <c r="H605" s="203">
        <v>2.085</v>
      </c>
      <c r="I605" s="198"/>
      <c r="J605" s="198"/>
      <c r="K605" s="198"/>
      <c r="L605" s="199"/>
      <c r="M605" s="204"/>
      <c r="N605" s="205"/>
      <c r="O605" s="205"/>
      <c r="P605" s="205"/>
      <c r="Q605" s="205"/>
      <c r="R605" s="205"/>
      <c r="S605" s="205"/>
      <c r="T605" s="206"/>
      <c r="U605" s="198"/>
      <c r="V605" s="198"/>
      <c r="AT605" s="102" t="s">
        <v>212</v>
      </c>
      <c r="AU605" s="102" t="s">
        <v>83</v>
      </c>
      <c r="AV605" s="14" t="s">
        <v>83</v>
      </c>
      <c r="AW605" s="14" t="s">
        <v>32</v>
      </c>
      <c r="AX605" s="14" t="s">
        <v>75</v>
      </c>
      <c r="AY605" s="102" t="s">
        <v>204</v>
      </c>
    </row>
    <row r="606" spans="1:51" s="13" customFormat="1" x14ac:dyDescent="0.2">
      <c r="A606" s="225"/>
      <c r="B606" s="226"/>
      <c r="C606" s="225"/>
      <c r="D606" s="200" t="s">
        <v>212</v>
      </c>
      <c r="E606" s="227" t="s">
        <v>1</v>
      </c>
      <c r="F606" s="228" t="s">
        <v>508</v>
      </c>
      <c r="G606" s="225"/>
      <c r="H606" s="227" t="s">
        <v>1</v>
      </c>
      <c r="I606" s="225"/>
      <c r="J606" s="225"/>
      <c r="K606" s="225"/>
      <c r="L606" s="226"/>
      <c r="M606" s="229"/>
      <c r="N606" s="230"/>
      <c r="O606" s="230"/>
      <c r="P606" s="230"/>
      <c r="Q606" s="230"/>
      <c r="R606" s="230"/>
      <c r="S606" s="230"/>
      <c r="T606" s="231"/>
      <c r="U606" s="225"/>
      <c r="V606" s="225"/>
      <c r="AT606" s="101" t="s">
        <v>212</v>
      </c>
      <c r="AU606" s="101" t="s">
        <v>83</v>
      </c>
      <c r="AV606" s="13" t="s">
        <v>81</v>
      </c>
      <c r="AW606" s="13" t="s">
        <v>32</v>
      </c>
      <c r="AX606" s="13" t="s">
        <v>75</v>
      </c>
      <c r="AY606" s="101" t="s">
        <v>204</v>
      </c>
    </row>
    <row r="607" spans="1:51" s="14" customFormat="1" x14ac:dyDescent="0.2">
      <c r="A607" s="198"/>
      <c r="B607" s="199"/>
      <c r="C607" s="198"/>
      <c r="D607" s="200" t="s">
        <v>212</v>
      </c>
      <c r="E607" s="201" t="s">
        <v>1</v>
      </c>
      <c r="F607" s="202" t="s">
        <v>573</v>
      </c>
      <c r="G607" s="198"/>
      <c r="H607" s="203">
        <v>2.085</v>
      </c>
      <c r="I607" s="198"/>
      <c r="J607" s="198"/>
      <c r="K607" s="198"/>
      <c r="L607" s="199"/>
      <c r="M607" s="204"/>
      <c r="N607" s="205"/>
      <c r="O607" s="205"/>
      <c r="P607" s="205"/>
      <c r="Q607" s="205"/>
      <c r="R607" s="205"/>
      <c r="S607" s="205"/>
      <c r="T607" s="206"/>
      <c r="U607" s="198"/>
      <c r="V607" s="198"/>
      <c r="AT607" s="102" t="s">
        <v>212</v>
      </c>
      <c r="AU607" s="102" t="s">
        <v>83</v>
      </c>
      <c r="AV607" s="14" t="s">
        <v>83</v>
      </c>
      <c r="AW607" s="14" t="s">
        <v>32</v>
      </c>
      <c r="AX607" s="14" t="s">
        <v>75</v>
      </c>
      <c r="AY607" s="102" t="s">
        <v>204</v>
      </c>
    </row>
    <row r="608" spans="1:51" s="13" customFormat="1" x14ac:dyDescent="0.2">
      <c r="A608" s="225"/>
      <c r="B608" s="226"/>
      <c r="C608" s="225"/>
      <c r="D608" s="200" t="s">
        <v>212</v>
      </c>
      <c r="E608" s="227" t="s">
        <v>1</v>
      </c>
      <c r="F608" s="228" t="s">
        <v>510</v>
      </c>
      <c r="G608" s="225"/>
      <c r="H608" s="227" t="s">
        <v>1</v>
      </c>
      <c r="I608" s="225"/>
      <c r="J608" s="225"/>
      <c r="K608" s="225"/>
      <c r="L608" s="226"/>
      <c r="M608" s="229"/>
      <c r="N608" s="230"/>
      <c r="O608" s="230"/>
      <c r="P608" s="230"/>
      <c r="Q608" s="230"/>
      <c r="R608" s="230"/>
      <c r="S608" s="230"/>
      <c r="T608" s="231"/>
      <c r="U608" s="225"/>
      <c r="V608" s="225"/>
      <c r="AT608" s="101" t="s">
        <v>212</v>
      </c>
      <c r="AU608" s="101" t="s">
        <v>83</v>
      </c>
      <c r="AV608" s="13" t="s">
        <v>81</v>
      </c>
      <c r="AW608" s="13" t="s">
        <v>32</v>
      </c>
      <c r="AX608" s="13" t="s">
        <v>75</v>
      </c>
      <c r="AY608" s="101" t="s">
        <v>204</v>
      </c>
    </row>
    <row r="609" spans="1:65" s="14" customFormat="1" x14ac:dyDescent="0.2">
      <c r="A609" s="198"/>
      <c r="B609" s="199"/>
      <c r="C609" s="198"/>
      <c r="D609" s="200" t="s">
        <v>212</v>
      </c>
      <c r="E609" s="201" t="s">
        <v>1</v>
      </c>
      <c r="F609" s="202" t="s">
        <v>573</v>
      </c>
      <c r="G609" s="198"/>
      <c r="H609" s="203">
        <v>2.085</v>
      </c>
      <c r="I609" s="198"/>
      <c r="J609" s="198"/>
      <c r="K609" s="198"/>
      <c r="L609" s="199"/>
      <c r="M609" s="204"/>
      <c r="N609" s="205"/>
      <c r="O609" s="205"/>
      <c r="P609" s="205"/>
      <c r="Q609" s="205"/>
      <c r="R609" s="205"/>
      <c r="S609" s="205"/>
      <c r="T609" s="206"/>
      <c r="U609" s="198"/>
      <c r="V609" s="198"/>
      <c r="AT609" s="102" t="s">
        <v>212</v>
      </c>
      <c r="AU609" s="102" t="s">
        <v>83</v>
      </c>
      <c r="AV609" s="14" t="s">
        <v>83</v>
      </c>
      <c r="AW609" s="14" t="s">
        <v>32</v>
      </c>
      <c r="AX609" s="14" t="s">
        <v>75</v>
      </c>
      <c r="AY609" s="102" t="s">
        <v>204</v>
      </c>
    </row>
    <row r="610" spans="1:65" s="15" customFormat="1" x14ac:dyDescent="0.2">
      <c r="A610" s="207"/>
      <c r="B610" s="208"/>
      <c r="C610" s="207"/>
      <c r="D610" s="200" t="s">
        <v>212</v>
      </c>
      <c r="E610" s="209" t="s">
        <v>1</v>
      </c>
      <c r="F610" s="210" t="s">
        <v>227</v>
      </c>
      <c r="G610" s="207"/>
      <c r="H610" s="211">
        <v>16.091999999999999</v>
      </c>
      <c r="I610" s="207"/>
      <c r="J610" s="207"/>
      <c r="K610" s="207"/>
      <c r="L610" s="208"/>
      <c r="M610" s="212"/>
      <c r="N610" s="213"/>
      <c r="O610" s="213"/>
      <c r="P610" s="213"/>
      <c r="Q610" s="213"/>
      <c r="R610" s="213"/>
      <c r="S610" s="213"/>
      <c r="T610" s="214"/>
      <c r="U610" s="207"/>
      <c r="V610" s="207"/>
      <c r="AT610" s="103" t="s">
        <v>212</v>
      </c>
      <c r="AU610" s="103" t="s">
        <v>83</v>
      </c>
      <c r="AV610" s="15" t="s">
        <v>211</v>
      </c>
      <c r="AW610" s="15" t="s">
        <v>32</v>
      </c>
      <c r="AX610" s="15" t="s">
        <v>81</v>
      </c>
      <c r="AY610" s="103" t="s">
        <v>204</v>
      </c>
    </row>
    <row r="611" spans="1:65" s="2" customFormat="1" ht="24.2" customHeight="1" x14ac:dyDescent="0.2">
      <c r="A611" s="111"/>
      <c r="B611" s="112"/>
      <c r="C611" s="187" t="s">
        <v>406</v>
      </c>
      <c r="D611" s="187" t="s">
        <v>207</v>
      </c>
      <c r="E611" s="188" t="s">
        <v>574</v>
      </c>
      <c r="F611" s="189" t="s">
        <v>575</v>
      </c>
      <c r="G611" s="190" t="s">
        <v>210</v>
      </c>
      <c r="H611" s="191">
        <v>5.5119999999999996</v>
      </c>
      <c r="I611" s="192"/>
      <c r="J611" s="192">
        <f>ROUND(I611*H611,2)</f>
        <v>0</v>
      </c>
      <c r="K611" s="193"/>
      <c r="L611" s="112"/>
      <c r="M611" s="194" t="s">
        <v>1</v>
      </c>
      <c r="N611" s="195" t="s">
        <v>40</v>
      </c>
      <c r="O611" s="196">
        <v>0</v>
      </c>
      <c r="P611" s="196">
        <f>O611*H611</f>
        <v>0</v>
      </c>
      <c r="Q611" s="196">
        <v>0</v>
      </c>
      <c r="R611" s="196">
        <f>Q611*H611</f>
        <v>0</v>
      </c>
      <c r="S611" s="196">
        <v>0</v>
      </c>
      <c r="T611" s="197">
        <f>S611*H611</f>
        <v>0</v>
      </c>
      <c r="U611" s="111"/>
      <c r="V611" s="111"/>
      <c r="W611" s="29"/>
      <c r="X611" s="29"/>
      <c r="Y611" s="29"/>
      <c r="Z611" s="29"/>
      <c r="AA611" s="29"/>
      <c r="AB611" s="29"/>
      <c r="AC611" s="29"/>
      <c r="AD611" s="29"/>
      <c r="AE611" s="29"/>
      <c r="AR611" s="99" t="s">
        <v>211</v>
      </c>
      <c r="AT611" s="99" t="s">
        <v>207</v>
      </c>
      <c r="AU611" s="99" t="s">
        <v>83</v>
      </c>
      <c r="AY611" s="18" t="s">
        <v>204</v>
      </c>
      <c r="BE611" s="100">
        <f>IF(N611="základní",J611,0)</f>
        <v>0</v>
      </c>
      <c r="BF611" s="100">
        <f>IF(N611="snížená",J611,0)</f>
        <v>0</v>
      </c>
      <c r="BG611" s="100">
        <f>IF(N611="zákl. přenesená",J611,0)</f>
        <v>0</v>
      </c>
      <c r="BH611" s="100">
        <f>IF(N611="sníž. přenesená",J611,0)</f>
        <v>0</v>
      </c>
      <c r="BI611" s="100">
        <f>IF(N611="nulová",J611,0)</f>
        <v>0</v>
      </c>
      <c r="BJ611" s="18" t="s">
        <v>81</v>
      </c>
      <c r="BK611" s="100">
        <f>ROUND(I611*H611,2)</f>
        <v>0</v>
      </c>
      <c r="BL611" s="18" t="s">
        <v>211</v>
      </c>
      <c r="BM611" s="99" t="s">
        <v>576</v>
      </c>
    </row>
    <row r="612" spans="1:65" s="13" customFormat="1" x14ac:dyDescent="0.2">
      <c r="A612" s="225"/>
      <c r="B612" s="226"/>
      <c r="C612" s="225"/>
      <c r="D612" s="200" t="s">
        <v>212</v>
      </c>
      <c r="E612" s="227" t="s">
        <v>1</v>
      </c>
      <c r="F612" s="228" t="s">
        <v>224</v>
      </c>
      <c r="G612" s="225"/>
      <c r="H612" s="227" t="s">
        <v>1</v>
      </c>
      <c r="I612" s="225"/>
      <c r="J612" s="225"/>
      <c r="K612" s="225"/>
      <c r="L612" s="226"/>
      <c r="M612" s="229"/>
      <c r="N612" s="230"/>
      <c r="O612" s="230"/>
      <c r="P612" s="230"/>
      <c r="Q612" s="230"/>
      <c r="R612" s="230"/>
      <c r="S612" s="230"/>
      <c r="T612" s="231"/>
      <c r="U612" s="225"/>
      <c r="V612" s="225"/>
      <c r="AT612" s="101" t="s">
        <v>212</v>
      </c>
      <c r="AU612" s="101" t="s">
        <v>83</v>
      </c>
      <c r="AV612" s="13" t="s">
        <v>81</v>
      </c>
      <c r="AW612" s="13" t="s">
        <v>32</v>
      </c>
      <c r="AX612" s="13" t="s">
        <v>75</v>
      </c>
      <c r="AY612" s="101" t="s">
        <v>204</v>
      </c>
    </row>
    <row r="613" spans="1:65" s="13" customFormat="1" x14ac:dyDescent="0.2">
      <c r="A613" s="225"/>
      <c r="B613" s="226"/>
      <c r="C613" s="225"/>
      <c r="D613" s="200" t="s">
        <v>212</v>
      </c>
      <c r="E613" s="227" t="s">
        <v>1</v>
      </c>
      <c r="F613" s="228" t="s">
        <v>425</v>
      </c>
      <c r="G613" s="225"/>
      <c r="H613" s="227" t="s">
        <v>1</v>
      </c>
      <c r="I613" s="225"/>
      <c r="J613" s="225"/>
      <c r="K613" s="225"/>
      <c r="L613" s="226"/>
      <c r="M613" s="229"/>
      <c r="N613" s="230"/>
      <c r="O613" s="230"/>
      <c r="P613" s="230"/>
      <c r="Q613" s="230"/>
      <c r="R613" s="230"/>
      <c r="S613" s="230"/>
      <c r="T613" s="231"/>
      <c r="U613" s="225"/>
      <c r="V613" s="225"/>
      <c r="AT613" s="101" t="s">
        <v>212</v>
      </c>
      <c r="AU613" s="101" t="s">
        <v>83</v>
      </c>
      <c r="AV613" s="13" t="s">
        <v>81</v>
      </c>
      <c r="AW613" s="13" t="s">
        <v>32</v>
      </c>
      <c r="AX613" s="13" t="s">
        <v>75</v>
      </c>
      <c r="AY613" s="101" t="s">
        <v>204</v>
      </c>
    </row>
    <row r="614" spans="1:65" s="14" customFormat="1" x14ac:dyDescent="0.2">
      <c r="A614" s="198"/>
      <c r="B614" s="199"/>
      <c r="C614" s="198"/>
      <c r="D614" s="200" t="s">
        <v>212</v>
      </c>
      <c r="E614" s="201" t="s">
        <v>1</v>
      </c>
      <c r="F614" s="202" t="s">
        <v>577</v>
      </c>
      <c r="G614" s="198"/>
      <c r="H614" s="203">
        <v>5.5119999999999996</v>
      </c>
      <c r="I614" s="198"/>
      <c r="J614" s="198"/>
      <c r="K614" s="198"/>
      <c r="L614" s="199"/>
      <c r="M614" s="204"/>
      <c r="N614" s="205"/>
      <c r="O614" s="205"/>
      <c r="P614" s="205"/>
      <c r="Q614" s="205"/>
      <c r="R614" s="205"/>
      <c r="S614" s="205"/>
      <c r="T614" s="206"/>
      <c r="U614" s="198"/>
      <c r="V614" s="198"/>
      <c r="AT614" s="102" t="s">
        <v>212</v>
      </c>
      <c r="AU614" s="102" t="s">
        <v>83</v>
      </c>
      <c r="AV614" s="14" t="s">
        <v>83</v>
      </c>
      <c r="AW614" s="14" t="s">
        <v>32</v>
      </c>
      <c r="AX614" s="14" t="s">
        <v>75</v>
      </c>
      <c r="AY614" s="102" t="s">
        <v>204</v>
      </c>
    </row>
    <row r="615" spans="1:65" s="15" customFormat="1" x14ac:dyDescent="0.2">
      <c r="A615" s="207"/>
      <c r="B615" s="208"/>
      <c r="C615" s="207"/>
      <c r="D615" s="200" t="s">
        <v>212</v>
      </c>
      <c r="E615" s="209" t="s">
        <v>1</v>
      </c>
      <c r="F615" s="210" t="s">
        <v>227</v>
      </c>
      <c r="G615" s="207"/>
      <c r="H615" s="211">
        <v>5.5119999999999996</v>
      </c>
      <c r="I615" s="207"/>
      <c r="J615" s="207"/>
      <c r="K615" s="207"/>
      <c r="L615" s="208"/>
      <c r="M615" s="212"/>
      <c r="N615" s="213"/>
      <c r="O615" s="213"/>
      <c r="P615" s="213"/>
      <c r="Q615" s="213"/>
      <c r="R615" s="213"/>
      <c r="S615" s="213"/>
      <c r="T615" s="214"/>
      <c r="U615" s="207"/>
      <c r="V615" s="207"/>
      <c r="AT615" s="103" t="s">
        <v>212</v>
      </c>
      <c r="AU615" s="103" t="s">
        <v>83</v>
      </c>
      <c r="AV615" s="15" t="s">
        <v>211</v>
      </c>
      <c r="AW615" s="15" t="s">
        <v>32</v>
      </c>
      <c r="AX615" s="15" t="s">
        <v>81</v>
      </c>
      <c r="AY615" s="103" t="s">
        <v>204</v>
      </c>
    </row>
    <row r="616" spans="1:65" s="2" customFormat="1" ht="21.75" customHeight="1" x14ac:dyDescent="0.2">
      <c r="A616" s="111"/>
      <c r="B616" s="112"/>
      <c r="C616" s="187" t="s">
        <v>578</v>
      </c>
      <c r="D616" s="187" t="s">
        <v>207</v>
      </c>
      <c r="E616" s="188" t="s">
        <v>579</v>
      </c>
      <c r="F616" s="189" t="s">
        <v>580</v>
      </c>
      <c r="G616" s="190" t="s">
        <v>210</v>
      </c>
      <c r="H616" s="191">
        <v>28.847000000000001</v>
      </c>
      <c r="I616" s="192"/>
      <c r="J616" s="192">
        <f>ROUND(I616*H616,2)</f>
        <v>0</v>
      </c>
      <c r="K616" s="193"/>
      <c r="L616" s="112"/>
      <c r="M616" s="194" t="s">
        <v>1</v>
      </c>
      <c r="N616" s="195" t="s">
        <v>40</v>
      </c>
      <c r="O616" s="196">
        <v>0</v>
      </c>
      <c r="P616" s="196">
        <f>O616*H616</f>
        <v>0</v>
      </c>
      <c r="Q616" s="196">
        <v>0</v>
      </c>
      <c r="R616" s="196">
        <f>Q616*H616</f>
        <v>0</v>
      </c>
      <c r="S616" s="196">
        <v>0</v>
      </c>
      <c r="T616" s="197">
        <f>S616*H616</f>
        <v>0</v>
      </c>
      <c r="U616" s="111"/>
      <c r="V616" s="111"/>
      <c r="W616" s="29"/>
      <c r="X616" s="29"/>
      <c r="Y616" s="29"/>
      <c r="Z616" s="29"/>
      <c r="AA616" s="29"/>
      <c r="AB616" s="29"/>
      <c r="AC616" s="29"/>
      <c r="AD616" s="29"/>
      <c r="AE616" s="29"/>
      <c r="AR616" s="99" t="s">
        <v>211</v>
      </c>
      <c r="AT616" s="99" t="s">
        <v>207</v>
      </c>
      <c r="AU616" s="99" t="s">
        <v>83</v>
      </c>
      <c r="AY616" s="18" t="s">
        <v>204</v>
      </c>
      <c r="BE616" s="100">
        <f>IF(N616="základní",J616,0)</f>
        <v>0</v>
      </c>
      <c r="BF616" s="100">
        <f>IF(N616="snížená",J616,0)</f>
        <v>0</v>
      </c>
      <c r="BG616" s="100">
        <f>IF(N616="zákl. přenesená",J616,0)</f>
        <v>0</v>
      </c>
      <c r="BH616" s="100">
        <f>IF(N616="sníž. přenesená",J616,0)</f>
        <v>0</v>
      </c>
      <c r="BI616" s="100">
        <f>IF(N616="nulová",J616,0)</f>
        <v>0</v>
      </c>
      <c r="BJ616" s="18" t="s">
        <v>81</v>
      </c>
      <c r="BK616" s="100">
        <f>ROUND(I616*H616,2)</f>
        <v>0</v>
      </c>
      <c r="BL616" s="18" t="s">
        <v>211</v>
      </c>
      <c r="BM616" s="99" t="s">
        <v>581</v>
      </c>
    </row>
    <row r="617" spans="1:65" s="13" customFormat="1" x14ac:dyDescent="0.2">
      <c r="A617" s="225"/>
      <c r="B617" s="226"/>
      <c r="C617" s="225"/>
      <c r="D617" s="200" t="s">
        <v>212</v>
      </c>
      <c r="E617" s="227" t="s">
        <v>1</v>
      </c>
      <c r="F617" s="228" t="s">
        <v>213</v>
      </c>
      <c r="G617" s="225"/>
      <c r="H617" s="227" t="s">
        <v>1</v>
      </c>
      <c r="I617" s="225"/>
      <c r="J617" s="225"/>
      <c r="K617" s="225"/>
      <c r="L617" s="226"/>
      <c r="M617" s="229"/>
      <c r="N617" s="230"/>
      <c r="O617" s="230"/>
      <c r="P617" s="230"/>
      <c r="Q617" s="230"/>
      <c r="R617" s="230"/>
      <c r="S617" s="230"/>
      <c r="T617" s="231"/>
      <c r="U617" s="225"/>
      <c r="V617" s="225"/>
      <c r="AT617" s="101" t="s">
        <v>212</v>
      </c>
      <c r="AU617" s="101" t="s">
        <v>83</v>
      </c>
      <c r="AV617" s="13" t="s">
        <v>81</v>
      </c>
      <c r="AW617" s="13" t="s">
        <v>32</v>
      </c>
      <c r="AX617" s="13" t="s">
        <v>75</v>
      </c>
      <c r="AY617" s="101" t="s">
        <v>204</v>
      </c>
    </row>
    <row r="618" spans="1:65" s="13" customFormat="1" x14ac:dyDescent="0.2">
      <c r="A618" s="225"/>
      <c r="B618" s="226"/>
      <c r="C618" s="225"/>
      <c r="D618" s="200" t="s">
        <v>212</v>
      </c>
      <c r="E618" s="227" t="s">
        <v>1</v>
      </c>
      <c r="F618" s="228" t="s">
        <v>475</v>
      </c>
      <c r="G618" s="225"/>
      <c r="H618" s="227" t="s">
        <v>1</v>
      </c>
      <c r="I618" s="225"/>
      <c r="J618" s="225"/>
      <c r="K618" s="225"/>
      <c r="L618" s="226"/>
      <c r="M618" s="229"/>
      <c r="N618" s="230"/>
      <c r="O618" s="230"/>
      <c r="P618" s="230"/>
      <c r="Q618" s="230"/>
      <c r="R618" s="230"/>
      <c r="S618" s="230"/>
      <c r="T618" s="231"/>
      <c r="U618" s="225"/>
      <c r="V618" s="225"/>
      <c r="AT618" s="101" t="s">
        <v>212</v>
      </c>
      <c r="AU618" s="101" t="s">
        <v>83</v>
      </c>
      <c r="AV618" s="13" t="s">
        <v>81</v>
      </c>
      <c r="AW618" s="13" t="s">
        <v>32</v>
      </c>
      <c r="AX618" s="13" t="s">
        <v>75</v>
      </c>
      <c r="AY618" s="101" t="s">
        <v>204</v>
      </c>
    </row>
    <row r="619" spans="1:65" s="14" customFormat="1" x14ac:dyDescent="0.2">
      <c r="A619" s="198"/>
      <c r="B619" s="199"/>
      <c r="C619" s="198"/>
      <c r="D619" s="200" t="s">
        <v>212</v>
      </c>
      <c r="E619" s="201" t="s">
        <v>1</v>
      </c>
      <c r="F619" s="202" t="s">
        <v>582</v>
      </c>
      <c r="G619" s="198"/>
      <c r="H619" s="203">
        <v>2.387</v>
      </c>
      <c r="I619" s="198"/>
      <c r="J619" s="198"/>
      <c r="K619" s="198"/>
      <c r="L619" s="199"/>
      <c r="M619" s="204"/>
      <c r="N619" s="205"/>
      <c r="O619" s="205"/>
      <c r="P619" s="205"/>
      <c r="Q619" s="205"/>
      <c r="R619" s="205"/>
      <c r="S619" s="205"/>
      <c r="T619" s="206"/>
      <c r="U619" s="198"/>
      <c r="V619" s="198"/>
      <c r="AT619" s="102" t="s">
        <v>212</v>
      </c>
      <c r="AU619" s="102" t="s">
        <v>83</v>
      </c>
      <c r="AV619" s="14" t="s">
        <v>83</v>
      </c>
      <c r="AW619" s="14" t="s">
        <v>32</v>
      </c>
      <c r="AX619" s="14" t="s">
        <v>75</v>
      </c>
      <c r="AY619" s="102" t="s">
        <v>204</v>
      </c>
    </row>
    <row r="620" spans="1:65" s="13" customFormat="1" x14ac:dyDescent="0.2">
      <c r="A620" s="225"/>
      <c r="B620" s="226"/>
      <c r="C620" s="225"/>
      <c r="D620" s="200" t="s">
        <v>212</v>
      </c>
      <c r="E620" s="227" t="s">
        <v>1</v>
      </c>
      <c r="F620" s="228" t="s">
        <v>224</v>
      </c>
      <c r="G620" s="225"/>
      <c r="H620" s="227" t="s">
        <v>1</v>
      </c>
      <c r="I620" s="225"/>
      <c r="J620" s="225"/>
      <c r="K620" s="225"/>
      <c r="L620" s="226"/>
      <c r="M620" s="229"/>
      <c r="N620" s="230"/>
      <c r="O620" s="230"/>
      <c r="P620" s="230"/>
      <c r="Q620" s="230"/>
      <c r="R620" s="230"/>
      <c r="S620" s="230"/>
      <c r="T620" s="231"/>
      <c r="U620" s="225"/>
      <c r="V620" s="225"/>
      <c r="AT620" s="101" t="s">
        <v>212</v>
      </c>
      <c r="AU620" s="101" t="s">
        <v>83</v>
      </c>
      <c r="AV620" s="13" t="s">
        <v>81</v>
      </c>
      <c r="AW620" s="13" t="s">
        <v>32</v>
      </c>
      <c r="AX620" s="13" t="s">
        <v>75</v>
      </c>
      <c r="AY620" s="101" t="s">
        <v>204</v>
      </c>
    </row>
    <row r="621" spans="1:65" s="13" customFormat="1" x14ac:dyDescent="0.2">
      <c r="A621" s="225"/>
      <c r="B621" s="226"/>
      <c r="C621" s="225"/>
      <c r="D621" s="200" t="s">
        <v>212</v>
      </c>
      <c r="E621" s="227" t="s">
        <v>1</v>
      </c>
      <c r="F621" s="228" t="s">
        <v>498</v>
      </c>
      <c r="G621" s="225"/>
      <c r="H621" s="227" t="s">
        <v>1</v>
      </c>
      <c r="I621" s="225"/>
      <c r="J621" s="225"/>
      <c r="K621" s="225"/>
      <c r="L621" s="226"/>
      <c r="M621" s="229"/>
      <c r="N621" s="230"/>
      <c r="O621" s="230"/>
      <c r="P621" s="230"/>
      <c r="Q621" s="230"/>
      <c r="R621" s="230"/>
      <c r="S621" s="230"/>
      <c r="T621" s="231"/>
      <c r="U621" s="225"/>
      <c r="V621" s="225"/>
      <c r="AT621" s="101" t="s">
        <v>212</v>
      </c>
      <c r="AU621" s="101" t="s">
        <v>83</v>
      </c>
      <c r="AV621" s="13" t="s">
        <v>81</v>
      </c>
      <c r="AW621" s="13" t="s">
        <v>32</v>
      </c>
      <c r="AX621" s="13" t="s">
        <v>75</v>
      </c>
      <c r="AY621" s="101" t="s">
        <v>204</v>
      </c>
    </row>
    <row r="622" spans="1:65" s="14" customFormat="1" x14ac:dyDescent="0.2">
      <c r="A622" s="198"/>
      <c r="B622" s="199"/>
      <c r="C622" s="198"/>
      <c r="D622" s="200" t="s">
        <v>212</v>
      </c>
      <c r="E622" s="201" t="s">
        <v>1</v>
      </c>
      <c r="F622" s="202" t="s">
        <v>583</v>
      </c>
      <c r="G622" s="198"/>
      <c r="H622" s="203">
        <v>3.78</v>
      </c>
      <c r="I622" s="198"/>
      <c r="J622" s="198"/>
      <c r="K622" s="198"/>
      <c r="L622" s="199"/>
      <c r="M622" s="204"/>
      <c r="N622" s="205"/>
      <c r="O622" s="205"/>
      <c r="P622" s="205"/>
      <c r="Q622" s="205"/>
      <c r="R622" s="205"/>
      <c r="S622" s="205"/>
      <c r="T622" s="206"/>
      <c r="U622" s="198"/>
      <c r="V622" s="198"/>
      <c r="AT622" s="102" t="s">
        <v>212</v>
      </c>
      <c r="AU622" s="102" t="s">
        <v>83</v>
      </c>
      <c r="AV622" s="14" t="s">
        <v>83</v>
      </c>
      <c r="AW622" s="14" t="s">
        <v>32</v>
      </c>
      <c r="AX622" s="14" t="s">
        <v>75</v>
      </c>
      <c r="AY622" s="102" t="s">
        <v>204</v>
      </c>
    </row>
    <row r="623" spans="1:65" s="13" customFormat="1" x14ac:dyDescent="0.2">
      <c r="A623" s="225"/>
      <c r="B623" s="226"/>
      <c r="C623" s="225"/>
      <c r="D623" s="200" t="s">
        <v>212</v>
      </c>
      <c r="E623" s="227" t="s">
        <v>1</v>
      </c>
      <c r="F623" s="228" t="s">
        <v>500</v>
      </c>
      <c r="G623" s="225"/>
      <c r="H623" s="227" t="s">
        <v>1</v>
      </c>
      <c r="I623" s="225"/>
      <c r="J623" s="225"/>
      <c r="K623" s="225"/>
      <c r="L623" s="226"/>
      <c r="M623" s="229"/>
      <c r="N623" s="230"/>
      <c r="O623" s="230"/>
      <c r="P623" s="230"/>
      <c r="Q623" s="230"/>
      <c r="R623" s="230"/>
      <c r="S623" s="230"/>
      <c r="T623" s="231"/>
      <c r="U623" s="225"/>
      <c r="V623" s="225"/>
      <c r="AT623" s="101" t="s">
        <v>212</v>
      </c>
      <c r="AU623" s="101" t="s">
        <v>83</v>
      </c>
      <c r="AV623" s="13" t="s">
        <v>81</v>
      </c>
      <c r="AW623" s="13" t="s">
        <v>32</v>
      </c>
      <c r="AX623" s="13" t="s">
        <v>75</v>
      </c>
      <c r="AY623" s="101" t="s">
        <v>204</v>
      </c>
    </row>
    <row r="624" spans="1:65" s="14" customFormat="1" x14ac:dyDescent="0.2">
      <c r="A624" s="198"/>
      <c r="B624" s="199"/>
      <c r="C624" s="198"/>
      <c r="D624" s="200" t="s">
        <v>212</v>
      </c>
      <c r="E624" s="201" t="s">
        <v>1</v>
      </c>
      <c r="F624" s="202" t="s">
        <v>583</v>
      </c>
      <c r="G624" s="198"/>
      <c r="H624" s="203">
        <v>3.78</v>
      </c>
      <c r="I624" s="198"/>
      <c r="J624" s="198"/>
      <c r="K624" s="198"/>
      <c r="L624" s="199"/>
      <c r="M624" s="204"/>
      <c r="N624" s="205"/>
      <c r="O624" s="205"/>
      <c r="P624" s="205"/>
      <c r="Q624" s="205"/>
      <c r="R624" s="205"/>
      <c r="S624" s="205"/>
      <c r="T624" s="206"/>
      <c r="U624" s="198"/>
      <c r="V624" s="198"/>
      <c r="AT624" s="102" t="s">
        <v>212</v>
      </c>
      <c r="AU624" s="102" t="s">
        <v>83</v>
      </c>
      <c r="AV624" s="14" t="s">
        <v>83</v>
      </c>
      <c r="AW624" s="14" t="s">
        <v>32</v>
      </c>
      <c r="AX624" s="14" t="s">
        <v>75</v>
      </c>
      <c r="AY624" s="102" t="s">
        <v>204</v>
      </c>
    </row>
    <row r="625" spans="1:65" s="13" customFormat="1" x14ac:dyDescent="0.2">
      <c r="A625" s="225"/>
      <c r="B625" s="226"/>
      <c r="C625" s="225"/>
      <c r="D625" s="200" t="s">
        <v>212</v>
      </c>
      <c r="E625" s="227" t="s">
        <v>1</v>
      </c>
      <c r="F625" s="228" t="s">
        <v>502</v>
      </c>
      <c r="G625" s="225"/>
      <c r="H625" s="227" t="s">
        <v>1</v>
      </c>
      <c r="I625" s="225"/>
      <c r="J625" s="225"/>
      <c r="K625" s="225"/>
      <c r="L625" s="226"/>
      <c r="M625" s="229"/>
      <c r="N625" s="230"/>
      <c r="O625" s="230"/>
      <c r="P625" s="230"/>
      <c r="Q625" s="230"/>
      <c r="R625" s="230"/>
      <c r="S625" s="230"/>
      <c r="T625" s="231"/>
      <c r="U625" s="225"/>
      <c r="V625" s="225"/>
      <c r="AT625" s="101" t="s">
        <v>212</v>
      </c>
      <c r="AU625" s="101" t="s">
        <v>83</v>
      </c>
      <c r="AV625" s="13" t="s">
        <v>81</v>
      </c>
      <c r="AW625" s="13" t="s">
        <v>32</v>
      </c>
      <c r="AX625" s="13" t="s">
        <v>75</v>
      </c>
      <c r="AY625" s="101" t="s">
        <v>204</v>
      </c>
    </row>
    <row r="626" spans="1:65" s="14" customFormat="1" x14ac:dyDescent="0.2">
      <c r="A626" s="198"/>
      <c r="B626" s="199"/>
      <c r="C626" s="198"/>
      <c r="D626" s="200" t="s">
        <v>212</v>
      </c>
      <c r="E626" s="201" t="s">
        <v>1</v>
      </c>
      <c r="F626" s="202" t="s">
        <v>583</v>
      </c>
      <c r="G626" s="198"/>
      <c r="H626" s="203">
        <v>3.78</v>
      </c>
      <c r="I626" s="198"/>
      <c r="J626" s="198"/>
      <c r="K626" s="198"/>
      <c r="L626" s="199"/>
      <c r="M626" s="204"/>
      <c r="N626" s="205"/>
      <c r="O626" s="205"/>
      <c r="P626" s="205"/>
      <c r="Q626" s="205"/>
      <c r="R626" s="205"/>
      <c r="S626" s="205"/>
      <c r="T626" s="206"/>
      <c r="U626" s="198"/>
      <c r="V626" s="198"/>
      <c r="AT626" s="102" t="s">
        <v>212</v>
      </c>
      <c r="AU626" s="102" t="s">
        <v>83</v>
      </c>
      <c r="AV626" s="14" t="s">
        <v>83</v>
      </c>
      <c r="AW626" s="14" t="s">
        <v>32</v>
      </c>
      <c r="AX626" s="14" t="s">
        <v>75</v>
      </c>
      <c r="AY626" s="102" t="s">
        <v>204</v>
      </c>
    </row>
    <row r="627" spans="1:65" s="13" customFormat="1" x14ac:dyDescent="0.2">
      <c r="A627" s="225"/>
      <c r="B627" s="226"/>
      <c r="C627" s="225"/>
      <c r="D627" s="200" t="s">
        <v>212</v>
      </c>
      <c r="E627" s="227" t="s">
        <v>1</v>
      </c>
      <c r="F627" s="228" t="s">
        <v>504</v>
      </c>
      <c r="G627" s="225"/>
      <c r="H627" s="227" t="s">
        <v>1</v>
      </c>
      <c r="I627" s="225"/>
      <c r="J627" s="225"/>
      <c r="K627" s="225"/>
      <c r="L627" s="226"/>
      <c r="M627" s="229"/>
      <c r="N627" s="230"/>
      <c r="O627" s="230"/>
      <c r="P627" s="230"/>
      <c r="Q627" s="230"/>
      <c r="R627" s="230"/>
      <c r="S627" s="230"/>
      <c r="T627" s="231"/>
      <c r="U627" s="225"/>
      <c r="V627" s="225"/>
      <c r="AT627" s="101" t="s">
        <v>212</v>
      </c>
      <c r="AU627" s="101" t="s">
        <v>83</v>
      </c>
      <c r="AV627" s="13" t="s">
        <v>81</v>
      </c>
      <c r="AW627" s="13" t="s">
        <v>32</v>
      </c>
      <c r="AX627" s="13" t="s">
        <v>75</v>
      </c>
      <c r="AY627" s="101" t="s">
        <v>204</v>
      </c>
    </row>
    <row r="628" spans="1:65" s="14" customFormat="1" x14ac:dyDescent="0.2">
      <c r="A628" s="198"/>
      <c r="B628" s="199"/>
      <c r="C628" s="198"/>
      <c r="D628" s="200" t="s">
        <v>212</v>
      </c>
      <c r="E628" s="201" t="s">
        <v>1</v>
      </c>
      <c r="F628" s="202" t="s">
        <v>583</v>
      </c>
      <c r="G628" s="198"/>
      <c r="H628" s="203">
        <v>3.78</v>
      </c>
      <c r="I628" s="198"/>
      <c r="J628" s="198"/>
      <c r="K628" s="198"/>
      <c r="L628" s="199"/>
      <c r="M628" s="204"/>
      <c r="N628" s="205"/>
      <c r="O628" s="205"/>
      <c r="P628" s="205"/>
      <c r="Q628" s="205"/>
      <c r="R628" s="205"/>
      <c r="S628" s="205"/>
      <c r="T628" s="206"/>
      <c r="U628" s="198"/>
      <c r="V628" s="198"/>
      <c r="AT628" s="102" t="s">
        <v>212</v>
      </c>
      <c r="AU628" s="102" t="s">
        <v>83</v>
      </c>
      <c r="AV628" s="14" t="s">
        <v>83</v>
      </c>
      <c r="AW628" s="14" t="s">
        <v>32</v>
      </c>
      <c r="AX628" s="14" t="s">
        <v>75</v>
      </c>
      <c r="AY628" s="102" t="s">
        <v>204</v>
      </c>
    </row>
    <row r="629" spans="1:65" s="13" customFormat="1" x14ac:dyDescent="0.2">
      <c r="A629" s="225"/>
      <c r="B629" s="226"/>
      <c r="C629" s="225"/>
      <c r="D629" s="200" t="s">
        <v>212</v>
      </c>
      <c r="E629" s="227" t="s">
        <v>1</v>
      </c>
      <c r="F629" s="228" t="s">
        <v>506</v>
      </c>
      <c r="G629" s="225"/>
      <c r="H629" s="227" t="s">
        <v>1</v>
      </c>
      <c r="I629" s="225"/>
      <c r="J629" s="225"/>
      <c r="K629" s="225"/>
      <c r="L629" s="226"/>
      <c r="M629" s="229"/>
      <c r="N629" s="230"/>
      <c r="O629" s="230"/>
      <c r="P629" s="230"/>
      <c r="Q629" s="230"/>
      <c r="R629" s="230"/>
      <c r="S629" s="230"/>
      <c r="T629" s="231"/>
      <c r="U629" s="225"/>
      <c r="V629" s="225"/>
      <c r="AT629" s="101" t="s">
        <v>212</v>
      </c>
      <c r="AU629" s="101" t="s">
        <v>83</v>
      </c>
      <c r="AV629" s="13" t="s">
        <v>81</v>
      </c>
      <c r="AW629" s="13" t="s">
        <v>32</v>
      </c>
      <c r="AX629" s="13" t="s">
        <v>75</v>
      </c>
      <c r="AY629" s="101" t="s">
        <v>204</v>
      </c>
    </row>
    <row r="630" spans="1:65" s="14" customFormat="1" x14ac:dyDescent="0.2">
      <c r="A630" s="198"/>
      <c r="B630" s="199"/>
      <c r="C630" s="198"/>
      <c r="D630" s="200" t="s">
        <v>212</v>
      </c>
      <c r="E630" s="201" t="s">
        <v>1</v>
      </c>
      <c r="F630" s="202" t="s">
        <v>583</v>
      </c>
      <c r="G630" s="198"/>
      <c r="H630" s="203">
        <v>3.78</v>
      </c>
      <c r="I630" s="198"/>
      <c r="J630" s="198"/>
      <c r="K630" s="198"/>
      <c r="L630" s="199"/>
      <c r="M630" s="204"/>
      <c r="N630" s="205"/>
      <c r="O630" s="205"/>
      <c r="P630" s="205"/>
      <c r="Q630" s="205"/>
      <c r="R630" s="205"/>
      <c r="S630" s="205"/>
      <c r="T630" s="206"/>
      <c r="U630" s="198"/>
      <c r="V630" s="198"/>
      <c r="AT630" s="102" t="s">
        <v>212</v>
      </c>
      <c r="AU630" s="102" t="s">
        <v>83</v>
      </c>
      <c r="AV630" s="14" t="s">
        <v>83</v>
      </c>
      <c r="AW630" s="14" t="s">
        <v>32</v>
      </c>
      <c r="AX630" s="14" t="s">
        <v>75</v>
      </c>
      <c r="AY630" s="102" t="s">
        <v>204</v>
      </c>
    </row>
    <row r="631" spans="1:65" s="13" customFormat="1" x14ac:dyDescent="0.2">
      <c r="A631" s="225"/>
      <c r="B631" s="226"/>
      <c r="C631" s="225"/>
      <c r="D631" s="200" t="s">
        <v>212</v>
      </c>
      <c r="E631" s="227" t="s">
        <v>1</v>
      </c>
      <c r="F631" s="228" t="s">
        <v>508</v>
      </c>
      <c r="G631" s="225"/>
      <c r="H631" s="227" t="s">
        <v>1</v>
      </c>
      <c r="I631" s="225"/>
      <c r="J631" s="225"/>
      <c r="K631" s="225"/>
      <c r="L631" s="226"/>
      <c r="M631" s="229"/>
      <c r="N631" s="230"/>
      <c r="O631" s="230"/>
      <c r="P631" s="230"/>
      <c r="Q631" s="230"/>
      <c r="R631" s="230"/>
      <c r="S631" s="230"/>
      <c r="T631" s="231"/>
      <c r="U631" s="225"/>
      <c r="V631" s="225"/>
      <c r="AT631" s="101" t="s">
        <v>212</v>
      </c>
      <c r="AU631" s="101" t="s">
        <v>83</v>
      </c>
      <c r="AV631" s="13" t="s">
        <v>81</v>
      </c>
      <c r="AW631" s="13" t="s">
        <v>32</v>
      </c>
      <c r="AX631" s="13" t="s">
        <v>75</v>
      </c>
      <c r="AY631" s="101" t="s">
        <v>204</v>
      </c>
    </row>
    <row r="632" spans="1:65" s="14" customFormat="1" x14ac:dyDescent="0.2">
      <c r="A632" s="198"/>
      <c r="B632" s="199"/>
      <c r="C632" s="198"/>
      <c r="D632" s="200" t="s">
        <v>212</v>
      </c>
      <c r="E632" s="201" t="s">
        <v>1</v>
      </c>
      <c r="F632" s="202" t="s">
        <v>583</v>
      </c>
      <c r="G632" s="198"/>
      <c r="H632" s="203">
        <v>3.78</v>
      </c>
      <c r="I632" s="198"/>
      <c r="J632" s="198"/>
      <c r="K632" s="198"/>
      <c r="L632" s="199"/>
      <c r="M632" s="204"/>
      <c r="N632" s="205"/>
      <c r="O632" s="205"/>
      <c r="P632" s="205"/>
      <c r="Q632" s="205"/>
      <c r="R632" s="205"/>
      <c r="S632" s="205"/>
      <c r="T632" s="206"/>
      <c r="U632" s="198"/>
      <c r="V632" s="198"/>
      <c r="AT632" s="102" t="s">
        <v>212</v>
      </c>
      <c r="AU632" s="102" t="s">
        <v>83</v>
      </c>
      <c r="AV632" s="14" t="s">
        <v>83</v>
      </c>
      <c r="AW632" s="14" t="s">
        <v>32</v>
      </c>
      <c r="AX632" s="14" t="s">
        <v>75</v>
      </c>
      <c r="AY632" s="102" t="s">
        <v>204</v>
      </c>
    </row>
    <row r="633" spans="1:65" s="13" customFormat="1" x14ac:dyDescent="0.2">
      <c r="A633" s="225"/>
      <c r="B633" s="226"/>
      <c r="C633" s="225"/>
      <c r="D633" s="200" t="s">
        <v>212</v>
      </c>
      <c r="E633" s="227" t="s">
        <v>1</v>
      </c>
      <c r="F633" s="228" t="s">
        <v>510</v>
      </c>
      <c r="G633" s="225"/>
      <c r="H633" s="227" t="s">
        <v>1</v>
      </c>
      <c r="I633" s="225"/>
      <c r="J633" s="225"/>
      <c r="K633" s="225"/>
      <c r="L633" s="226"/>
      <c r="M633" s="229"/>
      <c r="N633" s="230"/>
      <c r="O633" s="230"/>
      <c r="P633" s="230"/>
      <c r="Q633" s="230"/>
      <c r="R633" s="230"/>
      <c r="S633" s="230"/>
      <c r="T633" s="231"/>
      <c r="U633" s="225"/>
      <c r="V633" s="225"/>
      <c r="AT633" s="101" t="s">
        <v>212</v>
      </c>
      <c r="AU633" s="101" t="s">
        <v>83</v>
      </c>
      <c r="AV633" s="13" t="s">
        <v>81</v>
      </c>
      <c r="AW633" s="13" t="s">
        <v>32</v>
      </c>
      <c r="AX633" s="13" t="s">
        <v>75</v>
      </c>
      <c r="AY633" s="101" t="s">
        <v>204</v>
      </c>
    </row>
    <row r="634" spans="1:65" s="14" customFormat="1" x14ac:dyDescent="0.2">
      <c r="A634" s="198"/>
      <c r="B634" s="199"/>
      <c r="C634" s="198"/>
      <c r="D634" s="200" t="s">
        <v>212</v>
      </c>
      <c r="E634" s="201" t="s">
        <v>1</v>
      </c>
      <c r="F634" s="202" t="s">
        <v>583</v>
      </c>
      <c r="G634" s="198"/>
      <c r="H634" s="203">
        <v>3.78</v>
      </c>
      <c r="I634" s="198"/>
      <c r="J634" s="198"/>
      <c r="K634" s="198"/>
      <c r="L634" s="199"/>
      <c r="M634" s="204"/>
      <c r="N634" s="205"/>
      <c r="O634" s="205"/>
      <c r="P634" s="205"/>
      <c r="Q634" s="205"/>
      <c r="R634" s="205"/>
      <c r="S634" s="205"/>
      <c r="T634" s="206"/>
      <c r="U634" s="198"/>
      <c r="V634" s="198"/>
      <c r="AT634" s="102" t="s">
        <v>212</v>
      </c>
      <c r="AU634" s="102" t="s">
        <v>83</v>
      </c>
      <c r="AV634" s="14" t="s">
        <v>83</v>
      </c>
      <c r="AW634" s="14" t="s">
        <v>32</v>
      </c>
      <c r="AX634" s="14" t="s">
        <v>75</v>
      </c>
      <c r="AY634" s="102" t="s">
        <v>204</v>
      </c>
    </row>
    <row r="635" spans="1:65" s="15" customFormat="1" x14ac:dyDescent="0.2">
      <c r="A635" s="207"/>
      <c r="B635" s="208"/>
      <c r="C635" s="207"/>
      <c r="D635" s="200" t="s">
        <v>212</v>
      </c>
      <c r="E635" s="209" t="s">
        <v>1</v>
      </c>
      <c r="F635" s="210" t="s">
        <v>227</v>
      </c>
      <c r="G635" s="207"/>
      <c r="H635" s="211">
        <v>28.847000000000001</v>
      </c>
      <c r="I635" s="207"/>
      <c r="J635" s="207"/>
      <c r="K635" s="207"/>
      <c r="L635" s="208"/>
      <c r="M635" s="212"/>
      <c r="N635" s="213"/>
      <c r="O635" s="213"/>
      <c r="P635" s="213"/>
      <c r="Q635" s="213"/>
      <c r="R635" s="213"/>
      <c r="S635" s="213"/>
      <c r="T635" s="214"/>
      <c r="U635" s="207"/>
      <c r="V635" s="207"/>
      <c r="AT635" s="103" t="s">
        <v>212</v>
      </c>
      <c r="AU635" s="103" t="s">
        <v>83</v>
      </c>
      <c r="AV635" s="15" t="s">
        <v>211</v>
      </c>
      <c r="AW635" s="15" t="s">
        <v>32</v>
      </c>
      <c r="AX635" s="15" t="s">
        <v>81</v>
      </c>
      <c r="AY635" s="103" t="s">
        <v>204</v>
      </c>
    </row>
    <row r="636" spans="1:65" s="2" customFormat="1" ht="21.75" customHeight="1" x14ac:dyDescent="0.2">
      <c r="A636" s="111"/>
      <c r="B636" s="112"/>
      <c r="C636" s="187" t="s">
        <v>410</v>
      </c>
      <c r="D636" s="187" t="s">
        <v>207</v>
      </c>
      <c r="E636" s="188" t="s">
        <v>584</v>
      </c>
      <c r="F636" s="189" t="s">
        <v>585</v>
      </c>
      <c r="G636" s="190" t="s">
        <v>210</v>
      </c>
      <c r="H636" s="191">
        <v>15.946</v>
      </c>
      <c r="I636" s="192"/>
      <c r="J636" s="192">
        <f>ROUND(I636*H636,2)</f>
        <v>0</v>
      </c>
      <c r="K636" s="193"/>
      <c r="L636" s="112"/>
      <c r="M636" s="194" t="s">
        <v>1</v>
      </c>
      <c r="N636" s="195" t="s">
        <v>40</v>
      </c>
      <c r="O636" s="196">
        <v>0</v>
      </c>
      <c r="P636" s="196">
        <f>O636*H636</f>
        <v>0</v>
      </c>
      <c r="Q636" s="196">
        <v>0</v>
      </c>
      <c r="R636" s="196">
        <f>Q636*H636</f>
        <v>0</v>
      </c>
      <c r="S636" s="196">
        <v>0</v>
      </c>
      <c r="T636" s="197">
        <f>S636*H636</f>
        <v>0</v>
      </c>
      <c r="U636" s="111"/>
      <c r="V636" s="111"/>
      <c r="W636" s="29"/>
      <c r="X636" s="29"/>
      <c r="Y636" s="29"/>
      <c r="Z636" s="29"/>
      <c r="AA636" s="29"/>
      <c r="AB636" s="29"/>
      <c r="AC636" s="29"/>
      <c r="AD636" s="29"/>
      <c r="AE636" s="29"/>
      <c r="AR636" s="99" t="s">
        <v>211</v>
      </c>
      <c r="AT636" s="99" t="s">
        <v>207</v>
      </c>
      <c r="AU636" s="99" t="s">
        <v>83</v>
      </c>
      <c r="AY636" s="18" t="s">
        <v>204</v>
      </c>
      <c r="BE636" s="100">
        <f>IF(N636="základní",J636,0)</f>
        <v>0</v>
      </c>
      <c r="BF636" s="100">
        <f>IF(N636="snížená",J636,0)</f>
        <v>0</v>
      </c>
      <c r="BG636" s="100">
        <f>IF(N636="zákl. přenesená",J636,0)</f>
        <v>0</v>
      </c>
      <c r="BH636" s="100">
        <f>IF(N636="sníž. přenesená",J636,0)</f>
        <v>0</v>
      </c>
      <c r="BI636" s="100">
        <f>IF(N636="nulová",J636,0)</f>
        <v>0</v>
      </c>
      <c r="BJ636" s="18" t="s">
        <v>81</v>
      </c>
      <c r="BK636" s="100">
        <f>ROUND(I636*H636,2)</f>
        <v>0</v>
      </c>
      <c r="BL636" s="18" t="s">
        <v>211</v>
      </c>
      <c r="BM636" s="99" t="s">
        <v>586</v>
      </c>
    </row>
    <row r="637" spans="1:65" s="13" customFormat="1" x14ac:dyDescent="0.2">
      <c r="A637" s="225"/>
      <c r="B637" s="226"/>
      <c r="C637" s="225"/>
      <c r="D637" s="200" t="s">
        <v>212</v>
      </c>
      <c r="E637" s="227" t="s">
        <v>1</v>
      </c>
      <c r="F637" s="228" t="s">
        <v>224</v>
      </c>
      <c r="G637" s="225"/>
      <c r="H637" s="227" t="s">
        <v>1</v>
      </c>
      <c r="I637" s="225"/>
      <c r="J637" s="225"/>
      <c r="K637" s="225"/>
      <c r="L637" s="226"/>
      <c r="M637" s="229"/>
      <c r="N637" s="230"/>
      <c r="O637" s="230"/>
      <c r="P637" s="230"/>
      <c r="Q637" s="230"/>
      <c r="R637" s="230"/>
      <c r="S637" s="230"/>
      <c r="T637" s="231"/>
      <c r="U637" s="225"/>
      <c r="V637" s="225"/>
      <c r="AT637" s="101" t="s">
        <v>212</v>
      </c>
      <c r="AU637" s="101" t="s">
        <v>83</v>
      </c>
      <c r="AV637" s="13" t="s">
        <v>81</v>
      </c>
      <c r="AW637" s="13" t="s">
        <v>32</v>
      </c>
      <c r="AX637" s="13" t="s">
        <v>75</v>
      </c>
      <c r="AY637" s="101" t="s">
        <v>204</v>
      </c>
    </row>
    <row r="638" spans="1:65" s="13" customFormat="1" x14ac:dyDescent="0.2">
      <c r="A638" s="225"/>
      <c r="B638" s="226"/>
      <c r="C638" s="225"/>
      <c r="D638" s="200" t="s">
        <v>212</v>
      </c>
      <c r="E638" s="227" t="s">
        <v>1</v>
      </c>
      <c r="F638" s="228" t="s">
        <v>587</v>
      </c>
      <c r="G638" s="225"/>
      <c r="H638" s="227" t="s">
        <v>1</v>
      </c>
      <c r="I638" s="225"/>
      <c r="J638" s="225"/>
      <c r="K638" s="225"/>
      <c r="L638" s="226"/>
      <c r="M638" s="229"/>
      <c r="N638" s="230"/>
      <c r="O638" s="230"/>
      <c r="P638" s="230"/>
      <c r="Q638" s="230"/>
      <c r="R638" s="230"/>
      <c r="S638" s="230"/>
      <c r="T638" s="231"/>
      <c r="U638" s="225"/>
      <c r="V638" s="225"/>
      <c r="AT638" s="101" t="s">
        <v>212</v>
      </c>
      <c r="AU638" s="101" t="s">
        <v>83</v>
      </c>
      <c r="AV638" s="13" t="s">
        <v>81</v>
      </c>
      <c r="AW638" s="13" t="s">
        <v>32</v>
      </c>
      <c r="AX638" s="13" t="s">
        <v>75</v>
      </c>
      <c r="AY638" s="101" t="s">
        <v>204</v>
      </c>
    </row>
    <row r="639" spans="1:65" s="14" customFormat="1" x14ac:dyDescent="0.2">
      <c r="A639" s="198"/>
      <c r="B639" s="199"/>
      <c r="C639" s="198"/>
      <c r="D639" s="200" t="s">
        <v>212</v>
      </c>
      <c r="E639" s="201" t="s">
        <v>1</v>
      </c>
      <c r="F639" s="202" t="s">
        <v>588</v>
      </c>
      <c r="G639" s="198"/>
      <c r="H639" s="203">
        <v>7.2</v>
      </c>
      <c r="I639" s="198"/>
      <c r="J639" s="198"/>
      <c r="K639" s="198"/>
      <c r="L639" s="199"/>
      <c r="M639" s="204"/>
      <c r="N639" s="205"/>
      <c r="O639" s="205"/>
      <c r="P639" s="205"/>
      <c r="Q639" s="205"/>
      <c r="R639" s="205"/>
      <c r="S639" s="205"/>
      <c r="T639" s="206"/>
      <c r="U639" s="198"/>
      <c r="V639" s="198"/>
      <c r="AT639" s="102" t="s">
        <v>212</v>
      </c>
      <c r="AU639" s="102" t="s">
        <v>83</v>
      </c>
      <c r="AV639" s="14" t="s">
        <v>83</v>
      </c>
      <c r="AW639" s="14" t="s">
        <v>32</v>
      </c>
      <c r="AX639" s="14" t="s">
        <v>75</v>
      </c>
      <c r="AY639" s="102" t="s">
        <v>204</v>
      </c>
    </row>
    <row r="640" spans="1:65" s="13" customFormat="1" x14ac:dyDescent="0.2">
      <c r="A640" s="225"/>
      <c r="B640" s="226"/>
      <c r="C640" s="225"/>
      <c r="D640" s="200" t="s">
        <v>212</v>
      </c>
      <c r="E640" s="227" t="s">
        <v>1</v>
      </c>
      <c r="F640" s="228" t="s">
        <v>425</v>
      </c>
      <c r="G640" s="225"/>
      <c r="H640" s="227" t="s">
        <v>1</v>
      </c>
      <c r="I640" s="225"/>
      <c r="J640" s="225"/>
      <c r="K640" s="225"/>
      <c r="L640" s="226"/>
      <c r="M640" s="229"/>
      <c r="N640" s="230"/>
      <c r="O640" s="230"/>
      <c r="P640" s="230"/>
      <c r="Q640" s="230"/>
      <c r="R640" s="230"/>
      <c r="S640" s="230"/>
      <c r="T640" s="231"/>
      <c r="U640" s="225"/>
      <c r="V640" s="225"/>
      <c r="AT640" s="101" t="s">
        <v>212</v>
      </c>
      <c r="AU640" s="101" t="s">
        <v>83</v>
      </c>
      <c r="AV640" s="13" t="s">
        <v>81</v>
      </c>
      <c r="AW640" s="13" t="s">
        <v>32</v>
      </c>
      <c r="AX640" s="13" t="s">
        <v>75</v>
      </c>
      <c r="AY640" s="101" t="s">
        <v>204</v>
      </c>
    </row>
    <row r="641" spans="1:65" s="14" customFormat="1" x14ac:dyDescent="0.2">
      <c r="A641" s="198"/>
      <c r="B641" s="199"/>
      <c r="C641" s="198"/>
      <c r="D641" s="200" t="s">
        <v>212</v>
      </c>
      <c r="E641" s="201" t="s">
        <v>1</v>
      </c>
      <c r="F641" s="202" t="s">
        <v>577</v>
      </c>
      <c r="G641" s="198"/>
      <c r="H641" s="203">
        <v>5.5119999999999996</v>
      </c>
      <c r="I641" s="198"/>
      <c r="J641" s="198"/>
      <c r="K641" s="198"/>
      <c r="L641" s="199"/>
      <c r="M641" s="204"/>
      <c r="N641" s="205"/>
      <c r="O641" s="205"/>
      <c r="P641" s="205"/>
      <c r="Q641" s="205"/>
      <c r="R641" s="205"/>
      <c r="S641" s="205"/>
      <c r="T641" s="206"/>
      <c r="U641" s="198"/>
      <c r="V641" s="198"/>
      <c r="AT641" s="102" t="s">
        <v>212</v>
      </c>
      <c r="AU641" s="102" t="s">
        <v>83</v>
      </c>
      <c r="AV641" s="14" t="s">
        <v>83</v>
      </c>
      <c r="AW641" s="14" t="s">
        <v>32</v>
      </c>
      <c r="AX641" s="14" t="s">
        <v>75</v>
      </c>
      <c r="AY641" s="102" t="s">
        <v>204</v>
      </c>
    </row>
    <row r="642" spans="1:65" s="13" customFormat="1" x14ac:dyDescent="0.2">
      <c r="A642" s="225"/>
      <c r="B642" s="226"/>
      <c r="C642" s="225"/>
      <c r="D642" s="200" t="s">
        <v>212</v>
      </c>
      <c r="E642" s="227" t="s">
        <v>1</v>
      </c>
      <c r="F642" s="228" t="s">
        <v>429</v>
      </c>
      <c r="G642" s="225"/>
      <c r="H642" s="227" t="s">
        <v>1</v>
      </c>
      <c r="I642" s="225"/>
      <c r="J642" s="225"/>
      <c r="K642" s="225"/>
      <c r="L642" s="226"/>
      <c r="M642" s="229"/>
      <c r="N642" s="230"/>
      <c r="O642" s="230"/>
      <c r="P642" s="230"/>
      <c r="Q642" s="230"/>
      <c r="R642" s="230"/>
      <c r="S642" s="230"/>
      <c r="T642" s="231"/>
      <c r="U642" s="225"/>
      <c r="V642" s="225"/>
      <c r="AT642" s="101" t="s">
        <v>212</v>
      </c>
      <c r="AU642" s="101" t="s">
        <v>83</v>
      </c>
      <c r="AV642" s="13" t="s">
        <v>81</v>
      </c>
      <c r="AW642" s="13" t="s">
        <v>32</v>
      </c>
      <c r="AX642" s="13" t="s">
        <v>75</v>
      </c>
      <c r="AY642" s="101" t="s">
        <v>204</v>
      </c>
    </row>
    <row r="643" spans="1:65" s="14" customFormat="1" x14ac:dyDescent="0.2">
      <c r="A643" s="198"/>
      <c r="B643" s="199"/>
      <c r="C643" s="198"/>
      <c r="D643" s="200" t="s">
        <v>212</v>
      </c>
      <c r="E643" s="201" t="s">
        <v>1</v>
      </c>
      <c r="F643" s="202" t="s">
        <v>589</v>
      </c>
      <c r="G643" s="198"/>
      <c r="H643" s="203">
        <v>3.234</v>
      </c>
      <c r="I643" s="198"/>
      <c r="J643" s="198"/>
      <c r="K643" s="198"/>
      <c r="L643" s="199"/>
      <c r="M643" s="204"/>
      <c r="N643" s="205"/>
      <c r="O643" s="205"/>
      <c r="P643" s="205"/>
      <c r="Q643" s="205"/>
      <c r="R643" s="205"/>
      <c r="S643" s="205"/>
      <c r="T643" s="206"/>
      <c r="U643" s="198"/>
      <c r="V643" s="198"/>
      <c r="AT643" s="102" t="s">
        <v>212</v>
      </c>
      <c r="AU643" s="102" t="s">
        <v>83</v>
      </c>
      <c r="AV643" s="14" t="s">
        <v>83</v>
      </c>
      <c r="AW643" s="14" t="s">
        <v>32</v>
      </c>
      <c r="AX643" s="14" t="s">
        <v>75</v>
      </c>
      <c r="AY643" s="102" t="s">
        <v>204</v>
      </c>
    </row>
    <row r="644" spans="1:65" s="15" customFormat="1" x14ac:dyDescent="0.2">
      <c r="A644" s="207"/>
      <c r="B644" s="208"/>
      <c r="C644" s="207"/>
      <c r="D644" s="200" t="s">
        <v>212</v>
      </c>
      <c r="E644" s="209" t="s">
        <v>1</v>
      </c>
      <c r="F644" s="210" t="s">
        <v>227</v>
      </c>
      <c r="G644" s="207"/>
      <c r="H644" s="211">
        <v>15.946</v>
      </c>
      <c r="I644" s="207"/>
      <c r="J644" s="207"/>
      <c r="K644" s="207"/>
      <c r="L644" s="208"/>
      <c r="M644" s="212"/>
      <c r="N644" s="213"/>
      <c r="O644" s="213"/>
      <c r="P644" s="213"/>
      <c r="Q644" s="213"/>
      <c r="R644" s="213"/>
      <c r="S644" s="213"/>
      <c r="T644" s="214"/>
      <c r="U644" s="207"/>
      <c r="V644" s="207"/>
      <c r="AT644" s="103" t="s">
        <v>212</v>
      </c>
      <c r="AU644" s="103" t="s">
        <v>83</v>
      </c>
      <c r="AV644" s="15" t="s">
        <v>211</v>
      </c>
      <c r="AW644" s="15" t="s">
        <v>32</v>
      </c>
      <c r="AX644" s="15" t="s">
        <v>81</v>
      </c>
      <c r="AY644" s="103" t="s">
        <v>204</v>
      </c>
    </row>
    <row r="645" spans="1:65" s="2" customFormat="1" ht="24.2" customHeight="1" x14ac:dyDescent="0.2">
      <c r="A645" s="111"/>
      <c r="B645" s="112"/>
      <c r="C645" s="187" t="s">
        <v>590</v>
      </c>
      <c r="D645" s="187" t="s">
        <v>207</v>
      </c>
      <c r="E645" s="188" t="s">
        <v>591</v>
      </c>
      <c r="F645" s="189" t="s">
        <v>592</v>
      </c>
      <c r="G645" s="190" t="s">
        <v>349</v>
      </c>
      <c r="H645" s="191">
        <v>0.97199999999999998</v>
      </c>
      <c r="I645" s="192"/>
      <c r="J645" s="192">
        <f>ROUND(I645*H645,2)</f>
        <v>0</v>
      </c>
      <c r="K645" s="193"/>
      <c r="L645" s="112"/>
      <c r="M645" s="194" t="s">
        <v>1</v>
      </c>
      <c r="N645" s="195" t="s">
        <v>40</v>
      </c>
      <c r="O645" s="196">
        <v>0</v>
      </c>
      <c r="P645" s="196">
        <f>O645*H645</f>
        <v>0</v>
      </c>
      <c r="Q645" s="196">
        <v>0</v>
      </c>
      <c r="R645" s="196">
        <f>Q645*H645</f>
        <v>0</v>
      </c>
      <c r="S645" s="196">
        <v>0</v>
      </c>
      <c r="T645" s="197">
        <f>S645*H645</f>
        <v>0</v>
      </c>
      <c r="U645" s="111"/>
      <c r="V645" s="111"/>
      <c r="W645" s="29"/>
      <c r="X645" s="29"/>
      <c r="Y645" s="29"/>
      <c r="Z645" s="29"/>
      <c r="AA645" s="29"/>
      <c r="AB645" s="29"/>
      <c r="AC645" s="29"/>
      <c r="AD645" s="29"/>
      <c r="AE645" s="29"/>
      <c r="AR645" s="99" t="s">
        <v>211</v>
      </c>
      <c r="AT645" s="99" t="s">
        <v>207</v>
      </c>
      <c r="AU645" s="99" t="s">
        <v>83</v>
      </c>
      <c r="AY645" s="18" t="s">
        <v>204</v>
      </c>
      <c r="BE645" s="100">
        <f>IF(N645="základní",J645,0)</f>
        <v>0</v>
      </c>
      <c r="BF645" s="100">
        <f>IF(N645="snížená",J645,0)</f>
        <v>0</v>
      </c>
      <c r="BG645" s="100">
        <f>IF(N645="zákl. přenesená",J645,0)</f>
        <v>0</v>
      </c>
      <c r="BH645" s="100">
        <f>IF(N645="sníž. přenesená",J645,0)</f>
        <v>0</v>
      </c>
      <c r="BI645" s="100">
        <f>IF(N645="nulová",J645,0)</f>
        <v>0</v>
      </c>
      <c r="BJ645" s="18" t="s">
        <v>81</v>
      </c>
      <c r="BK645" s="100">
        <f>ROUND(I645*H645,2)</f>
        <v>0</v>
      </c>
      <c r="BL645" s="18" t="s">
        <v>211</v>
      </c>
      <c r="BM645" s="99" t="s">
        <v>593</v>
      </c>
    </row>
    <row r="646" spans="1:65" s="13" customFormat="1" x14ac:dyDescent="0.2">
      <c r="A646" s="225"/>
      <c r="B646" s="226"/>
      <c r="C646" s="225"/>
      <c r="D646" s="200" t="s">
        <v>212</v>
      </c>
      <c r="E646" s="227" t="s">
        <v>1</v>
      </c>
      <c r="F646" s="228" t="s">
        <v>224</v>
      </c>
      <c r="G646" s="225"/>
      <c r="H646" s="227" t="s">
        <v>1</v>
      </c>
      <c r="I646" s="225"/>
      <c r="J646" s="225"/>
      <c r="K646" s="225"/>
      <c r="L646" s="226"/>
      <c r="M646" s="229"/>
      <c r="N646" s="230"/>
      <c r="O646" s="230"/>
      <c r="P646" s="230"/>
      <c r="Q646" s="230"/>
      <c r="R646" s="230"/>
      <c r="S646" s="230"/>
      <c r="T646" s="231"/>
      <c r="U646" s="225"/>
      <c r="V646" s="225"/>
      <c r="AT646" s="101" t="s">
        <v>212</v>
      </c>
      <c r="AU646" s="101" t="s">
        <v>83</v>
      </c>
      <c r="AV646" s="13" t="s">
        <v>81</v>
      </c>
      <c r="AW646" s="13" t="s">
        <v>32</v>
      </c>
      <c r="AX646" s="13" t="s">
        <v>75</v>
      </c>
      <c r="AY646" s="101" t="s">
        <v>204</v>
      </c>
    </row>
    <row r="647" spans="1:65" s="13" customFormat="1" x14ac:dyDescent="0.2">
      <c r="A647" s="225"/>
      <c r="B647" s="226"/>
      <c r="C647" s="225"/>
      <c r="D647" s="200" t="s">
        <v>212</v>
      </c>
      <c r="E647" s="227" t="s">
        <v>1</v>
      </c>
      <c r="F647" s="228" t="s">
        <v>565</v>
      </c>
      <c r="G647" s="225"/>
      <c r="H647" s="227" t="s">
        <v>1</v>
      </c>
      <c r="I647" s="225"/>
      <c r="J647" s="225"/>
      <c r="K647" s="225"/>
      <c r="L647" s="226"/>
      <c r="M647" s="229"/>
      <c r="N647" s="230"/>
      <c r="O647" s="230"/>
      <c r="P647" s="230"/>
      <c r="Q647" s="230"/>
      <c r="R647" s="230"/>
      <c r="S647" s="230"/>
      <c r="T647" s="231"/>
      <c r="U647" s="225"/>
      <c r="V647" s="225"/>
      <c r="AT647" s="101" t="s">
        <v>212</v>
      </c>
      <c r="AU647" s="101" t="s">
        <v>83</v>
      </c>
      <c r="AV647" s="13" t="s">
        <v>81</v>
      </c>
      <c r="AW647" s="13" t="s">
        <v>32</v>
      </c>
      <c r="AX647" s="13" t="s">
        <v>75</v>
      </c>
      <c r="AY647" s="101" t="s">
        <v>204</v>
      </c>
    </row>
    <row r="648" spans="1:65" s="14" customFormat="1" x14ac:dyDescent="0.2">
      <c r="A648" s="198"/>
      <c r="B648" s="199"/>
      <c r="C648" s="198"/>
      <c r="D648" s="200" t="s">
        <v>212</v>
      </c>
      <c r="E648" s="201" t="s">
        <v>1</v>
      </c>
      <c r="F648" s="202" t="s">
        <v>594</v>
      </c>
      <c r="G648" s="198"/>
      <c r="H648" s="203">
        <v>0.97199999999999998</v>
      </c>
      <c r="I648" s="198"/>
      <c r="J648" s="198"/>
      <c r="K648" s="198"/>
      <c r="L648" s="199"/>
      <c r="M648" s="204"/>
      <c r="N648" s="205"/>
      <c r="O648" s="205"/>
      <c r="P648" s="205"/>
      <c r="Q648" s="205"/>
      <c r="R648" s="205"/>
      <c r="S648" s="205"/>
      <c r="T648" s="206"/>
      <c r="U648" s="198"/>
      <c r="V648" s="198"/>
      <c r="AT648" s="102" t="s">
        <v>212</v>
      </c>
      <c r="AU648" s="102" t="s">
        <v>83</v>
      </c>
      <c r="AV648" s="14" t="s">
        <v>83</v>
      </c>
      <c r="AW648" s="14" t="s">
        <v>32</v>
      </c>
      <c r="AX648" s="14" t="s">
        <v>75</v>
      </c>
      <c r="AY648" s="102" t="s">
        <v>204</v>
      </c>
    </row>
    <row r="649" spans="1:65" s="15" customFormat="1" x14ac:dyDescent="0.2">
      <c r="A649" s="207"/>
      <c r="B649" s="208"/>
      <c r="C649" s="207"/>
      <c r="D649" s="200" t="s">
        <v>212</v>
      </c>
      <c r="E649" s="209" t="s">
        <v>1</v>
      </c>
      <c r="F649" s="210" t="s">
        <v>227</v>
      </c>
      <c r="G649" s="207"/>
      <c r="H649" s="211">
        <v>0.97199999999999998</v>
      </c>
      <c r="I649" s="207"/>
      <c r="J649" s="207"/>
      <c r="K649" s="207"/>
      <c r="L649" s="208"/>
      <c r="M649" s="212"/>
      <c r="N649" s="213"/>
      <c r="O649" s="213"/>
      <c r="P649" s="213"/>
      <c r="Q649" s="213"/>
      <c r="R649" s="213"/>
      <c r="S649" s="213"/>
      <c r="T649" s="214"/>
      <c r="U649" s="207"/>
      <c r="V649" s="207"/>
      <c r="AT649" s="103" t="s">
        <v>212</v>
      </c>
      <c r="AU649" s="103" t="s">
        <v>83</v>
      </c>
      <c r="AV649" s="15" t="s">
        <v>211</v>
      </c>
      <c r="AW649" s="15" t="s">
        <v>32</v>
      </c>
      <c r="AX649" s="15" t="s">
        <v>81</v>
      </c>
      <c r="AY649" s="103" t="s">
        <v>204</v>
      </c>
    </row>
    <row r="650" spans="1:65" s="2" customFormat="1" ht="16.5" customHeight="1" x14ac:dyDescent="0.2">
      <c r="A650" s="111"/>
      <c r="B650" s="112"/>
      <c r="C650" s="187" t="s">
        <v>418</v>
      </c>
      <c r="D650" s="187" t="s">
        <v>207</v>
      </c>
      <c r="E650" s="188" t="s">
        <v>595</v>
      </c>
      <c r="F650" s="189" t="s">
        <v>596</v>
      </c>
      <c r="G650" s="190" t="s">
        <v>367</v>
      </c>
      <c r="H650" s="191">
        <v>6.7</v>
      </c>
      <c r="I650" s="192"/>
      <c r="J650" s="192">
        <f>ROUND(I650*H650,2)</f>
        <v>0</v>
      </c>
      <c r="K650" s="193"/>
      <c r="L650" s="112"/>
      <c r="M650" s="194" t="s">
        <v>1</v>
      </c>
      <c r="N650" s="195" t="s">
        <v>40</v>
      </c>
      <c r="O650" s="196">
        <v>0</v>
      </c>
      <c r="P650" s="196">
        <f>O650*H650</f>
        <v>0</v>
      </c>
      <c r="Q650" s="196">
        <v>0</v>
      </c>
      <c r="R650" s="196">
        <f>Q650*H650</f>
        <v>0</v>
      </c>
      <c r="S650" s="196">
        <v>0</v>
      </c>
      <c r="T650" s="197">
        <f>S650*H650</f>
        <v>0</v>
      </c>
      <c r="U650" s="111"/>
      <c r="V650" s="111"/>
      <c r="W650" s="29"/>
      <c r="X650" s="29"/>
      <c r="Y650" s="29"/>
      <c r="Z650" s="29"/>
      <c r="AA650" s="29"/>
      <c r="AB650" s="29"/>
      <c r="AC650" s="29"/>
      <c r="AD650" s="29"/>
      <c r="AE650" s="29"/>
      <c r="AR650" s="99" t="s">
        <v>211</v>
      </c>
      <c r="AT650" s="99" t="s">
        <v>207</v>
      </c>
      <c r="AU650" s="99" t="s">
        <v>83</v>
      </c>
      <c r="AY650" s="18" t="s">
        <v>204</v>
      </c>
      <c r="BE650" s="100">
        <f>IF(N650="základní",J650,0)</f>
        <v>0</v>
      </c>
      <c r="BF650" s="100">
        <f>IF(N650="snížená",J650,0)</f>
        <v>0</v>
      </c>
      <c r="BG650" s="100">
        <f>IF(N650="zákl. přenesená",J650,0)</f>
        <v>0</v>
      </c>
      <c r="BH650" s="100">
        <f>IF(N650="sníž. přenesená",J650,0)</f>
        <v>0</v>
      </c>
      <c r="BI650" s="100">
        <f>IF(N650="nulová",J650,0)</f>
        <v>0</v>
      </c>
      <c r="BJ650" s="18" t="s">
        <v>81</v>
      </c>
      <c r="BK650" s="100">
        <f>ROUND(I650*H650,2)</f>
        <v>0</v>
      </c>
      <c r="BL650" s="18" t="s">
        <v>211</v>
      </c>
      <c r="BM650" s="99" t="s">
        <v>597</v>
      </c>
    </row>
    <row r="651" spans="1:65" s="13" customFormat="1" x14ac:dyDescent="0.2">
      <c r="A651" s="225"/>
      <c r="B651" s="226"/>
      <c r="C651" s="225"/>
      <c r="D651" s="200" t="s">
        <v>212</v>
      </c>
      <c r="E651" s="227" t="s">
        <v>1</v>
      </c>
      <c r="F651" s="228" t="s">
        <v>213</v>
      </c>
      <c r="G651" s="225"/>
      <c r="H651" s="227" t="s">
        <v>1</v>
      </c>
      <c r="I651" s="225"/>
      <c r="J651" s="225"/>
      <c r="K651" s="225"/>
      <c r="L651" s="226"/>
      <c r="M651" s="229"/>
      <c r="N651" s="230"/>
      <c r="O651" s="230"/>
      <c r="P651" s="230"/>
      <c r="Q651" s="230"/>
      <c r="R651" s="230"/>
      <c r="S651" s="230"/>
      <c r="T651" s="231"/>
      <c r="U651" s="225"/>
      <c r="V651" s="225"/>
      <c r="AT651" s="101" t="s">
        <v>212</v>
      </c>
      <c r="AU651" s="101" t="s">
        <v>83</v>
      </c>
      <c r="AV651" s="13" t="s">
        <v>81</v>
      </c>
      <c r="AW651" s="13" t="s">
        <v>32</v>
      </c>
      <c r="AX651" s="13" t="s">
        <v>75</v>
      </c>
      <c r="AY651" s="101" t="s">
        <v>204</v>
      </c>
    </row>
    <row r="652" spans="1:65" s="13" customFormat="1" x14ac:dyDescent="0.2">
      <c r="A652" s="225"/>
      <c r="B652" s="226"/>
      <c r="C652" s="225"/>
      <c r="D652" s="200" t="s">
        <v>212</v>
      </c>
      <c r="E652" s="227" t="s">
        <v>1</v>
      </c>
      <c r="F652" s="228" t="s">
        <v>372</v>
      </c>
      <c r="G652" s="225"/>
      <c r="H652" s="227" t="s">
        <v>1</v>
      </c>
      <c r="I652" s="225"/>
      <c r="J652" s="225"/>
      <c r="K652" s="225"/>
      <c r="L652" s="226"/>
      <c r="M652" s="229"/>
      <c r="N652" s="230"/>
      <c r="O652" s="230"/>
      <c r="P652" s="230"/>
      <c r="Q652" s="230"/>
      <c r="R652" s="230"/>
      <c r="S652" s="230"/>
      <c r="T652" s="231"/>
      <c r="U652" s="225"/>
      <c r="V652" s="225"/>
      <c r="AT652" s="101" t="s">
        <v>212</v>
      </c>
      <c r="AU652" s="101" t="s">
        <v>83</v>
      </c>
      <c r="AV652" s="13" t="s">
        <v>81</v>
      </c>
      <c r="AW652" s="13" t="s">
        <v>32</v>
      </c>
      <c r="AX652" s="13" t="s">
        <v>75</v>
      </c>
      <c r="AY652" s="101" t="s">
        <v>204</v>
      </c>
    </row>
    <row r="653" spans="1:65" s="14" customFormat="1" x14ac:dyDescent="0.2">
      <c r="A653" s="198"/>
      <c r="B653" s="199"/>
      <c r="C653" s="198"/>
      <c r="D653" s="200" t="s">
        <v>212</v>
      </c>
      <c r="E653" s="201" t="s">
        <v>1</v>
      </c>
      <c r="F653" s="202" t="s">
        <v>542</v>
      </c>
      <c r="G653" s="198"/>
      <c r="H653" s="203">
        <v>6.7</v>
      </c>
      <c r="I653" s="198"/>
      <c r="J653" s="198"/>
      <c r="K653" s="198"/>
      <c r="L653" s="199"/>
      <c r="M653" s="204"/>
      <c r="N653" s="205"/>
      <c r="O653" s="205"/>
      <c r="P653" s="205"/>
      <c r="Q653" s="205"/>
      <c r="R653" s="205"/>
      <c r="S653" s="205"/>
      <c r="T653" s="206"/>
      <c r="U653" s="198"/>
      <c r="V653" s="198"/>
      <c r="AT653" s="102" t="s">
        <v>212</v>
      </c>
      <c r="AU653" s="102" t="s">
        <v>83</v>
      </c>
      <c r="AV653" s="14" t="s">
        <v>83</v>
      </c>
      <c r="AW653" s="14" t="s">
        <v>32</v>
      </c>
      <c r="AX653" s="14" t="s">
        <v>75</v>
      </c>
      <c r="AY653" s="102" t="s">
        <v>204</v>
      </c>
    </row>
    <row r="654" spans="1:65" s="15" customFormat="1" x14ac:dyDescent="0.2">
      <c r="A654" s="207"/>
      <c r="B654" s="208"/>
      <c r="C654" s="207"/>
      <c r="D654" s="200" t="s">
        <v>212</v>
      </c>
      <c r="E654" s="209" t="s">
        <v>1</v>
      </c>
      <c r="F654" s="210" t="s">
        <v>227</v>
      </c>
      <c r="G654" s="207"/>
      <c r="H654" s="211">
        <v>6.7</v>
      </c>
      <c r="I654" s="207"/>
      <c r="J654" s="207"/>
      <c r="K654" s="207"/>
      <c r="L654" s="208"/>
      <c r="M654" s="212"/>
      <c r="N654" s="213"/>
      <c r="O654" s="213"/>
      <c r="P654" s="213"/>
      <c r="Q654" s="213"/>
      <c r="R654" s="213"/>
      <c r="S654" s="213"/>
      <c r="T654" s="214"/>
      <c r="U654" s="207"/>
      <c r="V654" s="207"/>
      <c r="AT654" s="103" t="s">
        <v>212</v>
      </c>
      <c r="AU654" s="103" t="s">
        <v>83</v>
      </c>
      <c r="AV654" s="15" t="s">
        <v>211</v>
      </c>
      <c r="AW654" s="15" t="s">
        <v>32</v>
      </c>
      <c r="AX654" s="15" t="s">
        <v>81</v>
      </c>
      <c r="AY654" s="103" t="s">
        <v>204</v>
      </c>
    </row>
    <row r="655" spans="1:65" s="2" customFormat="1" ht="24.2" customHeight="1" x14ac:dyDescent="0.2">
      <c r="A655" s="111"/>
      <c r="B655" s="112"/>
      <c r="C655" s="187" t="s">
        <v>598</v>
      </c>
      <c r="D655" s="187" t="s">
        <v>207</v>
      </c>
      <c r="E655" s="188" t="s">
        <v>599</v>
      </c>
      <c r="F655" s="189" t="s">
        <v>600</v>
      </c>
      <c r="G655" s="190" t="s">
        <v>282</v>
      </c>
      <c r="H655" s="191">
        <v>3</v>
      </c>
      <c r="I655" s="192"/>
      <c r="J655" s="192">
        <f>ROUND(I655*H655,2)</f>
        <v>0</v>
      </c>
      <c r="K655" s="193"/>
      <c r="L655" s="112"/>
      <c r="M655" s="194" t="s">
        <v>1</v>
      </c>
      <c r="N655" s="195" t="s">
        <v>40</v>
      </c>
      <c r="O655" s="196">
        <v>0</v>
      </c>
      <c r="P655" s="196">
        <f>O655*H655</f>
        <v>0</v>
      </c>
      <c r="Q655" s="196">
        <v>0</v>
      </c>
      <c r="R655" s="196">
        <f>Q655*H655</f>
        <v>0</v>
      </c>
      <c r="S655" s="196">
        <v>0</v>
      </c>
      <c r="T655" s="197">
        <f>S655*H655</f>
        <v>0</v>
      </c>
      <c r="U655" s="111"/>
      <c r="V655" s="111"/>
      <c r="W655" s="29"/>
      <c r="X655" s="29"/>
      <c r="Y655" s="29"/>
      <c r="Z655" s="29"/>
      <c r="AA655" s="29"/>
      <c r="AB655" s="29"/>
      <c r="AC655" s="29"/>
      <c r="AD655" s="29"/>
      <c r="AE655" s="29"/>
      <c r="AR655" s="99" t="s">
        <v>211</v>
      </c>
      <c r="AT655" s="99" t="s">
        <v>207</v>
      </c>
      <c r="AU655" s="99" t="s">
        <v>83</v>
      </c>
      <c r="AY655" s="18" t="s">
        <v>204</v>
      </c>
      <c r="BE655" s="100">
        <f>IF(N655="základní",J655,0)</f>
        <v>0</v>
      </c>
      <c r="BF655" s="100">
        <f>IF(N655="snížená",J655,0)</f>
        <v>0</v>
      </c>
      <c r="BG655" s="100">
        <f>IF(N655="zákl. přenesená",J655,0)</f>
        <v>0</v>
      </c>
      <c r="BH655" s="100">
        <f>IF(N655="sníž. přenesená",J655,0)</f>
        <v>0</v>
      </c>
      <c r="BI655" s="100">
        <f>IF(N655="nulová",J655,0)</f>
        <v>0</v>
      </c>
      <c r="BJ655" s="18" t="s">
        <v>81</v>
      </c>
      <c r="BK655" s="100">
        <f>ROUND(I655*H655,2)</f>
        <v>0</v>
      </c>
      <c r="BL655" s="18" t="s">
        <v>211</v>
      </c>
      <c r="BM655" s="99" t="s">
        <v>601</v>
      </c>
    </row>
    <row r="656" spans="1:65" s="13" customFormat="1" x14ac:dyDescent="0.2">
      <c r="A656" s="225"/>
      <c r="B656" s="226"/>
      <c r="C656" s="225"/>
      <c r="D656" s="200" t="s">
        <v>212</v>
      </c>
      <c r="E656" s="227" t="s">
        <v>1</v>
      </c>
      <c r="F656" s="228" t="s">
        <v>602</v>
      </c>
      <c r="G656" s="225"/>
      <c r="H656" s="227" t="s">
        <v>1</v>
      </c>
      <c r="I656" s="225"/>
      <c r="J656" s="225"/>
      <c r="K656" s="225"/>
      <c r="L656" s="226"/>
      <c r="M656" s="229"/>
      <c r="N656" s="230"/>
      <c r="O656" s="230"/>
      <c r="P656" s="230"/>
      <c r="Q656" s="230"/>
      <c r="R656" s="230"/>
      <c r="S656" s="230"/>
      <c r="T656" s="231"/>
      <c r="U656" s="225"/>
      <c r="V656" s="225"/>
      <c r="AT656" s="101" t="s">
        <v>212</v>
      </c>
      <c r="AU656" s="101" t="s">
        <v>83</v>
      </c>
      <c r="AV656" s="13" t="s">
        <v>81</v>
      </c>
      <c r="AW656" s="13" t="s">
        <v>32</v>
      </c>
      <c r="AX656" s="13" t="s">
        <v>75</v>
      </c>
      <c r="AY656" s="101" t="s">
        <v>204</v>
      </c>
    </row>
    <row r="657" spans="1:65" s="13" customFormat="1" x14ac:dyDescent="0.2">
      <c r="A657" s="225"/>
      <c r="B657" s="226"/>
      <c r="C657" s="225"/>
      <c r="D657" s="200" t="s">
        <v>212</v>
      </c>
      <c r="E657" s="227" t="s">
        <v>1</v>
      </c>
      <c r="F657" s="228" t="s">
        <v>603</v>
      </c>
      <c r="G657" s="225"/>
      <c r="H657" s="227" t="s">
        <v>1</v>
      </c>
      <c r="I657" s="225"/>
      <c r="J657" s="225"/>
      <c r="K657" s="225"/>
      <c r="L657" s="226"/>
      <c r="M657" s="229"/>
      <c r="N657" s="230"/>
      <c r="O657" s="230"/>
      <c r="P657" s="230"/>
      <c r="Q657" s="230"/>
      <c r="R657" s="230"/>
      <c r="S657" s="230"/>
      <c r="T657" s="231"/>
      <c r="U657" s="225"/>
      <c r="V657" s="225"/>
      <c r="AT657" s="101" t="s">
        <v>212</v>
      </c>
      <c r="AU657" s="101" t="s">
        <v>83</v>
      </c>
      <c r="AV657" s="13" t="s">
        <v>81</v>
      </c>
      <c r="AW657" s="13" t="s">
        <v>32</v>
      </c>
      <c r="AX657" s="13" t="s">
        <v>75</v>
      </c>
      <c r="AY657" s="101" t="s">
        <v>204</v>
      </c>
    </row>
    <row r="658" spans="1:65" s="13" customFormat="1" x14ac:dyDescent="0.2">
      <c r="A658" s="225"/>
      <c r="B658" s="226"/>
      <c r="C658" s="225"/>
      <c r="D658" s="200" t="s">
        <v>212</v>
      </c>
      <c r="E658" s="227" t="s">
        <v>1</v>
      </c>
      <c r="F658" s="228" t="s">
        <v>253</v>
      </c>
      <c r="G658" s="225"/>
      <c r="H658" s="227" t="s">
        <v>1</v>
      </c>
      <c r="I658" s="225"/>
      <c r="J658" s="225"/>
      <c r="K658" s="225"/>
      <c r="L658" s="226"/>
      <c r="M658" s="229"/>
      <c r="N658" s="230"/>
      <c r="O658" s="230"/>
      <c r="P658" s="230"/>
      <c r="Q658" s="230"/>
      <c r="R658" s="230"/>
      <c r="S658" s="230"/>
      <c r="T658" s="231"/>
      <c r="U658" s="225"/>
      <c r="V658" s="225"/>
      <c r="AT658" s="101" t="s">
        <v>212</v>
      </c>
      <c r="AU658" s="101" t="s">
        <v>83</v>
      </c>
      <c r="AV658" s="13" t="s">
        <v>81</v>
      </c>
      <c r="AW658" s="13" t="s">
        <v>32</v>
      </c>
      <c r="AX658" s="13" t="s">
        <v>75</v>
      </c>
      <c r="AY658" s="101" t="s">
        <v>204</v>
      </c>
    </row>
    <row r="659" spans="1:65" s="14" customFormat="1" x14ac:dyDescent="0.2">
      <c r="A659" s="198"/>
      <c r="B659" s="199"/>
      <c r="C659" s="198"/>
      <c r="D659" s="200" t="s">
        <v>212</v>
      </c>
      <c r="E659" s="201" t="s">
        <v>1</v>
      </c>
      <c r="F659" s="202" t="s">
        <v>83</v>
      </c>
      <c r="G659" s="198"/>
      <c r="H659" s="203">
        <v>2</v>
      </c>
      <c r="I659" s="198"/>
      <c r="J659" s="198"/>
      <c r="K659" s="198"/>
      <c r="L659" s="199"/>
      <c r="M659" s="204"/>
      <c r="N659" s="205"/>
      <c r="O659" s="205"/>
      <c r="P659" s="205"/>
      <c r="Q659" s="205"/>
      <c r="R659" s="205"/>
      <c r="S659" s="205"/>
      <c r="T659" s="206"/>
      <c r="U659" s="198"/>
      <c r="V659" s="198"/>
      <c r="AT659" s="102" t="s">
        <v>212</v>
      </c>
      <c r="AU659" s="102" t="s">
        <v>83</v>
      </c>
      <c r="AV659" s="14" t="s">
        <v>83</v>
      </c>
      <c r="AW659" s="14" t="s">
        <v>32</v>
      </c>
      <c r="AX659" s="14" t="s">
        <v>75</v>
      </c>
      <c r="AY659" s="102" t="s">
        <v>204</v>
      </c>
    </row>
    <row r="660" spans="1:65" s="13" customFormat="1" x14ac:dyDescent="0.2">
      <c r="A660" s="225"/>
      <c r="B660" s="226"/>
      <c r="C660" s="225"/>
      <c r="D660" s="200" t="s">
        <v>212</v>
      </c>
      <c r="E660" s="227" t="s">
        <v>1</v>
      </c>
      <c r="F660" s="228" t="s">
        <v>463</v>
      </c>
      <c r="G660" s="225"/>
      <c r="H660" s="227" t="s">
        <v>1</v>
      </c>
      <c r="I660" s="225"/>
      <c r="J660" s="225"/>
      <c r="K660" s="225"/>
      <c r="L660" s="226"/>
      <c r="M660" s="229"/>
      <c r="N660" s="230"/>
      <c r="O660" s="230"/>
      <c r="P660" s="230"/>
      <c r="Q660" s="230"/>
      <c r="R660" s="230"/>
      <c r="S660" s="230"/>
      <c r="T660" s="231"/>
      <c r="U660" s="225"/>
      <c r="V660" s="225"/>
      <c r="AT660" s="101" t="s">
        <v>212</v>
      </c>
      <c r="AU660" s="101" t="s">
        <v>83</v>
      </c>
      <c r="AV660" s="13" t="s">
        <v>81</v>
      </c>
      <c r="AW660" s="13" t="s">
        <v>32</v>
      </c>
      <c r="AX660" s="13" t="s">
        <v>75</v>
      </c>
      <c r="AY660" s="101" t="s">
        <v>204</v>
      </c>
    </row>
    <row r="661" spans="1:65" s="14" customFormat="1" x14ac:dyDescent="0.2">
      <c r="A661" s="198"/>
      <c r="B661" s="199"/>
      <c r="C661" s="198"/>
      <c r="D661" s="200" t="s">
        <v>212</v>
      </c>
      <c r="E661" s="201" t="s">
        <v>1</v>
      </c>
      <c r="F661" s="202" t="s">
        <v>81</v>
      </c>
      <c r="G661" s="198"/>
      <c r="H661" s="203">
        <v>1</v>
      </c>
      <c r="I661" s="198"/>
      <c r="J661" s="198"/>
      <c r="K661" s="198"/>
      <c r="L661" s="199"/>
      <c r="M661" s="204"/>
      <c r="N661" s="205"/>
      <c r="O661" s="205"/>
      <c r="P661" s="205"/>
      <c r="Q661" s="205"/>
      <c r="R661" s="205"/>
      <c r="S661" s="205"/>
      <c r="T661" s="206"/>
      <c r="U661" s="198"/>
      <c r="V661" s="198"/>
      <c r="AT661" s="102" t="s">
        <v>212</v>
      </c>
      <c r="AU661" s="102" t="s">
        <v>83</v>
      </c>
      <c r="AV661" s="14" t="s">
        <v>83</v>
      </c>
      <c r="AW661" s="14" t="s">
        <v>32</v>
      </c>
      <c r="AX661" s="14" t="s">
        <v>75</v>
      </c>
      <c r="AY661" s="102" t="s">
        <v>204</v>
      </c>
    </row>
    <row r="662" spans="1:65" s="15" customFormat="1" x14ac:dyDescent="0.2">
      <c r="A662" s="207"/>
      <c r="B662" s="208"/>
      <c r="C662" s="207"/>
      <c r="D662" s="200" t="s">
        <v>212</v>
      </c>
      <c r="E662" s="209" t="s">
        <v>1</v>
      </c>
      <c r="F662" s="210" t="s">
        <v>227</v>
      </c>
      <c r="G662" s="207"/>
      <c r="H662" s="211">
        <v>3</v>
      </c>
      <c r="I662" s="207"/>
      <c r="J662" s="207"/>
      <c r="K662" s="207"/>
      <c r="L662" s="208"/>
      <c r="M662" s="212"/>
      <c r="N662" s="213"/>
      <c r="O662" s="213"/>
      <c r="P662" s="213"/>
      <c r="Q662" s="213"/>
      <c r="R662" s="213"/>
      <c r="S662" s="213"/>
      <c r="T662" s="214"/>
      <c r="U662" s="207"/>
      <c r="V662" s="207"/>
      <c r="AT662" s="103" t="s">
        <v>212</v>
      </c>
      <c r="AU662" s="103" t="s">
        <v>83</v>
      </c>
      <c r="AV662" s="15" t="s">
        <v>211</v>
      </c>
      <c r="AW662" s="15" t="s">
        <v>32</v>
      </c>
      <c r="AX662" s="15" t="s">
        <v>81</v>
      </c>
      <c r="AY662" s="103" t="s">
        <v>204</v>
      </c>
    </row>
    <row r="663" spans="1:65" s="2" customFormat="1" ht="24.2" customHeight="1" x14ac:dyDescent="0.2">
      <c r="A663" s="111"/>
      <c r="B663" s="112"/>
      <c r="C663" s="187" t="s">
        <v>438</v>
      </c>
      <c r="D663" s="187" t="s">
        <v>207</v>
      </c>
      <c r="E663" s="188" t="s">
        <v>604</v>
      </c>
      <c r="F663" s="189" t="s">
        <v>605</v>
      </c>
      <c r="G663" s="190" t="s">
        <v>282</v>
      </c>
      <c r="H663" s="191">
        <v>6</v>
      </c>
      <c r="I663" s="192"/>
      <c r="J663" s="192">
        <f>ROUND(I663*H663,2)</f>
        <v>0</v>
      </c>
      <c r="K663" s="193"/>
      <c r="L663" s="112"/>
      <c r="M663" s="194" t="s">
        <v>1</v>
      </c>
      <c r="N663" s="195" t="s">
        <v>40</v>
      </c>
      <c r="O663" s="196">
        <v>0</v>
      </c>
      <c r="P663" s="196">
        <f>O663*H663</f>
        <v>0</v>
      </c>
      <c r="Q663" s="196">
        <v>0</v>
      </c>
      <c r="R663" s="196">
        <f>Q663*H663</f>
        <v>0</v>
      </c>
      <c r="S663" s="196">
        <v>0</v>
      </c>
      <c r="T663" s="197">
        <f>S663*H663</f>
        <v>0</v>
      </c>
      <c r="U663" s="111"/>
      <c r="V663" s="111"/>
      <c r="W663" s="29"/>
      <c r="X663" s="29"/>
      <c r="Y663" s="29"/>
      <c r="Z663" s="29"/>
      <c r="AA663" s="29"/>
      <c r="AB663" s="29"/>
      <c r="AC663" s="29"/>
      <c r="AD663" s="29"/>
      <c r="AE663" s="29"/>
      <c r="AR663" s="99" t="s">
        <v>211</v>
      </c>
      <c r="AT663" s="99" t="s">
        <v>207</v>
      </c>
      <c r="AU663" s="99" t="s">
        <v>83</v>
      </c>
      <c r="AY663" s="18" t="s">
        <v>204</v>
      </c>
      <c r="BE663" s="100">
        <f>IF(N663="základní",J663,0)</f>
        <v>0</v>
      </c>
      <c r="BF663" s="100">
        <f>IF(N663="snížená",J663,0)</f>
        <v>0</v>
      </c>
      <c r="BG663" s="100">
        <f>IF(N663="zákl. přenesená",J663,0)</f>
        <v>0</v>
      </c>
      <c r="BH663" s="100">
        <f>IF(N663="sníž. přenesená",J663,0)</f>
        <v>0</v>
      </c>
      <c r="BI663" s="100">
        <f>IF(N663="nulová",J663,0)</f>
        <v>0</v>
      </c>
      <c r="BJ663" s="18" t="s">
        <v>81</v>
      </c>
      <c r="BK663" s="100">
        <f>ROUND(I663*H663,2)</f>
        <v>0</v>
      </c>
      <c r="BL663" s="18" t="s">
        <v>211</v>
      </c>
      <c r="BM663" s="99" t="s">
        <v>606</v>
      </c>
    </row>
    <row r="664" spans="1:65" s="13" customFormat="1" x14ac:dyDescent="0.2">
      <c r="A664" s="225"/>
      <c r="B664" s="226"/>
      <c r="C664" s="225"/>
      <c r="D664" s="200" t="s">
        <v>212</v>
      </c>
      <c r="E664" s="227" t="s">
        <v>1</v>
      </c>
      <c r="F664" s="228" t="s">
        <v>224</v>
      </c>
      <c r="G664" s="225"/>
      <c r="H664" s="227" t="s">
        <v>1</v>
      </c>
      <c r="I664" s="225"/>
      <c r="J664" s="225"/>
      <c r="K664" s="225"/>
      <c r="L664" s="226"/>
      <c r="M664" s="229"/>
      <c r="N664" s="230"/>
      <c r="O664" s="230"/>
      <c r="P664" s="230"/>
      <c r="Q664" s="230"/>
      <c r="R664" s="230"/>
      <c r="S664" s="230"/>
      <c r="T664" s="231"/>
      <c r="U664" s="225"/>
      <c r="V664" s="225"/>
      <c r="AT664" s="101" t="s">
        <v>212</v>
      </c>
      <c r="AU664" s="101" t="s">
        <v>83</v>
      </c>
      <c r="AV664" s="13" t="s">
        <v>81</v>
      </c>
      <c r="AW664" s="13" t="s">
        <v>32</v>
      </c>
      <c r="AX664" s="13" t="s">
        <v>75</v>
      </c>
      <c r="AY664" s="101" t="s">
        <v>204</v>
      </c>
    </row>
    <row r="665" spans="1:65" s="13" customFormat="1" x14ac:dyDescent="0.2">
      <c r="A665" s="225"/>
      <c r="B665" s="226"/>
      <c r="C665" s="225"/>
      <c r="D665" s="200" t="s">
        <v>212</v>
      </c>
      <c r="E665" s="227" t="s">
        <v>1</v>
      </c>
      <c r="F665" s="228" t="s">
        <v>607</v>
      </c>
      <c r="G665" s="225"/>
      <c r="H665" s="227" t="s">
        <v>1</v>
      </c>
      <c r="I665" s="225"/>
      <c r="J665" s="225"/>
      <c r="K665" s="225"/>
      <c r="L665" s="226"/>
      <c r="M665" s="229"/>
      <c r="N665" s="230"/>
      <c r="O665" s="230"/>
      <c r="P665" s="230"/>
      <c r="Q665" s="230"/>
      <c r="R665" s="230"/>
      <c r="S665" s="230"/>
      <c r="T665" s="231"/>
      <c r="U665" s="225"/>
      <c r="V665" s="225"/>
      <c r="AT665" s="101" t="s">
        <v>212</v>
      </c>
      <c r="AU665" s="101" t="s">
        <v>83</v>
      </c>
      <c r="AV665" s="13" t="s">
        <v>81</v>
      </c>
      <c r="AW665" s="13" t="s">
        <v>32</v>
      </c>
      <c r="AX665" s="13" t="s">
        <v>75</v>
      </c>
      <c r="AY665" s="101" t="s">
        <v>204</v>
      </c>
    </row>
    <row r="666" spans="1:65" s="14" customFormat="1" x14ac:dyDescent="0.2">
      <c r="A666" s="198"/>
      <c r="B666" s="199"/>
      <c r="C666" s="198"/>
      <c r="D666" s="200" t="s">
        <v>212</v>
      </c>
      <c r="E666" s="201" t="s">
        <v>1</v>
      </c>
      <c r="F666" s="202" t="s">
        <v>205</v>
      </c>
      <c r="G666" s="198"/>
      <c r="H666" s="203">
        <v>6</v>
      </c>
      <c r="I666" s="198"/>
      <c r="J666" s="198"/>
      <c r="K666" s="198"/>
      <c r="L666" s="199"/>
      <c r="M666" s="204"/>
      <c r="N666" s="205"/>
      <c r="O666" s="205"/>
      <c r="P666" s="205"/>
      <c r="Q666" s="205"/>
      <c r="R666" s="205"/>
      <c r="S666" s="205"/>
      <c r="T666" s="206"/>
      <c r="U666" s="198"/>
      <c r="V666" s="198"/>
      <c r="AT666" s="102" t="s">
        <v>212</v>
      </c>
      <c r="AU666" s="102" t="s">
        <v>83</v>
      </c>
      <c r="AV666" s="14" t="s">
        <v>83</v>
      </c>
      <c r="AW666" s="14" t="s">
        <v>32</v>
      </c>
      <c r="AX666" s="14" t="s">
        <v>75</v>
      </c>
      <c r="AY666" s="102" t="s">
        <v>204</v>
      </c>
    </row>
    <row r="667" spans="1:65" s="15" customFormat="1" x14ac:dyDescent="0.2">
      <c r="A667" s="207"/>
      <c r="B667" s="208"/>
      <c r="C667" s="207"/>
      <c r="D667" s="200" t="s">
        <v>212</v>
      </c>
      <c r="E667" s="209" t="s">
        <v>1</v>
      </c>
      <c r="F667" s="210" t="s">
        <v>227</v>
      </c>
      <c r="G667" s="207"/>
      <c r="H667" s="211">
        <v>6</v>
      </c>
      <c r="I667" s="207"/>
      <c r="J667" s="207"/>
      <c r="K667" s="207"/>
      <c r="L667" s="208"/>
      <c r="M667" s="212"/>
      <c r="N667" s="213"/>
      <c r="O667" s="213"/>
      <c r="P667" s="213"/>
      <c r="Q667" s="213"/>
      <c r="R667" s="213"/>
      <c r="S667" s="213"/>
      <c r="T667" s="214"/>
      <c r="U667" s="207"/>
      <c r="V667" s="207"/>
      <c r="AT667" s="103" t="s">
        <v>212</v>
      </c>
      <c r="AU667" s="103" t="s">
        <v>83</v>
      </c>
      <c r="AV667" s="15" t="s">
        <v>211</v>
      </c>
      <c r="AW667" s="15" t="s">
        <v>32</v>
      </c>
      <c r="AX667" s="15" t="s">
        <v>81</v>
      </c>
      <c r="AY667" s="103" t="s">
        <v>204</v>
      </c>
    </row>
    <row r="668" spans="1:65" s="2" customFormat="1" ht="24.2" customHeight="1" x14ac:dyDescent="0.2">
      <c r="A668" s="111"/>
      <c r="B668" s="112"/>
      <c r="C668" s="187" t="s">
        <v>608</v>
      </c>
      <c r="D668" s="187" t="s">
        <v>207</v>
      </c>
      <c r="E668" s="188" t="s">
        <v>609</v>
      </c>
      <c r="F668" s="189" t="s">
        <v>610</v>
      </c>
      <c r="G668" s="190" t="s">
        <v>367</v>
      </c>
      <c r="H668" s="191">
        <v>2.5</v>
      </c>
      <c r="I668" s="192"/>
      <c r="J668" s="192">
        <f>ROUND(I668*H668,2)</f>
        <v>0</v>
      </c>
      <c r="K668" s="193"/>
      <c r="L668" s="112"/>
      <c r="M668" s="194" t="s">
        <v>1</v>
      </c>
      <c r="N668" s="195" t="s">
        <v>40</v>
      </c>
      <c r="O668" s="196">
        <v>0</v>
      </c>
      <c r="P668" s="196">
        <f>O668*H668</f>
        <v>0</v>
      </c>
      <c r="Q668" s="196">
        <v>0</v>
      </c>
      <c r="R668" s="196">
        <f>Q668*H668</f>
        <v>0</v>
      </c>
      <c r="S668" s="196">
        <v>0</v>
      </c>
      <c r="T668" s="197">
        <f>S668*H668</f>
        <v>0</v>
      </c>
      <c r="U668" s="111"/>
      <c r="V668" s="111"/>
      <c r="W668" s="29"/>
      <c r="X668" s="29"/>
      <c r="Y668" s="29"/>
      <c r="Z668" s="29"/>
      <c r="AA668" s="29"/>
      <c r="AB668" s="29"/>
      <c r="AC668" s="29"/>
      <c r="AD668" s="29"/>
      <c r="AE668" s="29"/>
      <c r="AR668" s="99" t="s">
        <v>211</v>
      </c>
      <c r="AT668" s="99" t="s">
        <v>207</v>
      </c>
      <c r="AU668" s="99" t="s">
        <v>83</v>
      </c>
      <c r="AY668" s="18" t="s">
        <v>204</v>
      </c>
      <c r="BE668" s="100">
        <f>IF(N668="základní",J668,0)</f>
        <v>0</v>
      </c>
      <c r="BF668" s="100">
        <f>IF(N668="snížená",J668,0)</f>
        <v>0</v>
      </c>
      <c r="BG668" s="100">
        <f>IF(N668="zákl. přenesená",J668,0)</f>
        <v>0</v>
      </c>
      <c r="BH668" s="100">
        <f>IF(N668="sníž. přenesená",J668,0)</f>
        <v>0</v>
      </c>
      <c r="BI668" s="100">
        <f>IF(N668="nulová",J668,0)</f>
        <v>0</v>
      </c>
      <c r="BJ668" s="18" t="s">
        <v>81</v>
      </c>
      <c r="BK668" s="100">
        <f>ROUND(I668*H668,2)</f>
        <v>0</v>
      </c>
      <c r="BL668" s="18" t="s">
        <v>211</v>
      </c>
      <c r="BM668" s="99" t="s">
        <v>286</v>
      </c>
    </row>
    <row r="669" spans="1:65" s="13" customFormat="1" x14ac:dyDescent="0.2">
      <c r="A669" s="225"/>
      <c r="B669" s="226"/>
      <c r="C669" s="225"/>
      <c r="D669" s="200" t="s">
        <v>212</v>
      </c>
      <c r="E669" s="227" t="s">
        <v>1</v>
      </c>
      <c r="F669" s="228" t="s">
        <v>213</v>
      </c>
      <c r="G669" s="225"/>
      <c r="H669" s="227" t="s">
        <v>1</v>
      </c>
      <c r="I669" s="225"/>
      <c r="J669" s="225"/>
      <c r="K669" s="225"/>
      <c r="L669" s="226"/>
      <c r="M669" s="229"/>
      <c r="N669" s="230"/>
      <c r="O669" s="230"/>
      <c r="P669" s="230"/>
      <c r="Q669" s="230"/>
      <c r="R669" s="230"/>
      <c r="S669" s="230"/>
      <c r="T669" s="231"/>
      <c r="U669" s="225"/>
      <c r="V669" s="225"/>
      <c r="AT669" s="101" t="s">
        <v>212</v>
      </c>
      <c r="AU669" s="101" t="s">
        <v>83</v>
      </c>
      <c r="AV669" s="13" t="s">
        <v>81</v>
      </c>
      <c r="AW669" s="13" t="s">
        <v>32</v>
      </c>
      <c r="AX669" s="13" t="s">
        <v>75</v>
      </c>
      <c r="AY669" s="101" t="s">
        <v>204</v>
      </c>
    </row>
    <row r="670" spans="1:65" s="13" customFormat="1" x14ac:dyDescent="0.2">
      <c r="A670" s="225"/>
      <c r="B670" s="226"/>
      <c r="C670" s="225"/>
      <c r="D670" s="200" t="s">
        <v>212</v>
      </c>
      <c r="E670" s="227" t="s">
        <v>1</v>
      </c>
      <c r="F670" s="228" t="s">
        <v>482</v>
      </c>
      <c r="G670" s="225"/>
      <c r="H670" s="227" t="s">
        <v>1</v>
      </c>
      <c r="I670" s="225"/>
      <c r="J670" s="225"/>
      <c r="K670" s="225"/>
      <c r="L670" s="226"/>
      <c r="M670" s="229"/>
      <c r="N670" s="230"/>
      <c r="O670" s="230"/>
      <c r="P670" s="230"/>
      <c r="Q670" s="230"/>
      <c r="R670" s="230"/>
      <c r="S670" s="230"/>
      <c r="T670" s="231"/>
      <c r="U670" s="225"/>
      <c r="V670" s="225"/>
      <c r="AT670" s="101" t="s">
        <v>212</v>
      </c>
      <c r="AU670" s="101" t="s">
        <v>83</v>
      </c>
      <c r="AV670" s="13" t="s">
        <v>81</v>
      </c>
      <c r="AW670" s="13" t="s">
        <v>32</v>
      </c>
      <c r="AX670" s="13" t="s">
        <v>75</v>
      </c>
      <c r="AY670" s="101" t="s">
        <v>204</v>
      </c>
    </row>
    <row r="671" spans="1:65" s="14" customFormat="1" x14ac:dyDescent="0.2">
      <c r="A671" s="198"/>
      <c r="B671" s="199"/>
      <c r="C671" s="198"/>
      <c r="D671" s="200" t="s">
        <v>212</v>
      </c>
      <c r="E671" s="201" t="s">
        <v>1</v>
      </c>
      <c r="F671" s="202" t="s">
        <v>381</v>
      </c>
      <c r="G671" s="198"/>
      <c r="H671" s="203">
        <v>1.6</v>
      </c>
      <c r="I671" s="198"/>
      <c r="J671" s="198"/>
      <c r="K671" s="198"/>
      <c r="L671" s="199"/>
      <c r="M671" s="204"/>
      <c r="N671" s="205"/>
      <c r="O671" s="205"/>
      <c r="P671" s="205"/>
      <c r="Q671" s="205"/>
      <c r="R671" s="205"/>
      <c r="S671" s="205"/>
      <c r="T671" s="206"/>
      <c r="U671" s="198"/>
      <c r="V671" s="198"/>
      <c r="AT671" s="102" t="s">
        <v>212</v>
      </c>
      <c r="AU671" s="102" t="s">
        <v>83</v>
      </c>
      <c r="AV671" s="14" t="s">
        <v>83</v>
      </c>
      <c r="AW671" s="14" t="s">
        <v>32</v>
      </c>
      <c r="AX671" s="14" t="s">
        <v>75</v>
      </c>
      <c r="AY671" s="102" t="s">
        <v>204</v>
      </c>
    </row>
    <row r="672" spans="1:65" s="13" customFormat="1" x14ac:dyDescent="0.2">
      <c r="A672" s="225"/>
      <c r="B672" s="226"/>
      <c r="C672" s="225"/>
      <c r="D672" s="200" t="s">
        <v>212</v>
      </c>
      <c r="E672" s="227" t="s">
        <v>1</v>
      </c>
      <c r="F672" s="228" t="s">
        <v>611</v>
      </c>
      <c r="G672" s="225"/>
      <c r="H672" s="227" t="s">
        <v>1</v>
      </c>
      <c r="I672" s="225"/>
      <c r="J672" s="225"/>
      <c r="K672" s="225"/>
      <c r="L672" s="226"/>
      <c r="M672" s="229"/>
      <c r="N672" s="230"/>
      <c r="O672" s="230"/>
      <c r="P672" s="230"/>
      <c r="Q672" s="230"/>
      <c r="R672" s="230"/>
      <c r="S672" s="230"/>
      <c r="T672" s="231"/>
      <c r="U672" s="225"/>
      <c r="V672" s="225"/>
      <c r="AT672" s="101" t="s">
        <v>212</v>
      </c>
      <c r="AU672" s="101" t="s">
        <v>83</v>
      </c>
      <c r="AV672" s="13" t="s">
        <v>81</v>
      </c>
      <c r="AW672" s="13" t="s">
        <v>32</v>
      </c>
      <c r="AX672" s="13" t="s">
        <v>75</v>
      </c>
      <c r="AY672" s="101" t="s">
        <v>204</v>
      </c>
    </row>
    <row r="673" spans="1:65" s="14" customFormat="1" x14ac:dyDescent="0.2">
      <c r="A673" s="198"/>
      <c r="B673" s="199"/>
      <c r="C673" s="198"/>
      <c r="D673" s="200" t="s">
        <v>212</v>
      </c>
      <c r="E673" s="201" t="s">
        <v>1</v>
      </c>
      <c r="F673" s="202" t="s">
        <v>612</v>
      </c>
      <c r="G673" s="198"/>
      <c r="H673" s="203">
        <v>0.9</v>
      </c>
      <c r="I673" s="198"/>
      <c r="J673" s="198"/>
      <c r="K673" s="198"/>
      <c r="L673" s="199"/>
      <c r="M673" s="204"/>
      <c r="N673" s="205"/>
      <c r="O673" s="205"/>
      <c r="P673" s="205"/>
      <c r="Q673" s="205"/>
      <c r="R673" s="205"/>
      <c r="S673" s="205"/>
      <c r="T673" s="206"/>
      <c r="U673" s="198"/>
      <c r="V673" s="198"/>
      <c r="AT673" s="102" t="s">
        <v>212</v>
      </c>
      <c r="AU673" s="102" t="s">
        <v>83</v>
      </c>
      <c r="AV673" s="14" t="s">
        <v>83</v>
      </c>
      <c r="AW673" s="14" t="s">
        <v>32</v>
      </c>
      <c r="AX673" s="14" t="s">
        <v>75</v>
      </c>
      <c r="AY673" s="102" t="s">
        <v>204</v>
      </c>
    </row>
    <row r="674" spans="1:65" s="15" customFormat="1" x14ac:dyDescent="0.2">
      <c r="A674" s="207"/>
      <c r="B674" s="208"/>
      <c r="C674" s="207"/>
      <c r="D674" s="200" t="s">
        <v>212</v>
      </c>
      <c r="E674" s="209" t="s">
        <v>1</v>
      </c>
      <c r="F674" s="210" t="s">
        <v>227</v>
      </c>
      <c r="G674" s="207"/>
      <c r="H674" s="211">
        <v>2.5</v>
      </c>
      <c r="I674" s="207"/>
      <c r="J674" s="207"/>
      <c r="K674" s="207"/>
      <c r="L674" s="208"/>
      <c r="M674" s="212"/>
      <c r="N674" s="213"/>
      <c r="O674" s="213"/>
      <c r="P674" s="213"/>
      <c r="Q674" s="213"/>
      <c r="R674" s="213"/>
      <c r="S674" s="213"/>
      <c r="T674" s="214"/>
      <c r="U674" s="207"/>
      <c r="V674" s="207"/>
      <c r="AT674" s="103" t="s">
        <v>212</v>
      </c>
      <c r="AU674" s="103" t="s">
        <v>83</v>
      </c>
      <c r="AV674" s="15" t="s">
        <v>211</v>
      </c>
      <c r="AW674" s="15" t="s">
        <v>32</v>
      </c>
      <c r="AX674" s="15" t="s">
        <v>81</v>
      </c>
      <c r="AY674" s="103" t="s">
        <v>204</v>
      </c>
    </row>
    <row r="675" spans="1:65" s="2" customFormat="1" ht="37.9" customHeight="1" x14ac:dyDescent="0.2">
      <c r="A675" s="111"/>
      <c r="B675" s="112"/>
      <c r="C675" s="187" t="s">
        <v>445</v>
      </c>
      <c r="D675" s="187" t="s">
        <v>207</v>
      </c>
      <c r="E675" s="188" t="s">
        <v>613</v>
      </c>
      <c r="F675" s="189" t="s">
        <v>614</v>
      </c>
      <c r="G675" s="190" t="s">
        <v>210</v>
      </c>
      <c r="H675" s="191">
        <v>1041.615</v>
      </c>
      <c r="I675" s="192"/>
      <c r="J675" s="192">
        <f>ROUND(I675*H675,2)</f>
        <v>0</v>
      </c>
      <c r="K675" s="193"/>
      <c r="L675" s="112"/>
      <c r="M675" s="194" t="s">
        <v>1</v>
      </c>
      <c r="N675" s="195" t="s">
        <v>40</v>
      </c>
      <c r="O675" s="196">
        <v>0</v>
      </c>
      <c r="P675" s="196">
        <f>O675*H675</f>
        <v>0</v>
      </c>
      <c r="Q675" s="196">
        <v>0</v>
      </c>
      <c r="R675" s="196">
        <f>Q675*H675</f>
        <v>0</v>
      </c>
      <c r="S675" s="196">
        <v>0</v>
      </c>
      <c r="T675" s="197">
        <f>S675*H675</f>
        <v>0</v>
      </c>
      <c r="U675" s="111"/>
      <c r="V675" s="111"/>
      <c r="W675" s="29"/>
      <c r="X675" s="29"/>
      <c r="Y675" s="29"/>
      <c r="Z675" s="29"/>
      <c r="AA675" s="29"/>
      <c r="AB675" s="29"/>
      <c r="AC675" s="29"/>
      <c r="AD675" s="29"/>
      <c r="AE675" s="29"/>
      <c r="AR675" s="99" t="s">
        <v>211</v>
      </c>
      <c r="AT675" s="99" t="s">
        <v>207</v>
      </c>
      <c r="AU675" s="99" t="s">
        <v>83</v>
      </c>
      <c r="AY675" s="18" t="s">
        <v>204</v>
      </c>
      <c r="BE675" s="100">
        <f>IF(N675="základní",J675,0)</f>
        <v>0</v>
      </c>
      <c r="BF675" s="100">
        <f>IF(N675="snížená",J675,0)</f>
        <v>0</v>
      </c>
      <c r="BG675" s="100">
        <f>IF(N675="zákl. přenesená",J675,0)</f>
        <v>0</v>
      </c>
      <c r="BH675" s="100">
        <f>IF(N675="sníž. přenesená",J675,0)</f>
        <v>0</v>
      </c>
      <c r="BI675" s="100">
        <f>IF(N675="nulová",J675,0)</f>
        <v>0</v>
      </c>
      <c r="BJ675" s="18" t="s">
        <v>81</v>
      </c>
      <c r="BK675" s="100">
        <f>ROUND(I675*H675,2)</f>
        <v>0</v>
      </c>
      <c r="BL675" s="18" t="s">
        <v>211</v>
      </c>
      <c r="BM675" s="99" t="s">
        <v>306</v>
      </c>
    </row>
    <row r="676" spans="1:65" s="13" customFormat="1" x14ac:dyDescent="0.2">
      <c r="A676" s="225"/>
      <c r="B676" s="226"/>
      <c r="C676" s="225"/>
      <c r="D676" s="200" t="s">
        <v>212</v>
      </c>
      <c r="E676" s="227" t="s">
        <v>1</v>
      </c>
      <c r="F676" s="228" t="s">
        <v>213</v>
      </c>
      <c r="G676" s="225"/>
      <c r="H676" s="227" t="s">
        <v>1</v>
      </c>
      <c r="I676" s="225"/>
      <c r="J676" s="225"/>
      <c r="K676" s="225"/>
      <c r="L676" s="226"/>
      <c r="M676" s="229"/>
      <c r="N676" s="230"/>
      <c r="O676" s="230"/>
      <c r="P676" s="230"/>
      <c r="Q676" s="230"/>
      <c r="R676" s="230"/>
      <c r="S676" s="230"/>
      <c r="T676" s="231"/>
      <c r="U676" s="225"/>
      <c r="V676" s="225"/>
      <c r="AT676" s="101" t="s">
        <v>212</v>
      </c>
      <c r="AU676" s="101" t="s">
        <v>83</v>
      </c>
      <c r="AV676" s="13" t="s">
        <v>81</v>
      </c>
      <c r="AW676" s="13" t="s">
        <v>32</v>
      </c>
      <c r="AX676" s="13" t="s">
        <v>75</v>
      </c>
      <c r="AY676" s="101" t="s">
        <v>204</v>
      </c>
    </row>
    <row r="677" spans="1:65" s="13" customFormat="1" x14ac:dyDescent="0.2">
      <c r="A677" s="225"/>
      <c r="B677" s="226"/>
      <c r="C677" s="225"/>
      <c r="D677" s="200" t="s">
        <v>212</v>
      </c>
      <c r="E677" s="227" t="s">
        <v>1</v>
      </c>
      <c r="F677" s="228" t="s">
        <v>615</v>
      </c>
      <c r="G677" s="225"/>
      <c r="H677" s="227" t="s">
        <v>1</v>
      </c>
      <c r="I677" s="225"/>
      <c r="J677" s="225"/>
      <c r="K677" s="225"/>
      <c r="L677" s="226"/>
      <c r="M677" s="229"/>
      <c r="N677" s="230"/>
      <c r="O677" s="230"/>
      <c r="P677" s="230"/>
      <c r="Q677" s="230"/>
      <c r="R677" s="230"/>
      <c r="S677" s="230"/>
      <c r="T677" s="231"/>
      <c r="U677" s="225"/>
      <c r="V677" s="225"/>
      <c r="AT677" s="101" t="s">
        <v>212</v>
      </c>
      <c r="AU677" s="101" t="s">
        <v>83</v>
      </c>
      <c r="AV677" s="13" t="s">
        <v>81</v>
      </c>
      <c r="AW677" s="13" t="s">
        <v>32</v>
      </c>
      <c r="AX677" s="13" t="s">
        <v>75</v>
      </c>
      <c r="AY677" s="101" t="s">
        <v>204</v>
      </c>
    </row>
    <row r="678" spans="1:65" s="14" customFormat="1" x14ac:dyDescent="0.2">
      <c r="A678" s="198"/>
      <c r="B678" s="199"/>
      <c r="C678" s="198"/>
      <c r="D678" s="200" t="s">
        <v>212</v>
      </c>
      <c r="E678" s="201" t="s">
        <v>1</v>
      </c>
      <c r="F678" s="202" t="s">
        <v>474</v>
      </c>
      <c r="G678" s="198"/>
      <c r="H678" s="203">
        <v>2.6</v>
      </c>
      <c r="I678" s="198"/>
      <c r="J678" s="198"/>
      <c r="K678" s="198"/>
      <c r="L678" s="199"/>
      <c r="M678" s="204"/>
      <c r="N678" s="205"/>
      <c r="O678" s="205"/>
      <c r="P678" s="205"/>
      <c r="Q678" s="205"/>
      <c r="R678" s="205"/>
      <c r="S678" s="205"/>
      <c r="T678" s="206"/>
      <c r="U678" s="198"/>
      <c r="V678" s="198"/>
      <c r="AT678" s="102" t="s">
        <v>212</v>
      </c>
      <c r="AU678" s="102" t="s">
        <v>83</v>
      </c>
      <c r="AV678" s="14" t="s">
        <v>83</v>
      </c>
      <c r="AW678" s="14" t="s">
        <v>32</v>
      </c>
      <c r="AX678" s="14" t="s">
        <v>75</v>
      </c>
      <c r="AY678" s="102" t="s">
        <v>204</v>
      </c>
    </row>
    <row r="679" spans="1:65" s="13" customFormat="1" x14ac:dyDescent="0.2">
      <c r="A679" s="225"/>
      <c r="B679" s="226"/>
      <c r="C679" s="225"/>
      <c r="D679" s="200" t="s">
        <v>212</v>
      </c>
      <c r="E679" s="227" t="s">
        <v>1</v>
      </c>
      <c r="F679" s="228" t="s">
        <v>217</v>
      </c>
      <c r="G679" s="225"/>
      <c r="H679" s="227" t="s">
        <v>1</v>
      </c>
      <c r="I679" s="225"/>
      <c r="J679" s="225"/>
      <c r="K679" s="225"/>
      <c r="L679" s="226"/>
      <c r="M679" s="229"/>
      <c r="N679" s="230"/>
      <c r="O679" s="230"/>
      <c r="P679" s="230"/>
      <c r="Q679" s="230"/>
      <c r="R679" s="230"/>
      <c r="S679" s="230"/>
      <c r="T679" s="231"/>
      <c r="U679" s="225"/>
      <c r="V679" s="225"/>
      <c r="AT679" s="101" t="s">
        <v>212</v>
      </c>
      <c r="AU679" s="101" t="s">
        <v>83</v>
      </c>
      <c r="AV679" s="13" t="s">
        <v>81</v>
      </c>
      <c r="AW679" s="13" t="s">
        <v>32</v>
      </c>
      <c r="AX679" s="13" t="s">
        <v>75</v>
      </c>
      <c r="AY679" s="101" t="s">
        <v>204</v>
      </c>
    </row>
    <row r="680" spans="1:65" s="14" customFormat="1" x14ac:dyDescent="0.2">
      <c r="A680" s="198"/>
      <c r="B680" s="199"/>
      <c r="C680" s="198"/>
      <c r="D680" s="200" t="s">
        <v>212</v>
      </c>
      <c r="E680" s="201" t="s">
        <v>1</v>
      </c>
      <c r="F680" s="202" t="s">
        <v>616</v>
      </c>
      <c r="G680" s="198"/>
      <c r="H680" s="203">
        <v>17.5</v>
      </c>
      <c r="I680" s="198"/>
      <c r="J680" s="198"/>
      <c r="K680" s="198"/>
      <c r="L680" s="199"/>
      <c r="M680" s="204"/>
      <c r="N680" s="205"/>
      <c r="O680" s="205"/>
      <c r="P680" s="205"/>
      <c r="Q680" s="205"/>
      <c r="R680" s="205"/>
      <c r="S680" s="205"/>
      <c r="T680" s="206"/>
      <c r="U680" s="198"/>
      <c r="V680" s="198"/>
      <c r="AT680" s="102" t="s">
        <v>212</v>
      </c>
      <c r="AU680" s="102" t="s">
        <v>83</v>
      </c>
      <c r="AV680" s="14" t="s">
        <v>83</v>
      </c>
      <c r="AW680" s="14" t="s">
        <v>32</v>
      </c>
      <c r="AX680" s="14" t="s">
        <v>75</v>
      </c>
      <c r="AY680" s="102" t="s">
        <v>204</v>
      </c>
    </row>
    <row r="681" spans="1:65" s="13" customFormat="1" x14ac:dyDescent="0.2">
      <c r="A681" s="225"/>
      <c r="B681" s="226"/>
      <c r="C681" s="225"/>
      <c r="D681" s="200" t="s">
        <v>212</v>
      </c>
      <c r="E681" s="227" t="s">
        <v>1</v>
      </c>
      <c r="F681" s="228" t="s">
        <v>213</v>
      </c>
      <c r="G681" s="225"/>
      <c r="H681" s="227" t="s">
        <v>1</v>
      </c>
      <c r="I681" s="225"/>
      <c r="J681" s="225"/>
      <c r="K681" s="225"/>
      <c r="L681" s="226"/>
      <c r="M681" s="229"/>
      <c r="N681" s="230"/>
      <c r="O681" s="230"/>
      <c r="P681" s="230"/>
      <c r="Q681" s="230"/>
      <c r="R681" s="230"/>
      <c r="S681" s="230"/>
      <c r="T681" s="231"/>
      <c r="U681" s="225"/>
      <c r="V681" s="225"/>
      <c r="AT681" s="101" t="s">
        <v>212</v>
      </c>
      <c r="AU681" s="101" t="s">
        <v>83</v>
      </c>
      <c r="AV681" s="13" t="s">
        <v>81</v>
      </c>
      <c r="AW681" s="13" t="s">
        <v>32</v>
      </c>
      <c r="AX681" s="13" t="s">
        <v>75</v>
      </c>
      <c r="AY681" s="101" t="s">
        <v>204</v>
      </c>
    </row>
    <row r="682" spans="1:65" s="13" customFormat="1" x14ac:dyDescent="0.2">
      <c r="A682" s="225"/>
      <c r="B682" s="226"/>
      <c r="C682" s="225"/>
      <c r="D682" s="200" t="s">
        <v>212</v>
      </c>
      <c r="E682" s="227" t="s">
        <v>1</v>
      </c>
      <c r="F682" s="228" t="s">
        <v>617</v>
      </c>
      <c r="G682" s="225"/>
      <c r="H682" s="227" t="s">
        <v>1</v>
      </c>
      <c r="I682" s="225"/>
      <c r="J682" s="225"/>
      <c r="K682" s="225"/>
      <c r="L682" s="226"/>
      <c r="M682" s="229"/>
      <c r="N682" s="230"/>
      <c r="O682" s="230"/>
      <c r="P682" s="230"/>
      <c r="Q682" s="230"/>
      <c r="R682" s="230"/>
      <c r="S682" s="230"/>
      <c r="T682" s="231"/>
      <c r="U682" s="225"/>
      <c r="V682" s="225"/>
      <c r="AT682" s="101" t="s">
        <v>212</v>
      </c>
      <c r="AU682" s="101" t="s">
        <v>83</v>
      </c>
      <c r="AV682" s="13" t="s">
        <v>81</v>
      </c>
      <c r="AW682" s="13" t="s">
        <v>32</v>
      </c>
      <c r="AX682" s="13" t="s">
        <v>75</v>
      </c>
      <c r="AY682" s="101" t="s">
        <v>204</v>
      </c>
    </row>
    <row r="683" spans="1:65" s="14" customFormat="1" x14ac:dyDescent="0.2">
      <c r="A683" s="198"/>
      <c r="B683" s="199"/>
      <c r="C683" s="198"/>
      <c r="D683" s="200" t="s">
        <v>212</v>
      </c>
      <c r="E683" s="201" t="s">
        <v>1</v>
      </c>
      <c r="F683" s="202" t="s">
        <v>618</v>
      </c>
      <c r="G683" s="198"/>
      <c r="H683" s="203">
        <v>55.4</v>
      </c>
      <c r="I683" s="198"/>
      <c r="J683" s="198"/>
      <c r="K683" s="198"/>
      <c r="L683" s="199"/>
      <c r="M683" s="204"/>
      <c r="N683" s="205"/>
      <c r="O683" s="205"/>
      <c r="P683" s="205"/>
      <c r="Q683" s="205"/>
      <c r="R683" s="205"/>
      <c r="S683" s="205"/>
      <c r="T683" s="206"/>
      <c r="U683" s="198"/>
      <c r="V683" s="198"/>
      <c r="AT683" s="102" t="s">
        <v>212</v>
      </c>
      <c r="AU683" s="102" t="s">
        <v>83</v>
      </c>
      <c r="AV683" s="14" t="s">
        <v>83</v>
      </c>
      <c r="AW683" s="14" t="s">
        <v>32</v>
      </c>
      <c r="AX683" s="14" t="s">
        <v>75</v>
      </c>
      <c r="AY683" s="102" t="s">
        <v>204</v>
      </c>
    </row>
    <row r="684" spans="1:65" s="13" customFormat="1" x14ac:dyDescent="0.2">
      <c r="A684" s="225"/>
      <c r="B684" s="226"/>
      <c r="C684" s="225"/>
      <c r="D684" s="200" t="s">
        <v>212</v>
      </c>
      <c r="E684" s="227" t="s">
        <v>1</v>
      </c>
      <c r="F684" s="228" t="s">
        <v>619</v>
      </c>
      <c r="G684" s="225"/>
      <c r="H684" s="227" t="s">
        <v>1</v>
      </c>
      <c r="I684" s="225"/>
      <c r="J684" s="225"/>
      <c r="K684" s="225"/>
      <c r="L684" s="226"/>
      <c r="M684" s="229"/>
      <c r="N684" s="230"/>
      <c r="O684" s="230"/>
      <c r="P684" s="230"/>
      <c r="Q684" s="230"/>
      <c r="R684" s="230"/>
      <c r="S684" s="230"/>
      <c r="T684" s="231"/>
      <c r="U684" s="225"/>
      <c r="V684" s="225"/>
      <c r="AT684" s="101" t="s">
        <v>212</v>
      </c>
      <c r="AU684" s="101" t="s">
        <v>83</v>
      </c>
      <c r="AV684" s="13" t="s">
        <v>81</v>
      </c>
      <c r="AW684" s="13" t="s">
        <v>32</v>
      </c>
      <c r="AX684" s="13" t="s">
        <v>75</v>
      </c>
      <c r="AY684" s="101" t="s">
        <v>204</v>
      </c>
    </row>
    <row r="685" spans="1:65" s="14" customFormat="1" x14ac:dyDescent="0.2">
      <c r="A685" s="198"/>
      <c r="B685" s="199"/>
      <c r="C685" s="198"/>
      <c r="D685" s="200" t="s">
        <v>212</v>
      </c>
      <c r="E685" s="201" t="s">
        <v>1</v>
      </c>
      <c r="F685" s="202" t="s">
        <v>620</v>
      </c>
      <c r="G685" s="198"/>
      <c r="H685" s="203">
        <v>8.4</v>
      </c>
      <c r="I685" s="198"/>
      <c r="J685" s="198"/>
      <c r="K685" s="198"/>
      <c r="L685" s="199"/>
      <c r="M685" s="204"/>
      <c r="N685" s="205"/>
      <c r="O685" s="205"/>
      <c r="P685" s="205"/>
      <c r="Q685" s="205"/>
      <c r="R685" s="205"/>
      <c r="S685" s="205"/>
      <c r="T685" s="206"/>
      <c r="U685" s="198"/>
      <c r="V685" s="198"/>
      <c r="AT685" s="102" t="s">
        <v>212</v>
      </c>
      <c r="AU685" s="102" t="s">
        <v>83</v>
      </c>
      <c r="AV685" s="14" t="s">
        <v>83</v>
      </c>
      <c r="AW685" s="14" t="s">
        <v>32</v>
      </c>
      <c r="AX685" s="14" t="s">
        <v>75</v>
      </c>
      <c r="AY685" s="102" t="s">
        <v>204</v>
      </c>
    </row>
    <row r="686" spans="1:65" s="13" customFormat="1" x14ac:dyDescent="0.2">
      <c r="A686" s="225"/>
      <c r="B686" s="226"/>
      <c r="C686" s="225"/>
      <c r="D686" s="200" t="s">
        <v>212</v>
      </c>
      <c r="E686" s="227" t="s">
        <v>1</v>
      </c>
      <c r="F686" s="228" t="s">
        <v>325</v>
      </c>
      <c r="G686" s="225"/>
      <c r="H686" s="227" t="s">
        <v>1</v>
      </c>
      <c r="I686" s="225"/>
      <c r="J686" s="225"/>
      <c r="K686" s="225"/>
      <c r="L686" s="226"/>
      <c r="M686" s="229"/>
      <c r="N686" s="230"/>
      <c r="O686" s="230"/>
      <c r="P686" s="230"/>
      <c r="Q686" s="230"/>
      <c r="R686" s="230"/>
      <c r="S686" s="230"/>
      <c r="T686" s="231"/>
      <c r="U686" s="225"/>
      <c r="V686" s="225"/>
      <c r="AT686" s="101" t="s">
        <v>212</v>
      </c>
      <c r="AU686" s="101" t="s">
        <v>83</v>
      </c>
      <c r="AV686" s="13" t="s">
        <v>81</v>
      </c>
      <c r="AW686" s="13" t="s">
        <v>32</v>
      </c>
      <c r="AX686" s="13" t="s">
        <v>75</v>
      </c>
      <c r="AY686" s="101" t="s">
        <v>204</v>
      </c>
    </row>
    <row r="687" spans="1:65" s="14" customFormat="1" x14ac:dyDescent="0.2">
      <c r="A687" s="198"/>
      <c r="B687" s="199"/>
      <c r="C687" s="198"/>
      <c r="D687" s="200" t="s">
        <v>212</v>
      </c>
      <c r="E687" s="201" t="s">
        <v>1</v>
      </c>
      <c r="F687" s="202" t="s">
        <v>478</v>
      </c>
      <c r="G687" s="198"/>
      <c r="H687" s="203">
        <v>3.8</v>
      </c>
      <c r="I687" s="198"/>
      <c r="J687" s="198"/>
      <c r="K687" s="198"/>
      <c r="L687" s="199"/>
      <c r="M687" s="204"/>
      <c r="N687" s="205"/>
      <c r="O687" s="205"/>
      <c r="P687" s="205"/>
      <c r="Q687" s="205"/>
      <c r="R687" s="205"/>
      <c r="S687" s="205"/>
      <c r="T687" s="206"/>
      <c r="U687" s="198"/>
      <c r="V687" s="198"/>
      <c r="AT687" s="102" t="s">
        <v>212</v>
      </c>
      <c r="AU687" s="102" t="s">
        <v>83</v>
      </c>
      <c r="AV687" s="14" t="s">
        <v>83</v>
      </c>
      <c r="AW687" s="14" t="s">
        <v>32</v>
      </c>
      <c r="AX687" s="14" t="s">
        <v>75</v>
      </c>
      <c r="AY687" s="102" t="s">
        <v>204</v>
      </c>
    </row>
    <row r="688" spans="1:65" s="13" customFormat="1" x14ac:dyDescent="0.2">
      <c r="A688" s="225"/>
      <c r="B688" s="226"/>
      <c r="C688" s="225"/>
      <c r="D688" s="200" t="s">
        <v>212</v>
      </c>
      <c r="E688" s="227" t="s">
        <v>1</v>
      </c>
      <c r="F688" s="228" t="s">
        <v>468</v>
      </c>
      <c r="G688" s="225"/>
      <c r="H688" s="227" t="s">
        <v>1</v>
      </c>
      <c r="I688" s="225"/>
      <c r="J688" s="225"/>
      <c r="K688" s="225"/>
      <c r="L688" s="226"/>
      <c r="M688" s="229"/>
      <c r="N688" s="230"/>
      <c r="O688" s="230"/>
      <c r="P688" s="230"/>
      <c r="Q688" s="230"/>
      <c r="R688" s="230"/>
      <c r="S688" s="230"/>
      <c r="T688" s="231"/>
      <c r="U688" s="225"/>
      <c r="V688" s="225"/>
      <c r="AT688" s="101" t="s">
        <v>212</v>
      </c>
      <c r="AU688" s="101" t="s">
        <v>83</v>
      </c>
      <c r="AV688" s="13" t="s">
        <v>81</v>
      </c>
      <c r="AW688" s="13" t="s">
        <v>32</v>
      </c>
      <c r="AX688" s="13" t="s">
        <v>75</v>
      </c>
      <c r="AY688" s="101" t="s">
        <v>204</v>
      </c>
    </row>
    <row r="689" spans="1:51" s="14" customFormat="1" x14ac:dyDescent="0.2">
      <c r="A689" s="198"/>
      <c r="B689" s="199"/>
      <c r="C689" s="198"/>
      <c r="D689" s="200" t="s">
        <v>212</v>
      </c>
      <c r="E689" s="201" t="s">
        <v>1</v>
      </c>
      <c r="F689" s="202" t="s">
        <v>81</v>
      </c>
      <c r="G689" s="198"/>
      <c r="H689" s="203">
        <v>1</v>
      </c>
      <c r="I689" s="198"/>
      <c r="J689" s="198"/>
      <c r="K689" s="198"/>
      <c r="L689" s="199"/>
      <c r="M689" s="204"/>
      <c r="N689" s="205"/>
      <c r="O689" s="205"/>
      <c r="P689" s="205"/>
      <c r="Q689" s="205"/>
      <c r="R689" s="205"/>
      <c r="S689" s="205"/>
      <c r="T689" s="206"/>
      <c r="U689" s="198"/>
      <c r="V689" s="198"/>
      <c r="AT689" s="102" t="s">
        <v>212</v>
      </c>
      <c r="AU689" s="102" t="s">
        <v>83</v>
      </c>
      <c r="AV689" s="14" t="s">
        <v>83</v>
      </c>
      <c r="AW689" s="14" t="s">
        <v>32</v>
      </c>
      <c r="AX689" s="14" t="s">
        <v>75</v>
      </c>
      <c r="AY689" s="102" t="s">
        <v>204</v>
      </c>
    </row>
    <row r="690" spans="1:51" s="13" customFormat="1" x14ac:dyDescent="0.2">
      <c r="A690" s="225"/>
      <c r="B690" s="226"/>
      <c r="C690" s="225"/>
      <c r="D690" s="200" t="s">
        <v>212</v>
      </c>
      <c r="E690" s="227" t="s">
        <v>1</v>
      </c>
      <c r="F690" s="228" t="s">
        <v>220</v>
      </c>
      <c r="G690" s="225"/>
      <c r="H690" s="227" t="s">
        <v>1</v>
      </c>
      <c r="I690" s="225"/>
      <c r="J690" s="225"/>
      <c r="K690" s="225"/>
      <c r="L690" s="226"/>
      <c r="M690" s="229"/>
      <c r="N690" s="230"/>
      <c r="O690" s="230"/>
      <c r="P690" s="230"/>
      <c r="Q690" s="230"/>
      <c r="R690" s="230"/>
      <c r="S690" s="230"/>
      <c r="T690" s="231"/>
      <c r="U690" s="225"/>
      <c r="V690" s="225"/>
      <c r="AT690" s="101" t="s">
        <v>212</v>
      </c>
      <c r="AU690" s="101" t="s">
        <v>83</v>
      </c>
      <c r="AV690" s="13" t="s">
        <v>81</v>
      </c>
      <c r="AW690" s="13" t="s">
        <v>32</v>
      </c>
      <c r="AX690" s="13" t="s">
        <v>75</v>
      </c>
      <c r="AY690" s="101" t="s">
        <v>204</v>
      </c>
    </row>
    <row r="691" spans="1:51" s="14" customFormat="1" x14ac:dyDescent="0.2">
      <c r="A691" s="198"/>
      <c r="B691" s="199"/>
      <c r="C691" s="198"/>
      <c r="D691" s="200" t="s">
        <v>212</v>
      </c>
      <c r="E691" s="201" t="s">
        <v>1</v>
      </c>
      <c r="F691" s="202" t="s">
        <v>621</v>
      </c>
      <c r="G691" s="198"/>
      <c r="H691" s="203">
        <v>55.5</v>
      </c>
      <c r="I691" s="198"/>
      <c r="J691" s="198"/>
      <c r="K691" s="198"/>
      <c r="L691" s="199"/>
      <c r="M691" s="204"/>
      <c r="N691" s="205"/>
      <c r="O691" s="205"/>
      <c r="P691" s="205"/>
      <c r="Q691" s="205"/>
      <c r="R691" s="205"/>
      <c r="S691" s="205"/>
      <c r="T691" s="206"/>
      <c r="U691" s="198"/>
      <c r="V691" s="198"/>
      <c r="AT691" s="102" t="s">
        <v>212</v>
      </c>
      <c r="AU691" s="102" t="s">
        <v>83</v>
      </c>
      <c r="AV691" s="14" t="s">
        <v>83</v>
      </c>
      <c r="AW691" s="14" t="s">
        <v>32</v>
      </c>
      <c r="AX691" s="14" t="s">
        <v>75</v>
      </c>
      <c r="AY691" s="102" t="s">
        <v>204</v>
      </c>
    </row>
    <row r="692" spans="1:51" s="13" customFormat="1" x14ac:dyDescent="0.2">
      <c r="A692" s="225"/>
      <c r="B692" s="226"/>
      <c r="C692" s="225"/>
      <c r="D692" s="200" t="s">
        <v>212</v>
      </c>
      <c r="E692" s="227" t="s">
        <v>1</v>
      </c>
      <c r="F692" s="228" t="s">
        <v>222</v>
      </c>
      <c r="G692" s="225"/>
      <c r="H692" s="227" t="s">
        <v>1</v>
      </c>
      <c r="I692" s="225"/>
      <c r="J692" s="225"/>
      <c r="K692" s="225"/>
      <c r="L692" s="226"/>
      <c r="M692" s="229"/>
      <c r="N692" s="230"/>
      <c r="O692" s="230"/>
      <c r="P692" s="230"/>
      <c r="Q692" s="230"/>
      <c r="R692" s="230"/>
      <c r="S692" s="230"/>
      <c r="T692" s="231"/>
      <c r="U692" s="225"/>
      <c r="V692" s="225"/>
      <c r="AT692" s="101" t="s">
        <v>212</v>
      </c>
      <c r="AU692" s="101" t="s">
        <v>83</v>
      </c>
      <c r="AV692" s="13" t="s">
        <v>81</v>
      </c>
      <c r="AW692" s="13" t="s">
        <v>32</v>
      </c>
      <c r="AX692" s="13" t="s">
        <v>75</v>
      </c>
      <c r="AY692" s="101" t="s">
        <v>204</v>
      </c>
    </row>
    <row r="693" spans="1:51" s="14" customFormat="1" x14ac:dyDescent="0.2">
      <c r="A693" s="198"/>
      <c r="B693" s="199"/>
      <c r="C693" s="198"/>
      <c r="D693" s="200" t="s">
        <v>212</v>
      </c>
      <c r="E693" s="201" t="s">
        <v>1</v>
      </c>
      <c r="F693" s="202" t="s">
        <v>622</v>
      </c>
      <c r="G693" s="198"/>
      <c r="H693" s="203">
        <v>54</v>
      </c>
      <c r="I693" s="198"/>
      <c r="J693" s="198"/>
      <c r="K693" s="198"/>
      <c r="L693" s="199"/>
      <c r="M693" s="204"/>
      <c r="N693" s="205"/>
      <c r="O693" s="205"/>
      <c r="P693" s="205"/>
      <c r="Q693" s="205"/>
      <c r="R693" s="205"/>
      <c r="S693" s="205"/>
      <c r="T693" s="206"/>
      <c r="U693" s="198"/>
      <c r="V693" s="198"/>
      <c r="AT693" s="102" t="s">
        <v>212</v>
      </c>
      <c r="AU693" s="102" t="s">
        <v>83</v>
      </c>
      <c r="AV693" s="14" t="s">
        <v>83</v>
      </c>
      <c r="AW693" s="14" t="s">
        <v>32</v>
      </c>
      <c r="AX693" s="14" t="s">
        <v>75</v>
      </c>
      <c r="AY693" s="102" t="s">
        <v>204</v>
      </c>
    </row>
    <row r="694" spans="1:51" s="13" customFormat="1" x14ac:dyDescent="0.2">
      <c r="A694" s="225"/>
      <c r="B694" s="226"/>
      <c r="C694" s="225"/>
      <c r="D694" s="200" t="s">
        <v>212</v>
      </c>
      <c r="E694" s="227" t="s">
        <v>1</v>
      </c>
      <c r="F694" s="228" t="s">
        <v>623</v>
      </c>
      <c r="G694" s="225"/>
      <c r="H694" s="227" t="s">
        <v>1</v>
      </c>
      <c r="I694" s="225"/>
      <c r="J694" s="225"/>
      <c r="K694" s="225"/>
      <c r="L694" s="226"/>
      <c r="M694" s="229"/>
      <c r="N694" s="230"/>
      <c r="O694" s="230"/>
      <c r="P694" s="230"/>
      <c r="Q694" s="230"/>
      <c r="R694" s="230"/>
      <c r="S694" s="230"/>
      <c r="T694" s="231"/>
      <c r="U694" s="225"/>
      <c r="V694" s="225"/>
      <c r="AT694" s="101" t="s">
        <v>212</v>
      </c>
      <c r="AU694" s="101" t="s">
        <v>83</v>
      </c>
      <c r="AV694" s="13" t="s">
        <v>81</v>
      </c>
      <c r="AW694" s="13" t="s">
        <v>32</v>
      </c>
      <c r="AX694" s="13" t="s">
        <v>75</v>
      </c>
      <c r="AY694" s="101" t="s">
        <v>204</v>
      </c>
    </row>
    <row r="695" spans="1:51" s="14" customFormat="1" x14ac:dyDescent="0.2">
      <c r="A695" s="198"/>
      <c r="B695" s="199"/>
      <c r="C695" s="198"/>
      <c r="D695" s="200" t="s">
        <v>212</v>
      </c>
      <c r="E695" s="201" t="s">
        <v>1</v>
      </c>
      <c r="F695" s="202" t="s">
        <v>302</v>
      </c>
      <c r="G695" s="198"/>
      <c r="H695" s="203">
        <v>7</v>
      </c>
      <c r="I695" s="198"/>
      <c r="J695" s="198"/>
      <c r="K695" s="198"/>
      <c r="L695" s="199"/>
      <c r="M695" s="204"/>
      <c r="N695" s="205"/>
      <c r="O695" s="205"/>
      <c r="P695" s="205"/>
      <c r="Q695" s="205"/>
      <c r="R695" s="205"/>
      <c r="S695" s="205"/>
      <c r="T695" s="206"/>
      <c r="U695" s="198"/>
      <c r="V695" s="198"/>
      <c r="AT695" s="102" t="s">
        <v>212</v>
      </c>
      <c r="AU695" s="102" t="s">
        <v>83</v>
      </c>
      <c r="AV695" s="14" t="s">
        <v>83</v>
      </c>
      <c r="AW695" s="14" t="s">
        <v>32</v>
      </c>
      <c r="AX695" s="14" t="s">
        <v>75</v>
      </c>
      <c r="AY695" s="102" t="s">
        <v>204</v>
      </c>
    </row>
    <row r="696" spans="1:51" s="13" customFormat="1" x14ac:dyDescent="0.2">
      <c r="A696" s="225"/>
      <c r="B696" s="226"/>
      <c r="C696" s="225"/>
      <c r="D696" s="200" t="s">
        <v>212</v>
      </c>
      <c r="E696" s="227" t="s">
        <v>1</v>
      </c>
      <c r="F696" s="228" t="s">
        <v>419</v>
      </c>
      <c r="G696" s="225"/>
      <c r="H696" s="227" t="s">
        <v>1</v>
      </c>
      <c r="I696" s="225"/>
      <c r="J696" s="225"/>
      <c r="K696" s="225"/>
      <c r="L696" s="226"/>
      <c r="M696" s="229"/>
      <c r="N696" s="230"/>
      <c r="O696" s="230"/>
      <c r="P696" s="230"/>
      <c r="Q696" s="230"/>
      <c r="R696" s="230"/>
      <c r="S696" s="230"/>
      <c r="T696" s="231"/>
      <c r="U696" s="225"/>
      <c r="V696" s="225"/>
      <c r="AT696" s="101" t="s">
        <v>212</v>
      </c>
      <c r="AU696" s="101" t="s">
        <v>83</v>
      </c>
      <c r="AV696" s="13" t="s">
        <v>81</v>
      </c>
      <c r="AW696" s="13" t="s">
        <v>32</v>
      </c>
      <c r="AX696" s="13" t="s">
        <v>75</v>
      </c>
      <c r="AY696" s="101" t="s">
        <v>204</v>
      </c>
    </row>
    <row r="697" spans="1:51" s="14" customFormat="1" x14ac:dyDescent="0.2">
      <c r="A697" s="198"/>
      <c r="B697" s="199"/>
      <c r="C697" s="198"/>
      <c r="D697" s="200" t="s">
        <v>212</v>
      </c>
      <c r="E697" s="201" t="s">
        <v>1</v>
      </c>
      <c r="F697" s="202" t="s">
        <v>544</v>
      </c>
      <c r="G697" s="198"/>
      <c r="H697" s="203">
        <v>13.7</v>
      </c>
      <c r="I697" s="198"/>
      <c r="J697" s="198"/>
      <c r="K697" s="198"/>
      <c r="L697" s="199"/>
      <c r="M697" s="204"/>
      <c r="N697" s="205"/>
      <c r="O697" s="205"/>
      <c r="P697" s="205"/>
      <c r="Q697" s="205"/>
      <c r="R697" s="205"/>
      <c r="S697" s="205"/>
      <c r="T697" s="206"/>
      <c r="U697" s="198"/>
      <c r="V697" s="198"/>
      <c r="AT697" s="102" t="s">
        <v>212</v>
      </c>
      <c r="AU697" s="102" t="s">
        <v>83</v>
      </c>
      <c r="AV697" s="14" t="s">
        <v>83</v>
      </c>
      <c r="AW697" s="14" t="s">
        <v>32</v>
      </c>
      <c r="AX697" s="14" t="s">
        <v>75</v>
      </c>
      <c r="AY697" s="102" t="s">
        <v>204</v>
      </c>
    </row>
    <row r="698" spans="1:51" s="13" customFormat="1" x14ac:dyDescent="0.2">
      <c r="A698" s="225"/>
      <c r="B698" s="226"/>
      <c r="C698" s="225"/>
      <c r="D698" s="200" t="s">
        <v>212</v>
      </c>
      <c r="E698" s="227" t="s">
        <v>1</v>
      </c>
      <c r="F698" s="228" t="s">
        <v>485</v>
      </c>
      <c r="G698" s="225"/>
      <c r="H698" s="227" t="s">
        <v>1</v>
      </c>
      <c r="I698" s="225"/>
      <c r="J698" s="225"/>
      <c r="K698" s="225"/>
      <c r="L698" s="226"/>
      <c r="M698" s="229"/>
      <c r="N698" s="230"/>
      <c r="O698" s="230"/>
      <c r="P698" s="230"/>
      <c r="Q698" s="230"/>
      <c r="R698" s="230"/>
      <c r="S698" s="230"/>
      <c r="T698" s="231"/>
      <c r="U698" s="225"/>
      <c r="V698" s="225"/>
      <c r="AT698" s="101" t="s">
        <v>212</v>
      </c>
      <c r="AU698" s="101" t="s">
        <v>83</v>
      </c>
      <c r="AV698" s="13" t="s">
        <v>81</v>
      </c>
      <c r="AW698" s="13" t="s">
        <v>32</v>
      </c>
      <c r="AX698" s="13" t="s">
        <v>75</v>
      </c>
      <c r="AY698" s="101" t="s">
        <v>204</v>
      </c>
    </row>
    <row r="699" spans="1:51" s="14" customFormat="1" x14ac:dyDescent="0.2">
      <c r="A699" s="198"/>
      <c r="B699" s="199"/>
      <c r="C699" s="198"/>
      <c r="D699" s="200" t="s">
        <v>212</v>
      </c>
      <c r="E699" s="201" t="s">
        <v>1</v>
      </c>
      <c r="F699" s="202" t="s">
        <v>486</v>
      </c>
      <c r="G699" s="198"/>
      <c r="H699" s="203">
        <v>25.2</v>
      </c>
      <c r="I699" s="198"/>
      <c r="J699" s="198"/>
      <c r="K699" s="198"/>
      <c r="L699" s="199"/>
      <c r="M699" s="204"/>
      <c r="N699" s="205"/>
      <c r="O699" s="205"/>
      <c r="P699" s="205"/>
      <c r="Q699" s="205"/>
      <c r="R699" s="205"/>
      <c r="S699" s="205"/>
      <c r="T699" s="206"/>
      <c r="U699" s="198"/>
      <c r="V699" s="198"/>
      <c r="AT699" s="102" t="s">
        <v>212</v>
      </c>
      <c r="AU699" s="102" t="s">
        <v>83</v>
      </c>
      <c r="AV699" s="14" t="s">
        <v>83</v>
      </c>
      <c r="AW699" s="14" t="s">
        <v>32</v>
      </c>
      <c r="AX699" s="14" t="s">
        <v>75</v>
      </c>
      <c r="AY699" s="102" t="s">
        <v>204</v>
      </c>
    </row>
    <row r="700" spans="1:51" s="13" customFormat="1" x14ac:dyDescent="0.2">
      <c r="A700" s="225"/>
      <c r="B700" s="226"/>
      <c r="C700" s="225"/>
      <c r="D700" s="200" t="s">
        <v>212</v>
      </c>
      <c r="E700" s="227" t="s">
        <v>1</v>
      </c>
      <c r="F700" s="228" t="s">
        <v>396</v>
      </c>
      <c r="G700" s="225"/>
      <c r="H700" s="227" t="s">
        <v>1</v>
      </c>
      <c r="I700" s="225"/>
      <c r="J700" s="225"/>
      <c r="K700" s="225"/>
      <c r="L700" s="226"/>
      <c r="M700" s="229"/>
      <c r="N700" s="230"/>
      <c r="O700" s="230"/>
      <c r="P700" s="230"/>
      <c r="Q700" s="230"/>
      <c r="R700" s="230"/>
      <c r="S700" s="230"/>
      <c r="T700" s="231"/>
      <c r="U700" s="225"/>
      <c r="V700" s="225"/>
      <c r="AT700" s="101" t="s">
        <v>212</v>
      </c>
      <c r="AU700" s="101" t="s">
        <v>83</v>
      </c>
      <c r="AV700" s="13" t="s">
        <v>81</v>
      </c>
      <c r="AW700" s="13" t="s">
        <v>32</v>
      </c>
      <c r="AX700" s="13" t="s">
        <v>75</v>
      </c>
      <c r="AY700" s="101" t="s">
        <v>204</v>
      </c>
    </row>
    <row r="701" spans="1:51" s="14" customFormat="1" x14ac:dyDescent="0.2">
      <c r="A701" s="198"/>
      <c r="B701" s="199"/>
      <c r="C701" s="198"/>
      <c r="D701" s="200" t="s">
        <v>212</v>
      </c>
      <c r="E701" s="201" t="s">
        <v>1</v>
      </c>
      <c r="F701" s="202" t="s">
        <v>624</v>
      </c>
      <c r="G701" s="198"/>
      <c r="H701" s="203">
        <v>37.5</v>
      </c>
      <c r="I701" s="198"/>
      <c r="J701" s="198"/>
      <c r="K701" s="198"/>
      <c r="L701" s="199"/>
      <c r="M701" s="204"/>
      <c r="N701" s="205"/>
      <c r="O701" s="205"/>
      <c r="P701" s="205"/>
      <c r="Q701" s="205"/>
      <c r="R701" s="205"/>
      <c r="S701" s="205"/>
      <c r="T701" s="206"/>
      <c r="U701" s="198"/>
      <c r="V701" s="198"/>
      <c r="AT701" s="102" t="s">
        <v>212</v>
      </c>
      <c r="AU701" s="102" t="s">
        <v>83</v>
      </c>
      <c r="AV701" s="14" t="s">
        <v>83</v>
      </c>
      <c r="AW701" s="14" t="s">
        <v>32</v>
      </c>
      <c r="AX701" s="14" t="s">
        <v>75</v>
      </c>
      <c r="AY701" s="102" t="s">
        <v>204</v>
      </c>
    </row>
    <row r="702" spans="1:51" s="13" customFormat="1" x14ac:dyDescent="0.2">
      <c r="A702" s="225"/>
      <c r="B702" s="226"/>
      <c r="C702" s="225"/>
      <c r="D702" s="200" t="s">
        <v>212</v>
      </c>
      <c r="E702" s="227" t="s">
        <v>1</v>
      </c>
      <c r="F702" s="228" t="s">
        <v>398</v>
      </c>
      <c r="G702" s="225"/>
      <c r="H702" s="227" t="s">
        <v>1</v>
      </c>
      <c r="I702" s="225"/>
      <c r="J702" s="225"/>
      <c r="K702" s="225"/>
      <c r="L702" s="226"/>
      <c r="M702" s="229"/>
      <c r="N702" s="230"/>
      <c r="O702" s="230"/>
      <c r="P702" s="230"/>
      <c r="Q702" s="230"/>
      <c r="R702" s="230"/>
      <c r="S702" s="230"/>
      <c r="T702" s="231"/>
      <c r="U702" s="225"/>
      <c r="V702" s="225"/>
      <c r="AT702" s="101" t="s">
        <v>212</v>
      </c>
      <c r="AU702" s="101" t="s">
        <v>83</v>
      </c>
      <c r="AV702" s="13" t="s">
        <v>81</v>
      </c>
      <c r="AW702" s="13" t="s">
        <v>32</v>
      </c>
      <c r="AX702" s="13" t="s">
        <v>75</v>
      </c>
      <c r="AY702" s="101" t="s">
        <v>204</v>
      </c>
    </row>
    <row r="703" spans="1:51" s="14" customFormat="1" x14ac:dyDescent="0.2">
      <c r="A703" s="198"/>
      <c r="B703" s="199"/>
      <c r="C703" s="198"/>
      <c r="D703" s="200" t="s">
        <v>212</v>
      </c>
      <c r="E703" s="201" t="s">
        <v>1</v>
      </c>
      <c r="F703" s="202" t="s">
        <v>625</v>
      </c>
      <c r="G703" s="198"/>
      <c r="H703" s="203">
        <v>36.9</v>
      </c>
      <c r="I703" s="198"/>
      <c r="J703" s="198"/>
      <c r="K703" s="198"/>
      <c r="L703" s="199"/>
      <c r="M703" s="204"/>
      <c r="N703" s="205"/>
      <c r="O703" s="205"/>
      <c r="P703" s="205"/>
      <c r="Q703" s="205"/>
      <c r="R703" s="205"/>
      <c r="S703" s="205"/>
      <c r="T703" s="206"/>
      <c r="U703" s="198"/>
      <c r="V703" s="198"/>
      <c r="AT703" s="102" t="s">
        <v>212</v>
      </c>
      <c r="AU703" s="102" t="s">
        <v>83</v>
      </c>
      <c r="AV703" s="14" t="s">
        <v>83</v>
      </c>
      <c r="AW703" s="14" t="s">
        <v>32</v>
      </c>
      <c r="AX703" s="14" t="s">
        <v>75</v>
      </c>
      <c r="AY703" s="102" t="s">
        <v>204</v>
      </c>
    </row>
    <row r="704" spans="1:51" s="13" customFormat="1" x14ac:dyDescent="0.2">
      <c r="A704" s="225"/>
      <c r="B704" s="226"/>
      <c r="C704" s="225"/>
      <c r="D704" s="200" t="s">
        <v>212</v>
      </c>
      <c r="E704" s="227" t="s">
        <v>1</v>
      </c>
      <c r="F704" s="228" t="s">
        <v>400</v>
      </c>
      <c r="G704" s="225"/>
      <c r="H704" s="227" t="s">
        <v>1</v>
      </c>
      <c r="I704" s="225"/>
      <c r="J704" s="225"/>
      <c r="K704" s="225"/>
      <c r="L704" s="226"/>
      <c r="M704" s="229"/>
      <c r="N704" s="230"/>
      <c r="O704" s="230"/>
      <c r="P704" s="230"/>
      <c r="Q704" s="230"/>
      <c r="R704" s="230"/>
      <c r="S704" s="230"/>
      <c r="T704" s="231"/>
      <c r="U704" s="225"/>
      <c r="V704" s="225"/>
      <c r="AT704" s="101" t="s">
        <v>212</v>
      </c>
      <c r="AU704" s="101" t="s">
        <v>83</v>
      </c>
      <c r="AV704" s="13" t="s">
        <v>81</v>
      </c>
      <c r="AW704" s="13" t="s">
        <v>32</v>
      </c>
      <c r="AX704" s="13" t="s">
        <v>75</v>
      </c>
      <c r="AY704" s="101" t="s">
        <v>204</v>
      </c>
    </row>
    <row r="705" spans="1:51" s="14" customFormat="1" x14ac:dyDescent="0.2">
      <c r="A705" s="198"/>
      <c r="B705" s="199"/>
      <c r="C705" s="198"/>
      <c r="D705" s="200" t="s">
        <v>212</v>
      </c>
      <c r="E705" s="201" t="s">
        <v>1</v>
      </c>
      <c r="F705" s="202" t="s">
        <v>626</v>
      </c>
      <c r="G705" s="198"/>
      <c r="H705" s="203">
        <v>40.65</v>
      </c>
      <c r="I705" s="198"/>
      <c r="J705" s="198"/>
      <c r="K705" s="198"/>
      <c r="L705" s="199"/>
      <c r="M705" s="204"/>
      <c r="N705" s="205"/>
      <c r="O705" s="205"/>
      <c r="P705" s="205"/>
      <c r="Q705" s="205"/>
      <c r="R705" s="205"/>
      <c r="S705" s="205"/>
      <c r="T705" s="206"/>
      <c r="U705" s="198"/>
      <c r="V705" s="198"/>
      <c r="AT705" s="102" t="s">
        <v>212</v>
      </c>
      <c r="AU705" s="102" t="s">
        <v>83</v>
      </c>
      <c r="AV705" s="14" t="s">
        <v>83</v>
      </c>
      <c r="AW705" s="14" t="s">
        <v>32</v>
      </c>
      <c r="AX705" s="14" t="s">
        <v>75</v>
      </c>
      <c r="AY705" s="102" t="s">
        <v>204</v>
      </c>
    </row>
    <row r="706" spans="1:51" s="13" customFormat="1" x14ac:dyDescent="0.2">
      <c r="A706" s="225"/>
      <c r="B706" s="226"/>
      <c r="C706" s="225"/>
      <c r="D706" s="200" t="s">
        <v>212</v>
      </c>
      <c r="E706" s="227" t="s">
        <v>1</v>
      </c>
      <c r="F706" s="228" t="s">
        <v>402</v>
      </c>
      <c r="G706" s="225"/>
      <c r="H706" s="227" t="s">
        <v>1</v>
      </c>
      <c r="I706" s="225"/>
      <c r="J706" s="225"/>
      <c r="K706" s="225"/>
      <c r="L706" s="226"/>
      <c r="M706" s="229"/>
      <c r="N706" s="230"/>
      <c r="O706" s="230"/>
      <c r="P706" s="230"/>
      <c r="Q706" s="230"/>
      <c r="R706" s="230"/>
      <c r="S706" s="230"/>
      <c r="T706" s="231"/>
      <c r="U706" s="225"/>
      <c r="V706" s="225"/>
      <c r="AT706" s="101" t="s">
        <v>212</v>
      </c>
      <c r="AU706" s="101" t="s">
        <v>83</v>
      </c>
      <c r="AV706" s="13" t="s">
        <v>81</v>
      </c>
      <c r="AW706" s="13" t="s">
        <v>32</v>
      </c>
      <c r="AX706" s="13" t="s">
        <v>75</v>
      </c>
      <c r="AY706" s="101" t="s">
        <v>204</v>
      </c>
    </row>
    <row r="707" spans="1:51" s="14" customFormat="1" x14ac:dyDescent="0.2">
      <c r="A707" s="198"/>
      <c r="B707" s="199"/>
      <c r="C707" s="198"/>
      <c r="D707" s="200" t="s">
        <v>212</v>
      </c>
      <c r="E707" s="201" t="s">
        <v>1</v>
      </c>
      <c r="F707" s="202" t="s">
        <v>627</v>
      </c>
      <c r="G707" s="198"/>
      <c r="H707" s="203">
        <v>45.3</v>
      </c>
      <c r="I707" s="198"/>
      <c r="J707" s="198"/>
      <c r="K707" s="198"/>
      <c r="L707" s="199"/>
      <c r="M707" s="204"/>
      <c r="N707" s="205"/>
      <c r="O707" s="205"/>
      <c r="P707" s="205"/>
      <c r="Q707" s="205"/>
      <c r="R707" s="205"/>
      <c r="S707" s="205"/>
      <c r="T707" s="206"/>
      <c r="U707" s="198"/>
      <c r="V707" s="198"/>
      <c r="AT707" s="102" t="s">
        <v>212</v>
      </c>
      <c r="AU707" s="102" t="s">
        <v>83</v>
      </c>
      <c r="AV707" s="14" t="s">
        <v>83</v>
      </c>
      <c r="AW707" s="14" t="s">
        <v>32</v>
      </c>
      <c r="AX707" s="14" t="s">
        <v>75</v>
      </c>
      <c r="AY707" s="102" t="s">
        <v>204</v>
      </c>
    </row>
    <row r="708" spans="1:51" s="13" customFormat="1" x14ac:dyDescent="0.2">
      <c r="A708" s="225"/>
      <c r="B708" s="226"/>
      <c r="C708" s="225"/>
      <c r="D708" s="200" t="s">
        <v>212</v>
      </c>
      <c r="E708" s="227" t="s">
        <v>1</v>
      </c>
      <c r="F708" s="228" t="s">
        <v>224</v>
      </c>
      <c r="G708" s="225"/>
      <c r="H708" s="227" t="s">
        <v>1</v>
      </c>
      <c r="I708" s="225"/>
      <c r="J708" s="225"/>
      <c r="K708" s="225"/>
      <c r="L708" s="226"/>
      <c r="M708" s="229"/>
      <c r="N708" s="230"/>
      <c r="O708" s="230"/>
      <c r="P708" s="230"/>
      <c r="Q708" s="230"/>
      <c r="R708" s="230"/>
      <c r="S708" s="230"/>
      <c r="T708" s="231"/>
      <c r="U708" s="225"/>
      <c r="V708" s="225"/>
      <c r="AT708" s="101" t="s">
        <v>212</v>
      </c>
      <c r="AU708" s="101" t="s">
        <v>83</v>
      </c>
      <c r="AV708" s="13" t="s">
        <v>81</v>
      </c>
      <c r="AW708" s="13" t="s">
        <v>32</v>
      </c>
      <c r="AX708" s="13" t="s">
        <v>75</v>
      </c>
      <c r="AY708" s="101" t="s">
        <v>204</v>
      </c>
    </row>
    <row r="709" spans="1:51" s="13" customFormat="1" x14ac:dyDescent="0.2">
      <c r="A709" s="225"/>
      <c r="B709" s="226"/>
      <c r="C709" s="225"/>
      <c r="D709" s="200" t="s">
        <v>212</v>
      </c>
      <c r="E709" s="227" t="s">
        <v>1</v>
      </c>
      <c r="F709" s="228" t="s">
        <v>587</v>
      </c>
      <c r="G709" s="225"/>
      <c r="H709" s="227" t="s">
        <v>1</v>
      </c>
      <c r="I709" s="225"/>
      <c r="J709" s="225"/>
      <c r="K709" s="225"/>
      <c r="L709" s="226"/>
      <c r="M709" s="229"/>
      <c r="N709" s="230"/>
      <c r="O709" s="230"/>
      <c r="P709" s="230"/>
      <c r="Q709" s="230"/>
      <c r="R709" s="230"/>
      <c r="S709" s="230"/>
      <c r="T709" s="231"/>
      <c r="U709" s="225"/>
      <c r="V709" s="225"/>
      <c r="AT709" s="101" t="s">
        <v>212</v>
      </c>
      <c r="AU709" s="101" t="s">
        <v>83</v>
      </c>
      <c r="AV709" s="13" t="s">
        <v>81</v>
      </c>
      <c r="AW709" s="13" t="s">
        <v>32</v>
      </c>
      <c r="AX709" s="13" t="s">
        <v>75</v>
      </c>
      <c r="AY709" s="101" t="s">
        <v>204</v>
      </c>
    </row>
    <row r="710" spans="1:51" s="14" customFormat="1" x14ac:dyDescent="0.2">
      <c r="A710" s="198"/>
      <c r="B710" s="199"/>
      <c r="C710" s="198"/>
      <c r="D710" s="200" t="s">
        <v>212</v>
      </c>
      <c r="E710" s="201" t="s">
        <v>1</v>
      </c>
      <c r="F710" s="202" t="s">
        <v>628</v>
      </c>
      <c r="G710" s="198"/>
      <c r="H710" s="203">
        <v>16.149999999999999</v>
      </c>
      <c r="I710" s="198"/>
      <c r="J710" s="198"/>
      <c r="K710" s="198"/>
      <c r="L710" s="199"/>
      <c r="M710" s="204"/>
      <c r="N710" s="205"/>
      <c r="O710" s="205"/>
      <c r="P710" s="205"/>
      <c r="Q710" s="205"/>
      <c r="R710" s="205"/>
      <c r="S710" s="205"/>
      <c r="T710" s="206"/>
      <c r="U710" s="198"/>
      <c r="V710" s="198"/>
      <c r="AT710" s="102" t="s">
        <v>212</v>
      </c>
      <c r="AU710" s="102" t="s">
        <v>83</v>
      </c>
      <c r="AV710" s="14" t="s">
        <v>83</v>
      </c>
      <c r="AW710" s="14" t="s">
        <v>32</v>
      </c>
      <c r="AX710" s="14" t="s">
        <v>75</v>
      </c>
      <c r="AY710" s="102" t="s">
        <v>204</v>
      </c>
    </row>
    <row r="711" spans="1:51" s="13" customFormat="1" x14ac:dyDescent="0.2">
      <c r="A711" s="225"/>
      <c r="B711" s="226"/>
      <c r="C711" s="225"/>
      <c r="D711" s="200" t="s">
        <v>212</v>
      </c>
      <c r="E711" s="227" t="s">
        <v>1</v>
      </c>
      <c r="F711" s="228" t="s">
        <v>425</v>
      </c>
      <c r="G711" s="225"/>
      <c r="H711" s="227" t="s">
        <v>1</v>
      </c>
      <c r="I711" s="225"/>
      <c r="J711" s="225"/>
      <c r="K711" s="225"/>
      <c r="L711" s="226"/>
      <c r="M711" s="229"/>
      <c r="N711" s="230"/>
      <c r="O711" s="230"/>
      <c r="P711" s="230"/>
      <c r="Q711" s="230"/>
      <c r="R711" s="230"/>
      <c r="S711" s="230"/>
      <c r="T711" s="231"/>
      <c r="U711" s="225"/>
      <c r="V711" s="225"/>
      <c r="AT711" s="101" t="s">
        <v>212</v>
      </c>
      <c r="AU711" s="101" t="s">
        <v>83</v>
      </c>
      <c r="AV711" s="13" t="s">
        <v>81</v>
      </c>
      <c r="AW711" s="13" t="s">
        <v>32</v>
      </c>
      <c r="AX711" s="13" t="s">
        <v>75</v>
      </c>
      <c r="AY711" s="101" t="s">
        <v>204</v>
      </c>
    </row>
    <row r="712" spans="1:51" s="14" customFormat="1" x14ac:dyDescent="0.2">
      <c r="A712" s="198"/>
      <c r="B712" s="199"/>
      <c r="C712" s="198"/>
      <c r="D712" s="200" t="s">
        <v>212</v>
      </c>
      <c r="E712" s="201" t="s">
        <v>1</v>
      </c>
      <c r="F712" s="202" t="s">
        <v>629</v>
      </c>
      <c r="G712" s="198"/>
      <c r="H712" s="203">
        <v>111.87</v>
      </c>
      <c r="I712" s="198"/>
      <c r="J712" s="198"/>
      <c r="K712" s="198"/>
      <c r="L712" s="199"/>
      <c r="M712" s="204"/>
      <c r="N712" s="205"/>
      <c r="O712" s="205"/>
      <c r="P712" s="205"/>
      <c r="Q712" s="205"/>
      <c r="R712" s="205"/>
      <c r="S712" s="205"/>
      <c r="T712" s="206"/>
      <c r="U712" s="198"/>
      <c r="V712" s="198"/>
      <c r="AT712" s="102" t="s">
        <v>212</v>
      </c>
      <c r="AU712" s="102" t="s">
        <v>83</v>
      </c>
      <c r="AV712" s="14" t="s">
        <v>83</v>
      </c>
      <c r="AW712" s="14" t="s">
        <v>32</v>
      </c>
      <c r="AX712" s="14" t="s">
        <v>75</v>
      </c>
      <c r="AY712" s="102" t="s">
        <v>204</v>
      </c>
    </row>
    <row r="713" spans="1:51" s="13" customFormat="1" x14ac:dyDescent="0.2">
      <c r="A713" s="225"/>
      <c r="B713" s="226"/>
      <c r="C713" s="225"/>
      <c r="D713" s="200" t="s">
        <v>212</v>
      </c>
      <c r="E713" s="227" t="s">
        <v>1</v>
      </c>
      <c r="F713" s="228" t="s">
        <v>341</v>
      </c>
      <c r="G713" s="225"/>
      <c r="H713" s="227" t="s">
        <v>1</v>
      </c>
      <c r="I713" s="225"/>
      <c r="J713" s="225"/>
      <c r="K713" s="225"/>
      <c r="L713" s="226"/>
      <c r="M713" s="229"/>
      <c r="N713" s="230"/>
      <c r="O713" s="230"/>
      <c r="P713" s="230"/>
      <c r="Q713" s="230"/>
      <c r="R713" s="230"/>
      <c r="S713" s="230"/>
      <c r="T713" s="231"/>
      <c r="U713" s="225"/>
      <c r="V713" s="225"/>
      <c r="AT713" s="101" t="s">
        <v>212</v>
      </c>
      <c r="AU713" s="101" t="s">
        <v>83</v>
      </c>
      <c r="AV713" s="13" t="s">
        <v>81</v>
      </c>
      <c r="AW713" s="13" t="s">
        <v>32</v>
      </c>
      <c r="AX713" s="13" t="s">
        <v>75</v>
      </c>
      <c r="AY713" s="101" t="s">
        <v>204</v>
      </c>
    </row>
    <row r="714" spans="1:51" s="14" customFormat="1" x14ac:dyDescent="0.2">
      <c r="A714" s="198"/>
      <c r="B714" s="199"/>
      <c r="C714" s="198"/>
      <c r="D714" s="200" t="s">
        <v>212</v>
      </c>
      <c r="E714" s="201" t="s">
        <v>1</v>
      </c>
      <c r="F714" s="202" t="s">
        <v>492</v>
      </c>
      <c r="G714" s="198"/>
      <c r="H714" s="203">
        <v>6.5</v>
      </c>
      <c r="I714" s="198"/>
      <c r="J714" s="198"/>
      <c r="K714" s="198"/>
      <c r="L714" s="199"/>
      <c r="M714" s="204"/>
      <c r="N714" s="205"/>
      <c r="O714" s="205"/>
      <c r="P714" s="205"/>
      <c r="Q714" s="205"/>
      <c r="R714" s="205"/>
      <c r="S714" s="205"/>
      <c r="T714" s="206"/>
      <c r="U714" s="198"/>
      <c r="V714" s="198"/>
      <c r="AT714" s="102" t="s">
        <v>212</v>
      </c>
      <c r="AU714" s="102" t="s">
        <v>83</v>
      </c>
      <c r="AV714" s="14" t="s">
        <v>83</v>
      </c>
      <c r="AW714" s="14" t="s">
        <v>32</v>
      </c>
      <c r="AX714" s="14" t="s">
        <v>75</v>
      </c>
      <c r="AY714" s="102" t="s">
        <v>204</v>
      </c>
    </row>
    <row r="715" spans="1:51" s="13" customFormat="1" x14ac:dyDescent="0.2">
      <c r="A715" s="225"/>
      <c r="B715" s="226"/>
      <c r="C715" s="225"/>
      <c r="D715" s="200" t="s">
        <v>212</v>
      </c>
      <c r="E715" s="227" t="s">
        <v>1</v>
      </c>
      <c r="F715" s="228" t="s">
        <v>343</v>
      </c>
      <c r="G715" s="225"/>
      <c r="H715" s="227" t="s">
        <v>1</v>
      </c>
      <c r="I715" s="225"/>
      <c r="J715" s="225"/>
      <c r="K715" s="225"/>
      <c r="L715" s="226"/>
      <c r="M715" s="229"/>
      <c r="N715" s="230"/>
      <c r="O715" s="230"/>
      <c r="P715" s="230"/>
      <c r="Q715" s="230"/>
      <c r="R715" s="230"/>
      <c r="S715" s="230"/>
      <c r="T715" s="231"/>
      <c r="U715" s="225"/>
      <c r="V715" s="225"/>
      <c r="AT715" s="101" t="s">
        <v>212</v>
      </c>
      <c r="AU715" s="101" t="s">
        <v>83</v>
      </c>
      <c r="AV715" s="13" t="s">
        <v>81</v>
      </c>
      <c r="AW715" s="13" t="s">
        <v>32</v>
      </c>
      <c r="AX715" s="13" t="s">
        <v>75</v>
      </c>
      <c r="AY715" s="101" t="s">
        <v>204</v>
      </c>
    </row>
    <row r="716" spans="1:51" s="14" customFormat="1" x14ac:dyDescent="0.2">
      <c r="A716" s="198"/>
      <c r="B716" s="199"/>
      <c r="C716" s="198"/>
      <c r="D716" s="200" t="s">
        <v>212</v>
      </c>
      <c r="E716" s="201" t="s">
        <v>1</v>
      </c>
      <c r="F716" s="202" t="s">
        <v>630</v>
      </c>
      <c r="G716" s="198"/>
      <c r="H716" s="203">
        <v>31.2</v>
      </c>
      <c r="I716" s="198"/>
      <c r="J716" s="198"/>
      <c r="K716" s="198"/>
      <c r="L716" s="199"/>
      <c r="M716" s="204"/>
      <c r="N716" s="205"/>
      <c r="O716" s="205"/>
      <c r="P716" s="205"/>
      <c r="Q716" s="205"/>
      <c r="R716" s="205"/>
      <c r="S716" s="205"/>
      <c r="T716" s="206"/>
      <c r="U716" s="198"/>
      <c r="V716" s="198"/>
      <c r="AT716" s="102" t="s">
        <v>212</v>
      </c>
      <c r="AU716" s="102" t="s">
        <v>83</v>
      </c>
      <c r="AV716" s="14" t="s">
        <v>83</v>
      </c>
      <c r="AW716" s="14" t="s">
        <v>32</v>
      </c>
      <c r="AX716" s="14" t="s">
        <v>75</v>
      </c>
      <c r="AY716" s="102" t="s">
        <v>204</v>
      </c>
    </row>
    <row r="717" spans="1:51" s="13" customFormat="1" x14ac:dyDescent="0.2">
      <c r="A717" s="225"/>
      <c r="B717" s="226"/>
      <c r="C717" s="225"/>
      <c r="D717" s="200" t="s">
        <v>212</v>
      </c>
      <c r="E717" s="227" t="s">
        <v>1</v>
      </c>
      <c r="F717" s="228" t="s">
        <v>498</v>
      </c>
      <c r="G717" s="225"/>
      <c r="H717" s="227" t="s">
        <v>1</v>
      </c>
      <c r="I717" s="225"/>
      <c r="J717" s="225"/>
      <c r="K717" s="225"/>
      <c r="L717" s="226"/>
      <c r="M717" s="229"/>
      <c r="N717" s="230"/>
      <c r="O717" s="230"/>
      <c r="P717" s="230"/>
      <c r="Q717" s="230"/>
      <c r="R717" s="230"/>
      <c r="S717" s="230"/>
      <c r="T717" s="231"/>
      <c r="U717" s="225"/>
      <c r="V717" s="225"/>
      <c r="AT717" s="101" t="s">
        <v>212</v>
      </c>
      <c r="AU717" s="101" t="s">
        <v>83</v>
      </c>
      <c r="AV717" s="13" t="s">
        <v>81</v>
      </c>
      <c r="AW717" s="13" t="s">
        <v>32</v>
      </c>
      <c r="AX717" s="13" t="s">
        <v>75</v>
      </c>
      <c r="AY717" s="101" t="s">
        <v>204</v>
      </c>
    </row>
    <row r="718" spans="1:51" s="14" customFormat="1" x14ac:dyDescent="0.2">
      <c r="A718" s="198"/>
      <c r="B718" s="199"/>
      <c r="C718" s="198"/>
      <c r="D718" s="200" t="s">
        <v>212</v>
      </c>
      <c r="E718" s="201" t="s">
        <v>1</v>
      </c>
      <c r="F718" s="202" t="s">
        <v>499</v>
      </c>
      <c r="G718" s="198"/>
      <c r="H718" s="203">
        <v>31.17</v>
      </c>
      <c r="I718" s="198"/>
      <c r="J718" s="198"/>
      <c r="K718" s="198"/>
      <c r="L718" s="199"/>
      <c r="M718" s="204"/>
      <c r="N718" s="205"/>
      <c r="O718" s="205"/>
      <c r="P718" s="205"/>
      <c r="Q718" s="205"/>
      <c r="R718" s="205"/>
      <c r="S718" s="205"/>
      <c r="T718" s="206"/>
      <c r="U718" s="198"/>
      <c r="V718" s="198"/>
      <c r="AT718" s="102" t="s">
        <v>212</v>
      </c>
      <c r="AU718" s="102" t="s">
        <v>83</v>
      </c>
      <c r="AV718" s="14" t="s">
        <v>83</v>
      </c>
      <c r="AW718" s="14" t="s">
        <v>32</v>
      </c>
      <c r="AX718" s="14" t="s">
        <v>75</v>
      </c>
      <c r="AY718" s="102" t="s">
        <v>204</v>
      </c>
    </row>
    <row r="719" spans="1:51" s="13" customFormat="1" x14ac:dyDescent="0.2">
      <c r="A719" s="225"/>
      <c r="B719" s="226"/>
      <c r="C719" s="225"/>
      <c r="D719" s="200" t="s">
        <v>212</v>
      </c>
      <c r="E719" s="227" t="s">
        <v>1</v>
      </c>
      <c r="F719" s="228" t="s">
        <v>500</v>
      </c>
      <c r="G719" s="225"/>
      <c r="H719" s="227" t="s">
        <v>1</v>
      </c>
      <c r="I719" s="225"/>
      <c r="J719" s="225"/>
      <c r="K719" s="225"/>
      <c r="L719" s="226"/>
      <c r="M719" s="229"/>
      <c r="N719" s="230"/>
      <c r="O719" s="230"/>
      <c r="P719" s="230"/>
      <c r="Q719" s="230"/>
      <c r="R719" s="230"/>
      <c r="S719" s="230"/>
      <c r="T719" s="231"/>
      <c r="U719" s="225"/>
      <c r="V719" s="225"/>
      <c r="AT719" s="101" t="s">
        <v>212</v>
      </c>
      <c r="AU719" s="101" t="s">
        <v>83</v>
      </c>
      <c r="AV719" s="13" t="s">
        <v>81</v>
      </c>
      <c r="AW719" s="13" t="s">
        <v>32</v>
      </c>
      <c r="AX719" s="13" t="s">
        <v>75</v>
      </c>
      <c r="AY719" s="101" t="s">
        <v>204</v>
      </c>
    </row>
    <row r="720" spans="1:51" s="14" customFormat="1" x14ac:dyDescent="0.2">
      <c r="A720" s="198"/>
      <c r="B720" s="199"/>
      <c r="C720" s="198"/>
      <c r="D720" s="200" t="s">
        <v>212</v>
      </c>
      <c r="E720" s="201" t="s">
        <v>1</v>
      </c>
      <c r="F720" s="202" t="s">
        <v>501</v>
      </c>
      <c r="G720" s="198"/>
      <c r="H720" s="203">
        <v>44.22</v>
      </c>
      <c r="I720" s="198"/>
      <c r="J720" s="198"/>
      <c r="K720" s="198"/>
      <c r="L720" s="199"/>
      <c r="M720" s="204"/>
      <c r="N720" s="205"/>
      <c r="O720" s="205"/>
      <c r="P720" s="205"/>
      <c r="Q720" s="205"/>
      <c r="R720" s="205"/>
      <c r="S720" s="205"/>
      <c r="T720" s="206"/>
      <c r="U720" s="198"/>
      <c r="V720" s="198"/>
      <c r="AT720" s="102" t="s">
        <v>212</v>
      </c>
      <c r="AU720" s="102" t="s">
        <v>83</v>
      </c>
      <c r="AV720" s="14" t="s">
        <v>83</v>
      </c>
      <c r="AW720" s="14" t="s">
        <v>32</v>
      </c>
      <c r="AX720" s="14" t="s">
        <v>75</v>
      </c>
      <c r="AY720" s="102" t="s">
        <v>204</v>
      </c>
    </row>
    <row r="721" spans="1:51" s="13" customFormat="1" x14ac:dyDescent="0.2">
      <c r="A721" s="225"/>
      <c r="B721" s="226"/>
      <c r="C721" s="225"/>
      <c r="D721" s="200" t="s">
        <v>212</v>
      </c>
      <c r="E721" s="227" t="s">
        <v>1</v>
      </c>
      <c r="F721" s="228" t="s">
        <v>502</v>
      </c>
      <c r="G721" s="225"/>
      <c r="H721" s="227" t="s">
        <v>1</v>
      </c>
      <c r="I721" s="225"/>
      <c r="J721" s="225"/>
      <c r="K721" s="225"/>
      <c r="L721" s="226"/>
      <c r="M721" s="229"/>
      <c r="N721" s="230"/>
      <c r="O721" s="230"/>
      <c r="P721" s="230"/>
      <c r="Q721" s="230"/>
      <c r="R721" s="230"/>
      <c r="S721" s="230"/>
      <c r="T721" s="231"/>
      <c r="U721" s="225"/>
      <c r="V721" s="225"/>
      <c r="AT721" s="101" t="s">
        <v>212</v>
      </c>
      <c r="AU721" s="101" t="s">
        <v>83</v>
      </c>
      <c r="AV721" s="13" t="s">
        <v>81</v>
      </c>
      <c r="AW721" s="13" t="s">
        <v>32</v>
      </c>
      <c r="AX721" s="13" t="s">
        <v>75</v>
      </c>
      <c r="AY721" s="101" t="s">
        <v>204</v>
      </c>
    </row>
    <row r="722" spans="1:51" s="14" customFormat="1" x14ac:dyDescent="0.2">
      <c r="A722" s="198"/>
      <c r="B722" s="199"/>
      <c r="C722" s="198"/>
      <c r="D722" s="200" t="s">
        <v>212</v>
      </c>
      <c r="E722" s="201" t="s">
        <v>1</v>
      </c>
      <c r="F722" s="202" t="s">
        <v>503</v>
      </c>
      <c r="G722" s="198"/>
      <c r="H722" s="203">
        <v>38.39</v>
      </c>
      <c r="I722" s="198"/>
      <c r="J722" s="198"/>
      <c r="K722" s="198"/>
      <c r="L722" s="199"/>
      <c r="M722" s="204"/>
      <c r="N722" s="205"/>
      <c r="O722" s="205"/>
      <c r="P722" s="205"/>
      <c r="Q722" s="205"/>
      <c r="R722" s="205"/>
      <c r="S722" s="205"/>
      <c r="T722" s="206"/>
      <c r="U722" s="198"/>
      <c r="V722" s="198"/>
      <c r="AT722" s="102" t="s">
        <v>212</v>
      </c>
      <c r="AU722" s="102" t="s">
        <v>83</v>
      </c>
      <c r="AV722" s="14" t="s">
        <v>83</v>
      </c>
      <c r="AW722" s="14" t="s">
        <v>32</v>
      </c>
      <c r="AX722" s="14" t="s">
        <v>75</v>
      </c>
      <c r="AY722" s="102" t="s">
        <v>204</v>
      </c>
    </row>
    <row r="723" spans="1:51" s="13" customFormat="1" x14ac:dyDescent="0.2">
      <c r="A723" s="225"/>
      <c r="B723" s="226"/>
      <c r="C723" s="225"/>
      <c r="D723" s="200" t="s">
        <v>212</v>
      </c>
      <c r="E723" s="227" t="s">
        <v>1</v>
      </c>
      <c r="F723" s="228" t="s">
        <v>504</v>
      </c>
      <c r="G723" s="225"/>
      <c r="H723" s="227" t="s">
        <v>1</v>
      </c>
      <c r="I723" s="225"/>
      <c r="J723" s="225"/>
      <c r="K723" s="225"/>
      <c r="L723" s="226"/>
      <c r="M723" s="229"/>
      <c r="N723" s="230"/>
      <c r="O723" s="230"/>
      <c r="P723" s="230"/>
      <c r="Q723" s="230"/>
      <c r="R723" s="230"/>
      <c r="S723" s="230"/>
      <c r="T723" s="231"/>
      <c r="U723" s="225"/>
      <c r="V723" s="225"/>
      <c r="AT723" s="101" t="s">
        <v>212</v>
      </c>
      <c r="AU723" s="101" t="s">
        <v>83</v>
      </c>
      <c r="AV723" s="13" t="s">
        <v>81</v>
      </c>
      <c r="AW723" s="13" t="s">
        <v>32</v>
      </c>
      <c r="AX723" s="13" t="s">
        <v>75</v>
      </c>
      <c r="AY723" s="101" t="s">
        <v>204</v>
      </c>
    </row>
    <row r="724" spans="1:51" s="14" customFormat="1" x14ac:dyDescent="0.2">
      <c r="A724" s="198"/>
      <c r="B724" s="199"/>
      <c r="C724" s="198"/>
      <c r="D724" s="200" t="s">
        <v>212</v>
      </c>
      <c r="E724" s="201" t="s">
        <v>1</v>
      </c>
      <c r="F724" s="202" t="s">
        <v>631</v>
      </c>
      <c r="G724" s="198"/>
      <c r="H724" s="203">
        <v>27.36</v>
      </c>
      <c r="I724" s="198"/>
      <c r="J724" s="198"/>
      <c r="K724" s="198"/>
      <c r="L724" s="199"/>
      <c r="M724" s="204"/>
      <c r="N724" s="205"/>
      <c r="O724" s="205"/>
      <c r="P724" s="205"/>
      <c r="Q724" s="205"/>
      <c r="R724" s="205"/>
      <c r="S724" s="205"/>
      <c r="T724" s="206"/>
      <c r="U724" s="198"/>
      <c r="V724" s="198"/>
      <c r="AT724" s="102" t="s">
        <v>212</v>
      </c>
      <c r="AU724" s="102" t="s">
        <v>83</v>
      </c>
      <c r="AV724" s="14" t="s">
        <v>83</v>
      </c>
      <c r="AW724" s="14" t="s">
        <v>32</v>
      </c>
      <c r="AX724" s="14" t="s">
        <v>75</v>
      </c>
      <c r="AY724" s="102" t="s">
        <v>204</v>
      </c>
    </row>
    <row r="725" spans="1:51" s="13" customFormat="1" x14ac:dyDescent="0.2">
      <c r="A725" s="225"/>
      <c r="B725" s="226"/>
      <c r="C725" s="225"/>
      <c r="D725" s="200" t="s">
        <v>212</v>
      </c>
      <c r="E725" s="227" t="s">
        <v>1</v>
      </c>
      <c r="F725" s="228" t="s">
        <v>506</v>
      </c>
      <c r="G725" s="225"/>
      <c r="H725" s="227" t="s">
        <v>1</v>
      </c>
      <c r="I725" s="225"/>
      <c r="J725" s="225"/>
      <c r="K725" s="225"/>
      <c r="L725" s="226"/>
      <c r="M725" s="229"/>
      <c r="N725" s="230"/>
      <c r="O725" s="230"/>
      <c r="P725" s="230"/>
      <c r="Q725" s="230"/>
      <c r="R725" s="230"/>
      <c r="S725" s="230"/>
      <c r="T725" s="231"/>
      <c r="U725" s="225"/>
      <c r="V725" s="225"/>
      <c r="AT725" s="101" t="s">
        <v>212</v>
      </c>
      <c r="AU725" s="101" t="s">
        <v>83</v>
      </c>
      <c r="AV725" s="13" t="s">
        <v>81</v>
      </c>
      <c r="AW725" s="13" t="s">
        <v>32</v>
      </c>
      <c r="AX725" s="13" t="s">
        <v>75</v>
      </c>
      <c r="AY725" s="101" t="s">
        <v>204</v>
      </c>
    </row>
    <row r="726" spans="1:51" s="14" customFormat="1" x14ac:dyDescent="0.2">
      <c r="A726" s="198"/>
      <c r="B726" s="199"/>
      <c r="C726" s="198"/>
      <c r="D726" s="200" t="s">
        <v>212</v>
      </c>
      <c r="E726" s="201" t="s">
        <v>1</v>
      </c>
      <c r="F726" s="202" t="s">
        <v>632</v>
      </c>
      <c r="G726" s="198"/>
      <c r="H726" s="203">
        <v>72.849999999999994</v>
      </c>
      <c r="I726" s="198"/>
      <c r="J726" s="198"/>
      <c r="K726" s="198"/>
      <c r="L726" s="199"/>
      <c r="M726" s="204"/>
      <c r="N726" s="205"/>
      <c r="O726" s="205"/>
      <c r="P726" s="205"/>
      <c r="Q726" s="205"/>
      <c r="R726" s="205"/>
      <c r="S726" s="205"/>
      <c r="T726" s="206"/>
      <c r="U726" s="198"/>
      <c r="V726" s="198"/>
      <c r="AT726" s="102" t="s">
        <v>212</v>
      </c>
      <c r="AU726" s="102" t="s">
        <v>83</v>
      </c>
      <c r="AV726" s="14" t="s">
        <v>83</v>
      </c>
      <c r="AW726" s="14" t="s">
        <v>32</v>
      </c>
      <c r="AX726" s="14" t="s">
        <v>75</v>
      </c>
      <c r="AY726" s="102" t="s">
        <v>204</v>
      </c>
    </row>
    <row r="727" spans="1:51" s="13" customFormat="1" x14ac:dyDescent="0.2">
      <c r="A727" s="225"/>
      <c r="B727" s="226"/>
      <c r="C727" s="225"/>
      <c r="D727" s="200" t="s">
        <v>212</v>
      </c>
      <c r="E727" s="227" t="s">
        <v>1</v>
      </c>
      <c r="F727" s="228" t="s">
        <v>508</v>
      </c>
      <c r="G727" s="225"/>
      <c r="H727" s="227" t="s">
        <v>1</v>
      </c>
      <c r="I727" s="225"/>
      <c r="J727" s="225"/>
      <c r="K727" s="225"/>
      <c r="L727" s="226"/>
      <c r="M727" s="229"/>
      <c r="N727" s="230"/>
      <c r="O727" s="230"/>
      <c r="P727" s="230"/>
      <c r="Q727" s="230"/>
      <c r="R727" s="230"/>
      <c r="S727" s="230"/>
      <c r="T727" s="231"/>
      <c r="U727" s="225"/>
      <c r="V727" s="225"/>
      <c r="AT727" s="101" t="s">
        <v>212</v>
      </c>
      <c r="AU727" s="101" t="s">
        <v>83</v>
      </c>
      <c r="AV727" s="13" t="s">
        <v>81</v>
      </c>
      <c r="AW727" s="13" t="s">
        <v>32</v>
      </c>
      <c r="AX727" s="13" t="s">
        <v>75</v>
      </c>
      <c r="AY727" s="101" t="s">
        <v>204</v>
      </c>
    </row>
    <row r="728" spans="1:51" s="14" customFormat="1" x14ac:dyDescent="0.2">
      <c r="A728" s="198"/>
      <c r="B728" s="199"/>
      <c r="C728" s="198"/>
      <c r="D728" s="200" t="s">
        <v>212</v>
      </c>
      <c r="E728" s="201" t="s">
        <v>1</v>
      </c>
      <c r="F728" s="202" t="s">
        <v>633</v>
      </c>
      <c r="G728" s="198"/>
      <c r="H728" s="203">
        <v>77.290000000000006</v>
      </c>
      <c r="I728" s="198"/>
      <c r="J728" s="198"/>
      <c r="K728" s="198"/>
      <c r="L728" s="199"/>
      <c r="M728" s="204"/>
      <c r="N728" s="205"/>
      <c r="O728" s="205"/>
      <c r="P728" s="205"/>
      <c r="Q728" s="205"/>
      <c r="R728" s="205"/>
      <c r="S728" s="205"/>
      <c r="T728" s="206"/>
      <c r="U728" s="198"/>
      <c r="V728" s="198"/>
      <c r="AT728" s="102" t="s">
        <v>212</v>
      </c>
      <c r="AU728" s="102" t="s">
        <v>83</v>
      </c>
      <c r="AV728" s="14" t="s">
        <v>83</v>
      </c>
      <c r="AW728" s="14" t="s">
        <v>32</v>
      </c>
      <c r="AX728" s="14" t="s">
        <v>75</v>
      </c>
      <c r="AY728" s="102" t="s">
        <v>204</v>
      </c>
    </row>
    <row r="729" spans="1:51" s="13" customFormat="1" x14ac:dyDescent="0.2">
      <c r="A729" s="225"/>
      <c r="B729" s="226"/>
      <c r="C729" s="225"/>
      <c r="D729" s="200" t="s">
        <v>212</v>
      </c>
      <c r="E729" s="227" t="s">
        <v>1</v>
      </c>
      <c r="F729" s="228" t="s">
        <v>429</v>
      </c>
      <c r="G729" s="225"/>
      <c r="H729" s="227" t="s">
        <v>1</v>
      </c>
      <c r="I729" s="225"/>
      <c r="J729" s="225"/>
      <c r="K729" s="225"/>
      <c r="L729" s="226"/>
      <c r="M729" s="229"/>
      <c r="N729" s="230"/>
      <c r="O729" s="230"/>
      <c r="P729" s="230"/>
      <c r="Q729" s="230"/>
      <c r="R729" s="230"/>
      <c r="S729" s="230"/>
      <c r="T729" s="231"/>
      <c r="U729" s="225"/>
      <c r="V729" s="225"/>
      <c r="AT729" s="101" t="s">
        <v>212</v>
      </c>
      <c r="AU729" s="101" t="s">
        <v>83</v>
      </c>
      <c r="AV729" s="13" t="s">
        <v>81</v>
      </c>
      <c r="AW729" s="13" t="s">
        <v>32</v>
      </c>
      <c r="AX729" s="13" t="s">
        <v>75</v>
      </c>
      <c r="AY729" s="101" t="s">
        <v>204</v>
      </c>
    </row>
    <row r="730" spans="1:51" s="14" customFormat="1" x14ac:dyDescent="0.2">
      <c r="A730" s="198"/>
      <c r="B730" s="199"/>
      <c r="C730" s="198"/>
      <c r="D730" s="200" t="s">
        <v>212</v>
      </c>
      <c r="E730" s="201" t="s">
        <v>1</v>
      </c>
      <c r="F730" s="202" t="s">
        <v>634</v>
      </c>
      <c r="G730" s="198"/>
      <c r="H730" s="203">
        <v>27.06</v>
      </c>
      <c r="I730" s="198"/>
      <c r="J730" s="198"/>
      <c r="K730" s="198"/>
      <c r="L730" s="199"/>
      <c r="M730" s="204"/>
      <c r="N730" s="205"/>
      <c r="O730" s="205"/>
      <c r="P730" s="205"/>
      <c r="Q730" s="205"/>
      <c r="R730" s="205"/>
      <c r="S730" s="205"/>
      <c r="T730" s="206"/>
      <c r="U730" s="198"/>
      <c r="V730" s="198"/>
      <c r="AT730" s="102" t="s">
        <v>212</v>
      </c>
      <c r="AU730" s="102" t="s">
        <v>83</v>
      </c>
      <c r="AV730" s="14" t="s">
        <v>83</v>
      </c>
      <c r="AW730" s="14" t="s">
        <v>32</v>
      </c>
      <c r="AX730" s="14" t="s">
        <v>75</v>
      </c>
      <c r="AY730" s="102" t="s">
        <v>204</v>
      </c>
    </row>
    <row r="731" spans="1:51" s="13" customFormat="1" x14ac:dyDescent="0.2">
      <c r="A731" s="225"/>
      <c r="B731" s="226"/>
      <c r="C731" s="225"/>
      <c r="D731" s="200" t="s">
        <v>212</v>
      </c>
      <c r="E731" s="227" t="s">
        <v>1</v>
      </c>
      <c r="F731" s="228" t="s">
        <v>414</v>
      </c>
      <c r="G731" s="225"/>
      <c r="H731" s="227" t="s">
        <v>1</v>
      </c>
      <c r="I731" s="225"/>
      <c r="J731" s="225"/>
      <c r="K731" s="225"/>
      <c r="L731" s="226"/>
      <c r="M731" s="229"/>
      <c r="N731" s="230"/>
      <c r="O731" s="230"/>
      <c r="P731" s="230"/>
      <c r="Q731" s="230"/>
      <c r="R731" s="230"/>
      <c r="S731" s="230"/>
      <c r="T731" s="231"/>
      <c r="U731" s="225"/>
      <c r="V731" s="225"/>
      <c r="AT731" s="101" t="s">
        <v>212</v>
      </c>
      <c r="AU731" s="101" t="s">
        <v>83</v>
      </c>
      <c r="AV731" s="13" t="s">
        <v>81</v>
      </c>
      <c r="AW731" s="13" t="s">
        <v>32</v>
      </c>
      <c r="AX731" s="13" t="s">
        <v>75</v>
      </c>
      <c r="AY731" s="101" t="s">
        <v>204</v>
      </c>
    </row>
    <row r="732" spans="1:51" s="14" customFormat="1" x14ac:dyDescent="0.2">
      <c r="A732" s="198"/>
      <c r="B732" s="199"/>
      <c r="C732" s="198"/>
      <c r="D732" s="200" t="s">
        <v>212</v>
      </c>
      <c r="E732" s="201" t="s">
        <v>1</v>
      </c>
      <c r="F732" s="202" t="s">
        <v>513</v>
      </c>
      <c r="G732" s="198"/>
      <c r="H732" s="203">
        <v>3.37</v>
      </c>
      <c r="I732" s="198"/>
      <c r="J732" s="198"/>
      <c r="K732" s="198"/>
      <c r="L732" s="199"/>
      <c r="M732" s="204"/>
      <c r="N732" s="205"/>
      <c r="O732" s="205"/>
      <c r="P732" s="205"/>
      <c r="Q732" s="205"/>
      <c r="R732" s="205"/>
      <c r="S732" s="205"/>
      <c r="T732" s="206"/>
      <c r="U732" s="198"/>
      <c r="V732" s="198"/>
      <c r="AT732" s="102" t="s">
        <v>212</v>
      </c>
      <c r="AU732" s="102" t="s">
        <v>83</v>
      </c>
      <c r="AV732" s="14" t="s">
        <v>83</v>
      </c>
      <c r="AW732" s="14" t="s">
        <v>32</v>
      </c>
      <c r="AX732" s="14" t="s">
        <v>75</v>
      </c>
      <c r="AY732" s="102" t="s">
        <v>204</v>
      </c>
    </row>
    <row r="733" spans="1:51" s="13" customFormat="1" x14ac:dyDescent="0.2">
      <c r="A733" s="225"/>
      <c r="B733" s="226"/>
      <c r="C733" s="225"/>
      <c r="D733" s="200" t="s">
        <v>212</v>
      </c>
      <c r="E733" s="227" t="s">
        <v>1</v>
      </c>
      <c r="F733" s="228" t="s">
        <v>225</v>
      </c>
      <c r="G733" s="225"/>
      <c r="H733" s="227" t="s">
        <v>1</v>
      </c>
      <c r="I733" s="225"/>
      <c r="J733" s="225"/>
      <c r="K733" s="225"/>
      <c r="L733" s="226"/>
      <c r="M733" s="229"/>
      <c r="N733" s="230"/>
      <c r="O733" s="230"/>
      <c r="P733" s="230"/>
      <c r="Q733" s="230"/>
      <c r="R733" s="230"/>
      <c r="S733" s="230"/>
      <c r="T733" s="231"/>
      <c r="U733" s="225"/>
      <c r="V733" s="225"/>
      <c r="AT733" s="101" t="s">
        <v>212</v>
      </c>
      <c r="AU733" s="101" t="s">
        <v>83</v>
      </c>
      <c r="AV733" s="13" t="s">
        <v>81</v>
      </c>
      <c r="AW733" s="13" t="s">
        <v>32</v>
      </c>
      <c r="AX733" s="13" t="s">
        <v>75</v>
      </c>
      <c r="AY733" s="101" t="s">
        <v>204</v>
      </c>
    </row>
    <row r="734" spans="1:51" s="14" customFormat="1" x14ac:dyDescent="0.2">
      <c r="A734" s="198"/>
      <c r="B734" s="199"/>
      <c r="C734" s="198"/>
      <c r="D734" s="200" t="s">
        <v>212</v>
      </c>
      <c r="E734" s="201" t="s">
        <v>1</v>
      </c>
      <c r="F734" s="202" t="s">
        <v>635</v>
      </c>
      <c r="G734" s="198"/>
      <c r="H734" s="203">
        <v>46.38</v>
      </c>
      <c r="I734" s="198"/>
      <c r="J734" s="198"/>
      <c r="K734" s="198"/>
      <c r="L734" s="199"/>
      <c r="M734" s="204"/>
      <c r="N734" s="205"/>
      <c r="O734" s="205"/>
      <c r="P734" s="205"/>
      <c r="Q734" s="205"/>
      <c r="R734" s="205"/>
      <c r="S734" s="205"/>
      <c r="T734" s="206"/>
      <c r="U734" s="198"/>
      <c r="V734" s="198"/>
      <c r="AT734" s="102" t="s">
        <v>212</v>
      </c>
      <c r="AU734" s="102" t="s">
        <v>83</v>
      </c>
      <c r="AV734" s="14" t="s">
        <v>83</v>
      </c>
      <c r="AW734" s="14" t="s">
        <v>32</v>
      </c>
      <c r="AX734" s="14" t="s">
        <v>75</v>
      </c>
      <c r="AY734" s="102" t="s">
        <v>204</v>
      </c>
    </row>
    <row r="735" spans="1:51" s="13" customFormat="1" x14ac:dyDescent="0.2">
      <c r="A735" s="225"/>
      <c r="B735" s="226"/>
      <c r="C735" s="225"/>
      <c r="D735" s="200" t="s">
        <v>212</v>
      </c>
      <c r="E735" s="227" t="s">
        <v>1</v>
      </c>
      <c r="F735" s="228" t="s">
        <v>431</v>
      </c>
      <c r="G735" s="225"/>
      <c r="H735" s="227" t="s">
        <v>1</v>
      </c>
      <c r="I735" s="225"/>
      <c r="J735" s="225"/>
      <c r="K735" s="225"/>
      <c r="L735" s="226"/>
      <c r="M735" s="229"/>
      <c r="N735" s="230"/>
      <c r="O735" s="230"/>
      <c r="P735" s="230"/>
      <c r="Q735" s="230"/>
      <c r="R735" s="230"/>
      <c r="S735" s="230"/>
      <c r="T735" s="231"/>
      <c r="U735" s="225"/>
      <c r="V735" s="225"/>
      <c r="AT735" s="101" t="s">
        <v>212</v>
      </c>
      <c r="AU735" s="101" t="s">
        <v>83</v>
      </c>
      <c r="AV735" s="13" t="s">
        <v>81</v>
      </c>
      <c r="AW735" s="13" t="s">
        <v>32</v>
      </c>
      <c r="AX735" s="13" t="s">
        <v>75</v>
      </c>
      <c r="AY735" s="101" t="s">
        <v>204</v>
      </c>
    </row>
    <row r="736" spans="1:51" s="14" customFormat="1" x14ac:dyDescent="0.2">
      <c r="A736" s="198"/>
      <c r="B736" s="199"/>
      <c r="C736" s="198"/>
      <c r="D736" s="200" t="s">
        <v>212</v>
      </c>
      <c r="E736" s="201" t="s">
        <v>1</v>
      </c>
      <c r="F736" s="202" t="s">
        <v>636</v>
      </c>
      <c r="G736" s="198"/>
      <c r="H736" s="203">
        <v>99.254999999999995</v>
      </c>
      <c r="I736" s="198"/>
      <c r="J736" s="198"/>
      <c r="K736" s="198"/>
      <c r="L736" s="199"/>
      <c r="M736" s="204"/>
      <c r="N736" s="205"/>
      <c r="O736" s="205"/>
      <c r="P736" s="205"/>
      <c r="Q736" s="205"/>
      <c r="R736" s="205"/>
      <c r="S736" s="205"/>
      <c r="T736" s="206"/>
      <c r="U736" s="198"/>
      <c r="V736" s="198"/>
      <c r="AT736" s="102" t="s">
        <v>212</v>
      </c>
      <c r="AU736" s="102" t="s">
        <v>83</v>
      </c>
      <c r="AV736" s="14" t="s">
        <v>83</v>
      </c>
      <c r="AW736" s="14" t="s">
        <v>32</v>
      </c>
      <c r="AX736" s="14" t="s">
        <v>75</v>
      </c>
      <c r="AY736" s="102" t="s">
        <v>204</v>
      </c>
    </row>
    <row r="737" spans="1:65" s="13" customFormat="1" x14ac:dyDescent="0.2">
      <c r="A737" s="225"/>
      <c r="B737" s="226"/>
      <c r="C737" s="225"/>
      <c r="D737" s="200" t="s">
        <v>212</v>
      </c>
      <c r="E737" s="227" t="s">
        <v>1</v>
      </c>
      <c r="F737" s="228" t="s">
        <v>433</v>
      </c>
      <c r="G737" s="225"/>
      <c r="H737" s="227" t="s">
        <v>1</v>
      </c>
      <c r="I737" s="225"/>
      <c r="J737" s="225"/>
      <c r="K737" s="225"/>
      <c r="L737" s="226"/>
      <c r="M737" s="229"/>
      <c r="N737" s="230"/>
      <c r="O737" s="230"/>
      <c r="P737" s="230"/>
      <c r="Q737" s="230"/>
      <c r="R737" s="230"/>
      <c r="S737" s="230"/>
      <c r="T737" s="231"/>
      <c r="U737" s="225"/>
      <c r="V737" s="225"/>
      <c r="AT737" s="101" t="s">
        <v>212</v>
      </c>
      <c r="AU737" s="101" t="s">
        <v>83</v>
      </c>
      <c r="AV737" s="13" t="s">
        <v>81</v>
      </c>
      <c r="AW737" s="13" t="s">
        <v>32</v>
      </c>
      <c r="AX737" s="13" t="s">
        <v>75</v>
      </c>
      <c r="AY737" s="101" t="s">
        <v>204</v>
      </c>
    </row>
    <row r="738" spans="1:65" s="14" customFormat="1" x14ac:dyDescent="0.2">
      <c r="A738" s="198"/>
      <c r="B738" s="199"/>
      <c r="C738" s="198"/>
      <c r="D738" s="200" t="s">
        <v>212</v>
      </c>
      <c r="E738" s="201" t="s">
        <v>1</v>
      </c>
      <c r="F738" s="202" t="s">
        <v>515</v>
      </c>
      <c r="G738" s="198"/>
      <c r="H738" s="203">
        <v>4.0999999999999996</v>
      </c>
      <c r="I738" s="198"/>
      <c r="J738" s="198"/>
      <c r="K738" s="198"/>
      <c r="L738" s="199"/>
      <c r="M738" s="204"/>
      <c r="N738" s="205"/>
      <c r="O738" s="205"/>
      <c r="P738" s="205"/>
      <c r="Q738" s="205"/>
      <c r="R738" s="205"/>
      <c r="S738" s="205"/>
      <c r="T738" s="206"/>
      <c r="U738" s="198"/>
      <c r="V738" s="198"/>
      <c r="AT738" s="102" t="s">
        <v>212</v>
      </c>
      <c r="AU738" s="102" t="s">
        <v>83</v>
      </c>
      <c r="AV738" s="14" t="s">
        <v>83</v>
      </c>
      <c r="AW738" s="14" t="s">
        <v>32</v>
      </c>
      <c r="AX738" s="14" t="s">
        <v>75</v>
      </c>
      <c r="AY738" s="102" t="s">
        <v>204</v>
      </c>
    </row>
    <row r="739" spans="1:65" s="15" customFormat="1" x14ac:dyDescent="0.2">
      <c r="A739" s="207"/>
      <c r="B739" s="208"/>
      <c r="C739" s="207"/>
      <c r="D739" s="200" t="s">
        <v>212</v>
      </c>
      <c r="E739" s="209" t="s">
        <v>1</v>
      </c>
      <c r="F739" s="210" t="s">
        <v>227</v>
      </c>
      <c r="G739" s="207"/>
      <c r="H739" s="211">
        <v>1041.615</v>
      </c>
      <c r="I739" s="207"/>
      <c r="J739" s="207"/>
      <c r="K739" s="207"/>
      <c r="L739" s="208"/>
      <c r="M739" s="212"/>
      <c r="N739" s="213"/>
      <c r="O739" s="213"/>
      <c r="P739" s="213"/>
      <c r="Q739" s="213"/>
      <c r="R739" s="213"/>
      <c r="S739" s="213"/>
      <c r="T739" s="214"/>
      <c r="U739" s="207"/>
      <c r="V739" s="207"/>
      <c r="AT739" s="103" t="s">
        <v>212</v>
      </c>
      <c r="AU739" s="103" t="s">
        <v>83</v>
      </c>
      <c r="AV739" s="15" t="s">
        <v>211</v>
      </c>
      <c r="AW739" s="15" t="s">
        <v>32</v>
      </c>
      <c r="AX739" s="15" t="s">
        <v>81</v>
      </c>
      <c r="AY739" s="103" t="s">
        <v>204</v>
      </c>
    </row>
    <row r="740" spans="1:65" s="2" customFormat="1" ht="37.9" customHeight="1" x14ac:dyDescent="0.2">
      <c r="A740" s="111"/>
      <c r="B740" s="112"/>
      <c r="C740" s="187" t="s">
        <v>637</v>
      </c>
      <c r="D740" s="187" t="s">
        <v>207</v>
      </c>
      <c r="E740" s="188" t="s">
        <v>638</v>
      </c>
      <c r="F740" s="189" t="s">
        <v>639</v>
      </c>
      <c r="G740" s="190" t="s">
        <v>210</v>
      </c>
      <c r="H740" s="191">
        <v>8</v>
      </c>
      <c r="I740" s="192"/>
      <c r="J740" s="192">
        <f>ROUND(I740*H740,2)</f>
        <v>0</v>
      </c>
      <c r="K740" s="193"/>
      <c r="L740" s="112"/>
      <c r="M740" s="194" t="s">
        <v>1</v>
      </c>
      <c r="N740" s="195" t="s">
        <v>40</v>
      </c>
      <c r="O740" s="196">
        <v>0</v>
      </c>
      <c r="P740" s="196">
        <f>O740*H740</f>
        <v>0</v>
      </c>
      <c r="Q740" s="196">
        <v>0</v>
      </c>
      <c r="R740" s="196">
        <f>Q740*H740</f>
        <v>0</v>
      </c>
      <c r="S740" s="196">
        <v>0</v>
      </c>
      <c r="T740" s="197">
        <f>S740*H740</f>
        <v>0</v>
      </c>
      <c r="U740" s="111"/>
      <c r="V740" s="111"/>
      <c r="W740" s="29"/>
      <c r="X740" s="29"/>
      <c r="Y740" s="29"/>
      <c r="Z740" s="29"/>
      <c r="AA740" s="29"/>
      <c r="AB740" s="29"/>
      <c r="AC740" s="29"/>
      <c r="AD740" s="29"/>
      <c r="AE740" s="29"/>
      <c r="AR740" s="99" t="s">
        <v>211</v>
      </c>
      <c r="AT740" s="99" t="s">
        <v>207</v>
      </c>
      <c r="AU740" s="99" t="s">
        <v>83</v>
      </c>
      <c r="AY740" s="18" t="s">
        <v>204</v>
      </c>
      <c r="BE740" s="100">
        <f>IF(N740="základní",J740,0)</f>
        <v>0</v>
      </c>
      <c r="BF740" s="100">
        <f>IF(N740="snížená",J740,0)</f>
        <v>0</v>
      </c>
      <c r="BG740" s="100">
        <f>IF(N740="zákl. přenesená",J740,0)</f>
        <v>0</v>
      </c>
      <c r="BH740" s="100">
        <f>IF(N740="sníž. přenesená",J740,0)</f>
        <v>0</v>
      </c>
      <c r="BI740" s="100">
        <f>IF(N740="nulová",J740,0)</f>
        <v>0</v>
      </c>
      <c r="BJ740" s="18" t="s">
        <v>81</v>
      </c>
      <c r="BK740" s="100">
        <f>ROUND(I740*H740,2)</f>
        <v>0</v>
      </c>
      <c r="BL740" s="18" t="s">
        <v>211</v>
      </c>
      <c r="BM740" s="99" t="s">
        <v>640</v>
      </c>
    </row>
    <row r="741" spans="1:65" s="13" customFormat="1" x14ac:dyDescent="0.2">
      <c r="A741" s="225"/>
      <c r="B741" s="226"/>
      <c r="C741" s="225"/>
      <c r="D741" s="200" t="s">
        <v>212</v>
      </c>
      <c r="E741" s="227" t="s">
        <v>1</v>
      </c>
      <c r="F741" s="228" t="s">
        <v>213</v>
      </c>
      <c r="G741" s="225"/>
      <c r="H741" s="227" t="s">
        <v>1</v>
      </c>
      <c r="I741" s="225"/>
      <c r="J741" s="225"/>
      <c r="K741" s="225"/>
      <c r="L741" s="226"/>
      <c r="M741" s="229"/>
      <c r="N741" s="230"/>
      <c r="O741" s="230"/>
      <c r="P741" s="230"/>
      <c r="Q741" s="230"/>
      <c r="R741" s="230"/>
      <c r="S741" s="230"/>
      <c r="T741" s="231"/>
      <c r="U741" s="225"/>
      <c r="V741" s="225"/>
      <c r="AT741" s="101" t="s">
        <v>212</v>
      </c>
      <c r="AU741" s="101" t="s">
        <v>83</v>
      </c>
      <c r="AV741" s="13" t="s">
        <v>81</v>
      </c>
      <c r="AW741" s="13" t="s">
        <v>32</v>
      </c>
      <c r="AX741" s="13" t="s">
        <v>75</v>
      </c>
      <c r="AY741" s="101" t="s">
        <v>204</v>
      </c>
    </row>
    <row r="742" spans="1:65" s="13" customFormat="1" x14ac:dyDescent="0.2">
      <c r="A742" s="225"/>
      <c r="B742" s="226"/>
      <c r="C742" s="225"/>
      <c r="D742" s="200" t="s">
        <v>212</v>
      </c>
      <c r="E742" s="227" t="s">
        <v>1</v>
      </c>
      <c r="F742" s="228" t="s">
        <v>327</v>
      </c>
      <c r="G742" s="225"/>
      <c r="H742" s="227" t="s">
        <v>1</v>
      </c>
      <c r="I742" s="225"/>
      <c r="J742" s="225"/>
      <c r="K742" s="225"/>
      <c r="L742" s="226"/>
      <c r="M742" s="229"/>
      <c r="N742" s="230"/>
      <c r="O742" s="230"/>
      <c r="P742" s="230"/>
      <c r="Q742" s="230"/>
      <c r="R742" s="230"/>
      <c r="S742" s="230"/>
      <c r="T742" s="231"/>
      <c r="U742" s="225"/>
      <c r="V742" s="225"/>
      <c r="AT742" s="101" t="s">
        <v>212</v>
      </c>
      <c r="AU742" s="101" t="s">
        <v>83</v>
      </c>
      <c r="AV742" s="13" t="s">
        <v>81</v>
      </c>
      <c r="AW742" s="13" t="s">
        <v>32</v>
      </c>
      <c r="AX742" s="13" t="s">
        <v>75</v>
      </c>
      <c r="AY742" s="101" t="s">
        <v>204</v>
      </c>
    </row>
    <row r="743" spans="1:65" s="14" customFormat="1" x14ac:dyDescent="0.2">
      <c r="A743" s="198"/>
      <c r="B743" s="199"/>
      <c r="C743" s="198"/>
      <c r="D743" s="200" t="s">
        <v>212</v>
      </c>
      <c r="E743" s="201" t="s">
        <v>1</v>
      </c>
      <c r="F743" s="202" t="s">
        <v>641</v>
      </c>
      <c r="G743" s="198"/>
      <c r="H743" s="203">
        <v>8</v>
      </c>
      <c r="I743" s="198"/>
      <c r="J743" s="198"/>
      <c r="K743" s="198"/>
      <c r="L743" s="199"/>
      <c r="M743" s="204"/>
      <c r="N743" s="205"/>
      <c r="O743" s="205"/>
      <c r="P743" s="205"/>
      <c r="Q743" s="205"/>
      <c r="R743" s="205"/>
      <c r="S743" s="205"/>
      <c r="T743" s="206"/>
      <c r="U743" s="198"/>
      <c r="V743" s="198"/>
      <c r="AT743" s="102" t="s">
        <v>212</v>
      </c>
      <c r="AU743" s="102" t="s">
        <v>83</v>
      </c>
      <c r="AV743" s="14" t="s">
        <v>83</v>
      </c>
      <c r="AW743" s="14" t="s">
        <v>32</v>
      </c>
      <c r="AX743" s="14" t="s">
        <v>75</v>
      </c>
      <c r="AY743" s="102" t="s">
        <v>204</v>
      </c>
    </row>
    <row r="744" spans="1:65" s="15" customFormat="1" x14ac:dyDescent="0.2">
      <c r="A744" s="207"/>
      <c r="B744" s="208"/>
      <c r="C744" s="207"/>
      <c r="D744" s="200" t="s">
        <v>212</v>
      </c>
      <c r="E744" s="209" t="s">
        <v>1</v>
      </c>
      <c r="F744" s="210" t="s">
        <v>227</v>
      </c>
      <c r="G744" s="207"/>
      <c r="H744" s="211">
        <v>8</v>
      </c>
      <c r="I744" s="207"/>
      <c r="J744" s="207"/>
      <c r="K744" s="207"/>
      <c r="L744" s="208"/>
      <c r="M744" s="212"/>
      <c r="N744" s="213"/>
      <c r="O744" s="213"/>
      <c r="P744" s="213"/>
      <c r="Q744" s="213"/>
      <c r="R744" s="213"/>
      <c r="S744" s="213"/>
      <c r="T744" s="214"/>
      <c r="U744" s="207"/>
      <c r="V744" s="207"/>
      <c r="AT744" s="103" t="s">
        <v>212</v>
      </c>
      <c r="AU744" s="103" t="s">
        <v>83</v>
      </c>
      <c r="AV744" s="15" t="s">
        <v>211</v>
      </c>
      <c r="AW744" s="15" t="s">
        <v>32</v>
      </c>
      <c r="AX744" s="15" t="s">
        <v>81</v>
      </c>
      <c r="AY744" s="103" t="s">
        <v>204</v>
      </c>
    </row>
    <row r="745" spans="1:65" s="2" customFormat="1" ht="37.9" customHeight="1" x14ac:dyDescent="0.2">
      <c r="A745" s="111"/>
      <c r="B745" s="112"/>
      <c r="C745" s="187" t="s">
        <v>462</v>
      </c>
      <c r="D745" s="187" t="s">
        <v>207</v>
      </c>
      <c r="E745" s="188" t="s">
        <v>642</v>
      </c>
      <c r="F745" s="189" t="s">
        <v>643</v>
      </c>
      <c r="G745" s="190" t="s">
        <v>210</v>
      </c>
      <c r="H745" s="191">
        <v>3.8</v>
      </c>
      <c r="I745" s="192"/>
      <c r="J745" s="192">
        <f>ROUND(I745*H745,2)</f>
        <v>0</v>
      </c>
      <c r="K745" s="193"/>
      <c r="L745" s="112"/>
      <c r="M745" s="194" t="s">
        <v>1</v>
      </c>
      <c r="N745" s="195" t="s">
        <v>40</v>
      </c>
      <c r="O745" s="196">
        <v>0</v>
      </c>
      <c r="P745" s="196">
        <f>O745*H745</f>
        <v>0</v>
      </c>
      <c r="Q745" s="196">
        <v>0</v>
      </c>
      <c r="R745" s="196">
        <f>Q745*H745</f>
        <v>0</v>
      </c>
      <c r="S745" s="196">
        <v>0</v>
      </c>
      <c r="T745" s="197">
        <f>S745*H745</f>
        <v>0</v>
      </c>
      <c r="U745" s="111"/>
      <c r="V745" s="111"/>
      <c r="W745" s="29"/>
      <c r="X745" s="29"/>
      <c r="Y745" s="29"/>
      <c r="Z745" s="29"/>
      <c r="AA745" s="29"/>
      <c r="AB745" s="29"/>
      <c r="AC745" s="29"/>
      <c r="AD745" s="29"/>
      <c r="AE745" s="29"/>
      <c r="AR745" s="99" t="s">
        <v>211</v>
      </c>
      <c r="AT745" s="99" t="s">
        <v>207</v>
      </c>
      <c r="AU745" s="99" t="s">
        <v>83</v>
      </c>
      <c r="AY745" s="18" t="s">
        <v>204</v>
      </c>
      <c r="BE745" s="100">
        <f>IF(N745="základní",J745,0)</f>
        <v>0</v>
      </c>
      <c r="BF745" s="100">
        <f>IF(N745="snížená",J745,0)</f>
        <v>0</v>
      </c>
      <c r="BG745" s="100">
        <f>IF(N745="zákl. přenesená",J745,0)</f>
        <v>0</v>
      </c>
      <c r="BH745" s="100">
        <f>IF(N745="sníž. přenesená",J745,0)</f>
        <v>0</v>
      </c>
      <c r="BI745" s="100">
        <f>IF(N745="nulová",J745,0)</f>
        <v>0</v>
      </c>
      <c r="BJ745" s="18" t="s">
        <v>81</v>
      </c>
      <c r="BK745" s="100">
        <f>ROUND(I745*H745,2)</f>
        <v>0</v>
      </c>
      <c r="BL745" s="18" t="s">
        <v>211</v>
      </c>
      <c r="BM745" s="99" t="s">
        <v>644</v>
      </c>
    </row>
    <row r="746" spans="1:65" s="13" customFormat="1" x14ac:dyDescent="0.2">
      <c r="A746" s="225"/>
      <c r="B746" s="226"/>
      <c r="C746" s="225"/>
      <c r="D746" s="200" t="s">
        <v>212</v>
      </c>
      <c r="E746" s="227" t="s">
        <v>1</v>
      </c>
      <c r="F746" s="228" t="s">
        <v>213</v>
      </c>
      <c r="G746" s="225"/>
      <c r="H746" s="227" t="s">
        <v>1</v>
      </c>
      <c r="I746" s="225"/>
      <c r="J746" s="225"/>
      <c r="K746" s="225"/>
      <c r="L746" s="226"/>
      <c r="M746" s="229"/>
      <c r="N746" s="230"/>
      <c r="O746" s="230"/>
      <c r="P746" s="230"/>
      <c r="Q746" s="230"/>
      <c r="R746" s="230"/>
      <c r="S746" s="230"/>
      <c r="T746" s="231"/>
      <c r="U746" s="225"/>
      <c r="V746" s="225"/>
      <c r="AT746" s="101" t="s">
        <v>212</v>
      </c>
      <c r="AU746" s="101" t="s">
        <v>83</v>
      </c>
      <c r="AV746" s="13" t="s">
        <v>81</v>
      </c>
      <c r="AW746" s="13" t="s">
        <v>32</v>
      </c>
      <c r="AX746" s="13" t="s">
        <v>75</v>
      </c>
      <c r="AY746" s="101" t="s">
        <v>204</v>
      </c>
    </row>
    <row r="747" spans="1:65" s="13" customFormat="1" x14ac:dyDescent="0.2">
      <c r="A747" s="225"/>
      <c r="B747" s="226"/>
      <c r="C747" s="225"/>
      <c r="D747" s="200" t="s">
        <v>212</v>
      </c>
      <c r="E747" s="227" t="s">
        <v>1</v>
      </c>
      <c r="F747" s="228" t="s">
        <v>458</v>
      </c>
      <c r="G747" s="225"/>
      <c r="H747" s="227" t="s">
        <v>1</v>
      </c>
      <c r="I747" s="225"/>
      <c r="J747" s="225"/>
      <c r="K747" s="225"/>
      <c r="L747" s="226"/>
      <c r="M747" s="229"/>
      <c r="N747" s="230"/>
      <c r="O747" s="230"/>
      <c r="P747" s="230"/>
      <c r="Q747" s="230"/>
      <c r="R747" s="230"/>
      <c r="S747" s="230"/>
      <c r="T747" s="231"/>
      <c r="U747" s="225"/>
      <c r="V747" s="225"/>
      <c r="AT747" s="101" t="s">
        <v>212</v>
      </c>
      <c r="AU747" s="101" t="s">
        <v>83</v>
      </c>
      <c r="AV747" s="13" t="s">
        <v>81</v>
      </c>
      <c r="AW747" s="13" t="s">
        <v>32</v>
      </c>
      <c r="AX747" s="13" t="s">
        <v>75</v>
      </c>
      <c r="AY747" s="101" t="s">
        <v>204</v>
      </c>
    </row>
    <row r="748" spans="1:65" s="14" customFormat="1" x14ac:dyDescent="0.2">
      <c r="A748" s="198"/>
      <c r="B748" s="199"/>
      <c r="C748" s="198"/>
      <c r="D748" s="200" t="s">
        <v>212</v>
      </c>
      <c r="E748" s="201" t="s">
        <v>1</v>
      </c>
      <c r="F748" s="202" t="s">
        <v>478</v>
      </c>
      <c r="G748" s="198"/>
      <c r="H748" s="203">
        <v>3.8</v>
      </c>
      <c r="I748" s="198"/>
      <c r="J748" s="198"/>
      <c r="K748" s="198"/>
      <c r="L748" s="199"/>
      <c r="M748" s="204"/>
      <c r="N748" s="205"/>
      <c r="O748" s="205"/>
      <c r="P748" s="205"/>
      <c r="Q748" s="205"/>
      <c r="R748" s="205"/>
      <c r="S748" s="205"/>
      <c r="T748" s="206"/>
      <c r="U748" s="198"/>
      <c r="V748" s="198"/>
      <c r="AT748" s="102" t="s">
        <v>212</v>
      </c>
      <c r="AU748" s="102" t="s">
        <v>83</v>
      </c>
      <c r="AV748" s="14" t="s">
        <v>83</v>
      </c>
      <c r="AW748" s="14" t="s">
        <v>32</v>
      </c>
      <c r="AX748" s="14" t="s">
        <v>75</v>
      </c>
      <c r="AY748" s="102" t="s">
        <v>204</v>
      </c>
    </row>
    <row r="749" spans="1:65" s="15" customFormat="1" x14ac:dyDescent="0.2">
      <c r="A749" s="207"/>
      <c r="B749" s="208"/>
      <c r="C749" s="207"/>
      <c r="D749" s="200" t="s">
        <v>212</v>
      </c>
      <c r="E749" s="209" t="s">
        <v>1</v>
      </c>
      <c r="F749" s="210" t="s">
        <v>227</v>
      </c>
      <c r="G749" s="207"/>
      <c r="H749" s="211">
        <v>3.8</v>
      </c>
      <c r="I749" s="207"/>
      <c r="J749" s="207"/>
      <c r="K749" s="207"/>
      <c r="L749" s="208"/>
      <c r="M749" s="212"/>
      <c r="N749" s="213"/>
      <c r="O749" s="213"/>
      <c r="P749" s="213"/>
      <c r="Q749" s="213"/>
      <c r="R749" s="213"/>
      <c r="S749" s="213"/>
      <c r="T749" s="214"/>
      <c r="U749" s="207"/>
      <c r="V749" s="207"/>
      <c r="AT749" s="103" t="s">
        <v>212</v>
      </c>
      <c r="AU749" s="103" t="s">
        <v>83</v>
      </c>
      <c r="AV749" s="15" t="s">
        <v>211</v>
      </c>
      <c r="AW749" s="15" t="s">
        <v>32</v>
      </c>
      <c r="AX749" s="15" t="s">
        <v>81</v>
      </c>
      <c r="AY749" s="103" t="s">
        <v>204</v>
      </c>
    </row>
    <row r="750" spans="1:65" s="2" customFormat="1" ht="37.9" customHeight="1" x14ac:dyDescent="0.2">
      <c r="A750" s="111"/>
      <c r="B750" s="112"/>
      <c r="C750" s="187" t="s">
        <v>645</v>
      </c>
      <c r="D750" s="187" t="s">
        <v>207</v>
      </c>
      <c r="E750" s="188" t="s">
        <v>646</v>
      </c>
      <c r="F750" s="189" t="s">
        <v>647</v>
      </c>
      <c r="G750" s="190" t="s">
        <v>210</v>
      </c>
      <c r="H750" s="191">
        <v>1731.856</v>
      </c>
      <c r="I750" s="192"/>
      <c r="J750" s="192">
        <f>ROUND(I750*H750,2)</f>
        <v>0</v>
      </c>
      <c r="K750" s="193"/>
      <c r="L750" s="112"/>
      <c r="M750" s="194" t="s">
        <v>1</v>
      </c>
      <c r="N750" s="195" t="s">
        <v>40</v>
      </c>
      <c r="O750" s="196">
        <v>0</v>
      </c>
      <c r="P750" s="196">
        <f>O750*H750</f>
        <v>0</v>
      </c>
      <c r="Q750" s="196">
        <v>0</v>
      </c>
      <c r="R750" s="196">
        <f>Q750*H750</f>
        <v>0</v>
      </c>
      <c r="S750" s="196">
        <v>0</v>
      </c>
      <c r="T750" s="197">
        <f>S750*H750</f>
        <v>0</v>
      </c>
      <c r="U750" s="111"/>
      <c r="V750" s="111"/>
      <c r="W750" s="29"/>
      <c r="X750" s="29"/>
      <c r="Y750" s="29"/>
      <c r="Z750" s="29"/>
      <c r="AA750" s="29"/>
      <c r="AB750" s="29"/>
      <c r="AC750" s="29"/>
      <c r="AD750" s="29"/>
      <c r="AE750" s="29"/>
      <c r="AR750" s="99" t="s">
        <v>211</v>
      </c>
      <c r="AT750" s="99" t="s">
        <v>207</v>
      </c>
      <c r="AU750" s="99" t="s">
        <v>83</v>
      </c>
      <c r="AY750" s="18" t="s">
        <v>204</v>
      </c>
      <c r="BE750" s="100">
        <f>IF(N750="základní",J750,0)</f>
        <v>0</v>
      </c>
      <c r="BF750" s="100">
        <f>IF(N750="snížená",J750,0)</f>
        <v>0</v>
      </c>
      <c r="BG750" s="100">
        <f>IF(N750="zákl. přenesená",J750,0)</f>
        <v>0</v>
      </c>
      <c r="BH750" s="100">
        <f>IF(N750="sníž. přenesená",J750,0)</f>
        <v>0</v>
      </c>
      <c r="BI750" s="100">
        <f>IF(N750="nulová",J750,0)</f>
        <v>0</v>
      </c>
      <c r="BJ750" s="18" t="s">
        <v>81</v>
      </c>
      <c r="BK750" s="100">
        <f>ROUND(I750*H750,2)</f>
        <v>0</v>
      </c>
      <c r="BL750" s="18" t="s">
        <v>211</v>
      </c>
      <c r="BM750" s="99" t="s">
        <v>648</v>
      </c>
    </row>
    <row r="751" spans="1:65" s="13" customFormat="1" x14ac:dyDescent="0.2">
      <c r="A751" s="225"/>
      <c r="B751" s="226"/>
      <c r="C751" s="225"/>
      <c r="D751" s="200" t="s">
        <v>212</v>
      </c>
      <c r="E751" s="227" t="s">
        <v>1</v>
      </c>
      <c r="F751" s="228" t="s">
        <v>213</v>
      </c>
      <c r="G751" s="225"/>
      <c r="H751" s="227" t="s">
        <v>1</v>
      </c>
      <c r="I751" s="225"/>
      <c r="J751" s="225"/>
      <c r="K751" s="225"/>
      <c r="L751" s="226"/>
      <c r="M751" s="229"/>
      <c r="N751" s="230"/>
      <c r="O751" s="230"/>
      <c r="P751" s="230"/>
      <c r="Q751" s="230"/>
      <c r="R751" s="230"/>
      <c r="S751" s="230"/>
      <c r="T751" s="231"/>
      <c r="U751" s="225"/>
      <c r="V751" s="225"/>
      <c r="AT751" s="101" t="s">
        <v>212</v>
      </c>
      <c r="AU751" s="101" t="s">
        <v>83</v>
      </c>
      <c r="AV751" s="13" t="s">
        <v>81</v>
      </c>
      <c r="AW751" s="13" t="s">
        <v>32</v>
      </c>
      <c r="AX751" s="13" t="s">
        <v>75</v>
      </c>
      <c r="AY751" s="101" t="s">
        <v>204</v>
      </c>
    </row>
    <row r="752" spans="1:65" s="13" customFormat="1" x14ac:dyDescent="0.2">
      <c r="A752" s="225"/>
      <c r="B752" s="226"/>
      <c r="C752" s="225"/>
      <c r="D752" s="200" t="s">
        <v>212</v>
      </c>
      <c r="E752" s="227" t="s">
        <v>1</v>
      </c>
      <c r="F752" s="228" t="s">
        <v>423</v>
      </c>
      <c r="G752" s="225"/>
      <c r="H752" s="227" t="s">
        <v>1</v>
      </c>
      <c r="I752" s="225"/>
      <c r="J752" s="225"/>
      <c r="K752" s="225"/>
      <c r="L752" s="226"/>
      <c r="M752" s="229"/>
      <c r="N752" s="230"/>
      <c r="O752" s="230"/>
      <c r="P752" s="230"/>
      <c r="Q752" s="230"/>
      <c r="R752" s="230"/>
      <c r="S752" s="230"/>
      <c r="T752" s="231"/>
      <c r="U752" s="225"/>
      <c r="V752" s="225"/>
      <c r="AT752" s="101" t="s">
        <v>212</v>
      </c>
      <c r="AU752" s="101" t="s">
        <v>83</v>
      </c>
      <c r="AV752" s="13" t="s">
        <v>81</v>
      </c>
      <c r="AW752" s="13" t="s">
        <v>32</v>
      </c>
      <c r="AX752" s="13" t="s">
        <v>75</v>
      </c>
      <c r="AY752" s="101" t="s">
        <v>204</v>
      </c>
    </row>
    <row r="753" spans="1:51" s="14" customFormat="1" x14ac:dyDescent="0.2">
      <c r="A753" s="198"/>
      <c r="B753" s="199"/>
      <c r="C753" s="198"/>
      <c r="D753" s="200" t="s">
        <v>212</v>
      </c>
      <c r="E753" s="201" t="s">
        <v>1</v>
      </c>
      <c r="F753" s="202" t="s">
        <v>649</v>
      </c>
      <c r="G753" s="198"/>
      <c r="H753" s="203">
        <v>148.26</v>
      </c>
      <c r="I753" s="198"/>
      <c r="J753" s="198"/>
      <c r="K753" s="198"/>
      <c r="L753" s="199"/>
      <c r="M753" s="204"/>
      <c r="N753" s="205"/>
      <c r="O753" s="205"/>
      <c r="P753" s="205"/>
      <c r="Q753" s="205"/>
      <c r="R753" s="205"/>
      <c r="S753" s="205"/>
      <c r="T753" s="206"/>
      <c r="U753" s="198"/>
      <c r="V753" s="198"/>
      <c r="AT753" s="102" t="s">
        <v>212</v>
      </c>
      <c r="AU753" s="102" t="s">
        <v>83</v>
      </c>
      <c r="AV753" s="14" t="s">
        <v>83</v>
      </c>
      <c r="AW753" s="14" t="s">
        <v>32</v>
      </c>
      <c r="AX753" s="14" t="s">
        <v>75</v>
      </c>
      <c r="AY753" s="102" t="s">
        <v>204</v>
      </c>
    </row>
    <row r="754" spans="1:51" s="14" customFormat="1" x14ac:dyDescent="0.2">
      <c r="A754" s="198"/>
      <c r="B754" s="199"/>
      <c r="C754" s="198"/>
      <c r="D754" s="200" t="s">
        <v>212</v>
      </c>
      <c r="E754" s="201" t="s">
        <v>1</v>
      </c>
      <c r="F754" s="202" t="s">
        <v>650</v>
      </c>
      <c r="G754" s="198"/>
      <c r="H754" s="203">
        <v>4.91</v>
      </c>
      <c r="I754" s="198"/>
      <c r="J754" s="198"/>
      <c r="K754" s="198"/>
      <c r="L754" s="199"/>
      <c r="M754" s="204"/>
      <c r="N754" s="205"/>
      <c r="O754" s="205"/>
      <c r="P754" s="205"/>
      <c r="Q754" s="205"/>
      <c r="R754" s="205"/>
      <c r="S754" s="205"/>
      <c r="T754" s="206"/>
      <c r="U754" s="198"/>
      <c r="V754" s="198"/>
      <c r="AT754" s="102" t="s">
        <v>212</v>
      </c>
      <c r="AU754" s="102" t="s">
        <v>83</v>
      </c>
      <c r="AV754" s="14" t="s">
        <v>83</v>
      </c>
      <c r="AW754" s="14" t="s">
        <v>32</v>
      </c>
      <c r="AX754" s="14" t="s">
        <v>75</v>
      </c>
      <c r="AY754" s="102" t="s">
        <v>204</v>
      </c>
    </row>
    <row r="755" spans="1:51" s="14" customFormat="1" x14ac:dyDescent="0.2">
      <c r="A755" s="198"/>
      <c r="B755" s="199"/>
      <c r="C755" s="198"/>
      <c r="D755" s="200" t="s">
        <v>212</v>
      </c>
      <c r="E755" s="201" t="s">
        <v>1</v>
      </c>
      <c r="F755" s="202" t="s">
        <v>651</v>
      </c>
      <c r="G755" s="198"/>
      <c r="H755" s="203">
        <v>33.674999999999997</v>
      </c>
      <c r="I755" s="198"/>
      <c r="J755" s="198"/>
      <c r="K755" s="198"/>
      <c r="L755" s="199"/>
      <c r="M755" s="204"/>
      <c r="N755" s="205"/>
      <c r="O755" s="205"/>
      <c r="P755" s="205"/>
      <c r="Q755" s="205"/>
      <c r="R755" s="205"/>
      <c r="S755" s="205"/>
      <c r="T755" s="206"/>
      <c r="U755" s="198"/>
      <c r="V755" s="198"/>
      <c r="AT755" s="102" t="s">
        <v>212</v>
      </c>
      <c r="AU755" s="102" t="s">
        <v>83</v>
      </c>
      <c r="AV755" s="14" t="s">
        <v>83</v>
      </c>
      <c r="AW755" s="14" t="s">
        <v>32</v>
      </c>
      <c r="AX755" s="14" t="s">
        <v>75</v>
      </c>
      <c r="AY755" s="102" t="s">
        <v>204</v>
      </c>
    </row>
    <row r="756" spans="1:51" s="14" customFormat="1" x14ac:dyDescent="0.2">
      <c r="A756" s="198"/>
      <c r="B756" s="199"/>
      <c r="C756" s="198"/>
      <c r="D756" s="200" t="s">
        <v>212</v>
      </c>
      <c r="E756" s="201" t="s">
        <v>1</v>
      </c>
      <c r="F756" s="202" t="s">
        <v>652</v>
      </c>
      <c r="G756" s="198"/>
      <c r="H756" s="203">
        <v>5.4009999999999998</v>
      </c>
      <c r="I756" s="198"/>
      <c r="J756" s="198"/>
      <c r="K756" s="198"/>
      <c r="L756" s="199"/>
      <c r="M756" s="204"/>
      <c r="N756" s="205"/>
      <c r="O756" s="205"/>
      <c r="P756" s="205"/>
      <c r="Q756" s="205"/>
      <c r="R756" s="205"/>
      <c r="S756" s="205"/>
      <c r="T756" s="206"/>
      <c r="U756" s="198"/>
      <c r="V756" s="198"/>
      <c r="AT756" s="102" t="s">
        <v>212</v>
      </c>
      <c r="AU756" s="102" t="s">
        <v>83</v>
      </c>
      <c r="AV756" s="14" t="s">
        <v>83</v>
      </c>
      <c r="AW756" s="14" t="s">
        <v>32</v>
      </c>
      <c r="AX756" s="14" t="s">
        <v>75</v>
      </c>
      <c r="AY756" s="102" t="s">
        <v>204</v>
      </c>
    </row>
    <row r="757" spans="1:51" s="13" customFormat="1" x14ac:dyDescent="0.2">
      <c r="A757" s="225"/>
      <c r="B757" s="226"/>
      <c r="C757" s="225"/>
      <c r="D757" s="200" t="s">
        <v>212</v>
      </c>
      <c r="E757" s="227" t="s">
        <v>1</v>
      </c>
      <c r="F757" s="228" t="s">
        <v>224</v>
      </c>
      <c r="G757" s="225"/>
      <c r="H757" s="227" t="s">
        <v>1</v>
      </c>
      <c r="I757" s="225"/>
      <c r="J757" s="225"/>
      <c r="K757" s="225"/>
      <c r="L757" s="226"/>
      <c r="M757" s="229"/>
      <c r="N757" s="230"/>
      <c r="O757" s="230"/>
      <c r="P757" s="230"/>
      <c r="Q757" s="230"/>
      <c r="R757" s="230"/>
      <c r="S757" s="230"/>
      <c r="T757" s="231"/>
      <c r="U757" s="225"/>
      <c r="V757" s="225"/>
      <c r="AT757" s="101" t="s">
        <v>212</v>
      </c>
      <c r="AU757" s="101" t="s">
        <v>83</v>
      </c>
      <c r="AV757" s="13" t="s">
        <v>81</v>
      </c>
      <c r="AW757" s="13" t="s">
        <v>32</v>
      </c>
      <c r="AX757" s="13" t="s">
        <v>75</v>
      </c>
      <c r="AY757" s="101" t="s">
        <v>204</v>
      </c>
    </row>
    <row r="758" spans="1:51" s="13" customFormat="1" x14ac:dyDescent="0.2">
      <c r="A758" s="225"/>
      <c r="B758" s="226"/>
      <c r="C758" s="225"/>
      <c r="D758" s="200" t="s">
        <v>212</v>
      </c>
      <c r="E758" s="227" t="s">
        <v>1</v>
      </c>
      <c r="F758" s="228" t="s">
        <v>498</v>
      </c>
      <c r="G758" s="225"/>
      <c r="H758" s="227" t="s">
        <v>1</v>
      </c>
      <c r="I758" s="225"/>
      <c r="J758" s="225"/>
      <c r="K758" s="225"/>
      <c r="L758" s="226"/>
      <c r="M758" s="229"/>
      <c r="N758" s="230"/>
      <c r="O758" s="230"/>
      <c r="P758" s="230"/>
      <c r="Q758" s="230"/>
      <c r="R758" s="230"/>
      <c r="S758" s="230"/>
      <c r="T758" s="231"/>
      <c r="U758" s="225"/>
      <c r="V758" s="225"/>
      <c r="AT758" s="101" t="s">
        <v>212</v>
      </c>
      <c r="AU758" s="101" t="s">
        <v>83</v>
      </c>
      <c r="AV758" s="13" t="s">
        <v>81</v>
      </c>
      <c r="AW758" s="13" t="s">
        <v>32</v>
      </c>
      <c r="AX758" s="13" t="s">
        <v>75</v>
      </c>
      <c r="AY758" s="101" t="s">
        <v>204</v>
      </c>
    </row>
    <row r="759" spans="1:51" s="14" customFormat="1" x14ac:dyDescent="0.2">
      <c r="A759" s="198"/>
      <c r="B759" s="199"/>
      <c r="C759" s="198"/>
      <c r="D759" s="200" t="s">
        <v>212</v>
      </c>
      <c r="E759" s="201" t="s">
        <v>1</v>
      </c>
      <c r="F759" s="202" t="s">
        <v>653</v>
      </c>
      <c r="G759" s="198"/>
      <c r="H759" s="203">
        <v>107.71899999999999</v>
      </c>
      <c r="I759" s="198"/>
      <c r="J759" s="198"/>
      <c r="K759" s="198"/>
      <c r="L759" s="199"/>
      <c r="M759" s="204"/>
      <c r="N759" s="205"/>
      <c r="O759" s="205"/>
      <c r="P759" s="205"/>
      <c r="Q759" s="205"/>
      <c r="R759" s="205"/>
      <c r="S759" s="205"/>
      <c r="T759" s="206"/>
      <c r="U759" s="198"/>
      <c r="V759" s="198"/>
      <c r="AT759" s="102" t="s">
        <v>212</v>
      </c>
      <c r="AU759" s="102" t="s">
        <v>83</v>
      </c>
      <c r="AV759" s="14" t="s">
        <v>83</v>
      </c>
      <c r="AW759" s="14" t="s">
        <v>32</v>
      </c>
      <c r="AX759" s="14" t="s">
        <v>75</v>
      </c>
      <c r="AY759" s="102" t="s">
        <v>204</v>
      </c>
    </row>
    <row r="760" spans="1:51" s="14" customFormat="1" x14ac:dyDescent="0.2">
      <c r="A760" s="198"/>
      <c r="B760" s="199"/>
      <c r="C760" s="198"/>
      <c r="D760" s="200" t="s">
        <v>212</v>
      </c>
      <c r="E760" s="201" t="s">
        <v>1</v>
      </c>
      <c r="F760" s="202" t="s">
        <v>654</v>
      </c>
      <c r="G760" s="198"/>
      <c r="H760" s="203">
        <v>1.17</v>
      </c>
      <c r="I760" s="198"/>
      <c r="J760" s="198"/>
      <c r="K760" s="198"/>
      <c r="L760" s="199"/>
      <c r="M760" s="204"/>
      <c r="N760" s="205"/>
      <c r="O760" s="205"/>
      <c r="P760" s="205"/>
      <c r="Q760" s="205"/>
      <c r="R760" s="205"/>
      <c r="S760" s="205"/>
      <c r="T760" s="206"/>
      <c r="U760" s="198"/>
      <c r="V760" s="198"/>
      <c r="AT760" s="102" t="s">
        <v>212</v>
      </c>
      <c r="AU760" s="102" t="s">
        <v>83</v>
      </c>
      <c r="AV760" s="14" t="s">
        <v>83</v>
      </c>
      <c r="AW760" s="14" t="s">
        <v>32</v>
      </c>
      <c r="AX760" s="14" t="s">
        <v>75</v>
      </c>
      <c r="AY760" s="102" t="s">
        <v>204</v>
      </c>
    </row>
    <row r="761" spans="1:51" s="14" customFormat="1" x14ac:dyDescent="0.2">
      <c r="A761" s="198"/>
      <c r="B761" s="199"/>
      <c r="C761" s="198"/>
      <c r="D761" s="200" t="s">
        <v>212</v>
      </c>
      <c r="E761" s="201" t="s">
        <v>1</v>
      </c>
      <c r="F761" s="202" t="s">
        <v>655</v>
      </c>
      <c r="G761" s="198"/>
      <c r="H761" s="203">
        <v>1.61</v>
      </c>
      <c r="I761" s="198"/>
      <c r="J761" s="198"/>
      <c r="K761" s="198"/>
      <c r="L761" s="199"/>
      <c r="M761" s="204"/>
      <c r="N761" s="205"/>
      <c r="O761" s="205"/>
      <c r="P761" s="205"/>
      <c r="Q761" s="205"/>
      <c r="R761" s="205"/>
      <c r="S761" s="205"/>
      <c r="T761" s="206"/>
      <c r="U761" s="198"/>
      <c r="V761" s="198"/>
      <c r="AT761" s="102" t="s">
        <v>212</v>
      </c>
      <c r="AU761" s="102" t="s">
        <v>83</v>
      </c>
      <c r="AV761" s="14" t="s">
        <v>83</v>
      </c>
      <c r="AW761" s="14" t="s">
        <v>32</v>
      </c>
      <c r="AX761" s="14" t="s">
        <v>75</v>
      </c>
      <c r="AY761" s="102" t="s">
        <v>204</v>
      </c>
    </row>
    <row r="762" spans="1:51" s="13" customFormat="1" x14ac:dyDescent="0.2">
      <c r="A762" s="225"/>
      <c r="B762" s="226"/>
      <c r="C762" s="225"/>
      <c r="D762" s="200" t="s">
        <v>212</v>
      </c>
      <c r="E762" s="227" t="s">
        <v>1</v>
      </c>
      <c r="F762" s="228" t="s">
        <v>500</v>
      </c>
      <c r="G762" s="225"/>
      <c r="H762" s="227" t="s">
        <v>1</v>
      </c>
      <c r="I762" s="225"/>
      <c r="J762" s="225"/>
      <c r="K762" s="225"/>
      <c r="L762" s="226"/>
      <c r="M762" s="229"/>
      <c r="N762" s="230"/>
      <c r="O762" s="230"/>
      <c r="P762" s="230"/>
      <c r="Q762" s="230"/>
      <c r="R762" s="230"/>
      <c r="S762" s="230"/>
      <c r="T762" s="231"/>
      <c r="U762" s="225"/>
      <c r="V762" s="225"/>
      <c r="AT762" s="101" t="s">
        <v>212</v>
      </c>
      <c r="AU762" s="101" t="s">
        <v>83</v>
      </c>
      <c r="AV762" s="13" t="s">
        <v>81</v>
      </c>
      <c r="AW762" s="13" t="s">
        <v>32</v>
      </c>
      <c r="AX762" s="13" t="s">
        <v>75</v>
      </c>
      <c r="AY762" s="101" t="s">
        <v>204</v>
      </c>
    </row>
    <row r="763" spans="1:51" s="14" customFormat="1" x14ac:dyDescent="0.2">
      <c r="A763" s="198"/>
      <c r="B763" s="199"/>
      <c r="C763" s="198"/>
      <c r="D763" s="200" t="s">
        <v>212</v>
      </c>
      <c r="E763" s="201" t="s">
        <v>1</v>
      </c>
      <c r="F763" s="202" t="s">
        <v>656</v>
      </c>
      <c r="G763" s="198"/>
      <c r="H763" s="203">
        <v>135.11099999999999</v>
      </c>
      <c r="I763" s="198"/>
      <c r="J763" s="198"/>
      <c r="K763" s="198"/>
      <c r="L763" s="199"/>
      <c r="M763" s="204"/>
      <c r="N763" s="205"/>
      <c r="O763" s="205"/>
      <c r="P763" s="205"/>
      <c r="Q763" s="205"/>
      <c r="R763" s="205"/>
      <c r="S763" s="205"/>
      <c r="T763" s="206"/>
      <c r="U763" s="198"/>
      <c r="V763" s="198"/>
      <c r="AT763" s="102" t="s">
        <v>212</v>
      </c>
      <c r="AU763" s="102" t="s">
        <v>83</v>
      </c>
      <c r="AV763" s="14" t="s">
        <v>83</v>
      </c>
      <c r="AW763" s="14" t="s">
        <v>32</v>
      </c>
      <c r="AX763" s="14" t="s">
        <v>75</v>
      </c>
      <c r="AY763" s="102" t="s">
        <v>204</v>
      </c>
    </row>
    <row r="764" spans="1:51" s="14" customFormat="1" x14ac:dyDescent="0.2">
      <c r="A764" s="198"/>
      <c r="B764" s="199"/>
      <c r="C764" s="198"/>
      <c r="D764" s="200" t="s">
        <v>212</v>
      </c>
      <c r="E764" s="201" t="s">
        <v>1</v>
      </c>
      <c r="F764" s="202" t="s">
        <v>657</v>
      </c>
      <c r="G764" s="198"/>
      <c r="H764" s="203">
        <v>0.39</v>
      </c>
      <c r="I764" s="198"/>
      <c r="J764" s="198"/>
      <c r="K764" s="198"/>
      <c r="L764" s="199"/>
      <c r="M764" s="204"/>
      <c r="N764" s="205"/>
      <c r="O764" s="205"/>
      <c r="P764" s="205"/>
      <c r="Q764" s="205"/>
      <c r="R764" s="205"/>
      <c r="S764" s="205"/>
      <c r="T764" s="206"/>
      <c r="U764" s="198"/>
      <c r="V764" s="198"/>
      <c r="AT764" s="102" t="s">
        <v>212</v>
      </c>
      <c r="AU764" s="102" t="s">
        <v>83</v>
      </c>
      <c r="AV764" s="14" t="s">
        <v>83</v>
      </c>
      <c r="AW764" s="14" t="s">
        <v>32</v>
      </c>
      <c r="AX764" s="14" t="s">
        <v>75</v>
      </c>
      <c r="AY764" s="102" t="s">
        <v>204</v>
      </c>
    </row>
    <row r="765" spans="1:51" s="14" customFormat="1" x14ac:dyDescent="0.2">
      <c r="A765" s="198"/>
      <c r="B765" s="199"/>
      <c r="C765" s="198"/>
      <c r="D765" s="200" t="s">
        <v>212</v>
      </c>
      <c r="E765" s="201" t="s">
        <v>1</v>
      </c>
      <c r="F765" s="202" t="s">
        <v>658</v>
      </c>
      <c r="G765" s="198"/>
      <c r="H765" s="203">
        <v>-6.601</v>
      </c>
      <c r="I765" s="198"/>
      <c r="J765" s="198"/>
      <c r="K765" s="198"/>
      <c r="L765" s="199"/>
      <c r="M765" s="204"/>
      <c r="N765" s="205"/>
      <c r="O765" s="205"/>
      <c r="P765" s="205"/>
      <c r="Q765" s="205"/>
      <c r="R765" s="205"/>
      <c r="S765" s="205"/>
      <c r="T765" s="206"/>
      <c r="U765" s="198"/>
      <c r="V765" s="198"/>
      <c r="AT765" s="102" t="s">
        <v>212</v>
      </c>
      <c r="AU765" s="102" t="s">
        <v>83</v>
      </c>
      <c r="AV765" s="14" t="s">
        <v>83</v>
      </c>
      <c r="AW765" s="14" t="s">
        <v>32</v>
      </c>
      <c r="AX765" s="14" t="s">
        <v>75</v>
      </c>
      <c r="AY765" s="102" t="s">
        <v>204</v>
      </c>
    </row>
    <row r="766" spans="1:51" s="13" customFormat="1" x14ac:dyDescent="0.2">
      <c r="A766" s="225"/>
      <c r="B766" s="226"/>
      <c r="C766" s="225"/>
      <c r="D766" s="200" t="s">
        <v>212</v>
      </c>
      <c r="E766" s="227" t="s">
        <v>1</v>
      </c>
      <c r="F766" s="228" t="s">
        <v>502</v>
      </c>
      <c r="G766" s="225"/>
      <c r="H766" s="227" t="s">
        <v>1</v>
      </c>
      <c r="I766" s="225"/>
      <c r="J766" s="225"/>
      <c r="K766" s="225"/>
      <c r="L766" s="226"/>
      <c r="M766" s="229"/>
      <c r="N766" s="230"/>
      <c r="O766" s="230"/>
      <c r="P766" s="230"/>
      <c r="Q766" s="230"/>
      <c r="R766" s="230"/>
      <c r="S766" s="230"/>
      <c r="T766" s="231"/>
      <c r="U766" s="225"/>
      <c r="V766" s="225"/>
      <c r="AT766" s="101" t="s">
        <v>212</v>
      </c>
      <c r="AU766" s="101" t="s">
        <v>83</v>
      </c>
      <c r="AV766" s="13" t="s">
        <v>81</v>
      </c>
      <c r="AW766" s="13" t="s">
        <v>32</v>
      </c>
      <c r="AX766" s="13" t="s">
        <v>75</v>
      </c>
      <c r="AY766" s="101" t="s">
        <v>204</v>
      </c>
    </row>
    <row r="767" spans="1:51" s="14" customFormat="1" x14ac:dyDescent="0.2">
      <c r="A767" s="198"/>
      <c r="B767" s="199"/>
      <c r="C767" s="198"/>
      <c r="D767" s="200" t="s">
        <v>212</v>
      </c>
      <c r="E767" s="201" t="s">
        <v>1</v>
      </c>
      <c r="F767" s="202" t="s">
        <v>659</v>
      </c>
      <c r="G767" s="198"/>
      <c r="H767" s="203">
        <v>119.277</v>
      </c>
      <c r="I767" s="198"/>
      <c r="J767" s="198"/>
      <c r="K767" s="198"/>
      <c r="L767" s="199"/>
      <c r="M767" s="204"/>
      <c r="N767" s="205"/>
      <c r="O767" s="205"/>
      <c r="P767" s="205"/>
      <c r="Q767" s="205"/>
      <c r="R767" s="205"/>
      <c r="S767" s="205"/>
      <c r="T767" s="206"/>
      <c r="U767" s="198"/>
      <c r="V767" s="198"/>
      <c r="AT767" s="102" t="s">
        <v>212</v>
      </c>
      <c r="AU767" s="102" t="s">
        <v>83</v>
      </c>
      <c r="AV767" s="14" t="s">
        <v>83</v>
      </c>
      <c r="AW767" s="14" t="s">
        <v>32</v>
      </c>
      <c r="AX767" s="14" t="s">
        <v>75</v>
      </c>
      <c r="AY767" s="102" t="s">
        <v>204</v>
      </c>
    </row>
    <row r="768" spans="1:51" s="14" customFormat="1" x14ac:dyDescent="0.2">
      <c r="A768" s="198"/>
      <c r="B768" s="199"/>
      <c r="C768" s="198"/>
      <c r="D768" s="200" t="s">
        <v>212</v>
      </c>
      <c r="E768" s="201" t="s">
        <v>1</v>
      </c>
      <c r="F768" s="202" t="s">
        <v>660</v>
      </c>
      <c r="G768" s="198"/>
      <c r="H768" s="203">
        <v>-7.56</v>
      </c>
      <c r="I768" s="198"/>
      <c r="J768" s="198"/>
      <c r="K768" s="198"/>
      <c r="L768" s="199"/>
      <c r="M768" s="204"/>
      <c r="N768" s="205"/>
      <c r="O768" s="205"/>
      <c r="P768" s="205"/>
      <c r="Q768" s="205"/>
      <c r="R768" s="205"/>
      <c r="S768" s="205"/>
      <c r="T768" s="206"/>
      <c r="U768" s="198"/>
      <c r="V768" s="198"/>
      <c r="AT768" s="102" t="s">
        <v>212</v>
      </c>
      <c r="AU768" s="102" t="s">
        <v>83</v>
      </c>
      <c r="AV768" s="14" t="s">
        <v>83</v>
      </c>
      <c r="AW768" s="14" t="s">
        <v>32</v>
      </c>
      <c r="AX768" s="14" t="s">
        <v>75</v>
      </c>
      <c r="AY768" s="102" t="s">
        <v>204</v>
      </c>
    </row>
    <row r="769" spans="1:51" s="14" customFormat="1" x14ac:dyDescent="0.2">
      <c r="A769" s="198"/>
      <c r="B769" s="199"/>
      <c r="C769" s="198"/>
      <c r="D769" s="200" t="s">
        <v>212</v>
      </c>
      <c r="E769" s="201" t="s">
        <v>1</v>
      </c>
      <c r="F769" s="202" t="s">
        <v>661</v>
      </c>
      <c r="G769" s="198"/>
      <c r="H769" s="203">
        <v>1.2549999999999999</v>
      </c>
      <c r="I769" s="198"/>
      <c r="J769" s="198"/>
      <c r="K769" s="198"/>
      <c r="L769" s="199"/>
      <c r="M769" s="204"/>
      <c r="N769" s="205"/>
      <c r="O769" s="205"/>
      <c r="P769" s="205"/>
      <c r="Q769" s="205"/>
      <c r="R769" s="205"/>
      <c r="S769" s="205"/>
      <c r="T769" s="206"/>
      <c r="U769" s="198"/>
      <c r="V769" s="198"/>
      <c r="AT769" s="102" t="s">
        <v>212</v>
      </c>
      <c r="AU769" s="102" t="s">
        <v>83</v>
      </c>
      <c r="AV769" s="14" t="s">
        <v>83</v>
      </c>
      <c r="AW769" s="14" t="s">
        <v>32</v>
      </c>
      <c r="AX769" s="14" t="s">
        <v>75</v>
      </c>
      <c r="AY769" s="102" t="s">
        <v>204</v>
      </c>
    </row>
    <row r="770" spans="1:51" s="13" customFormat="1" x14ac:dyDescent="0.2">
      <c r="A770" s="225"/>
      <c r="B770" s="226"/>
      <c r="C770" s="225"/>
      <c r="D770" s="200" t="s">
        <v>212</v>
      </c>
      <c r="E770" s="227" t="s">
        <v>1</v>
      </c>
      <c r="F770" s="228" t="s">
        <v>504</v>
      </c>
      <c r="G770" s="225"/>
      <c r="H770" s="227" t="s">
        <v>1</v>
      </c>
      <c r="I770" s="225"/>
      <c r="J770" s="225"/>
      <c r="K770" s="225"/>
      <c r="L770" s="226"/>
      <c r="M770" s="229"/>
      <c r="N770" s="230"/>
      <c r="O770" s="230"/>
      <c r="P770" s="230"/>
      <c r="Q770" s="230"/>
      <c r="R770" s="230"/>
      <c r="S770" s="230"/>
      <c r="T770" s="231"/>
      <c r="U770" s="225"/>
      <c r="V770" s="225"/>
      <c r="AT770" s="101" t="s">
        <v>212</v>
      </c>
      <c r="AU770" s="101" t="s">
        <v>83</v>
      </c>
      <c r="AV770" s="13" t="s">
        <v>81</v>
      </c>
      <c r="AW770" s="13" t="s">
        <v>32</v>
      </c>
      <c r="AX770" s="13" t="s">
        <v>75</v>
      </c>
      <c r="AY770" s="101" t="s">
        <v>204</v>
      </c>
    </row>
    <row r="771" spans="1:51" s="14" customFormat="1" x14ac:dyDescent="0.2">
      <c r="A771" s="198"/>
      <c r="B771" s="199"/>
      <c r="C771" s="198"/>
      <c r="D771" s="200" t="s">
        <v>212</v>
      </c>
      <c r="E771" s="201" t="s">
        <v>1</v>
      </c>
      <c r="F771" s="202" t="s">
        <v>662</v>
      </c>
      <c r="G771" s="198"/>
      <c r="H771" s="203">
        <v>101.5</v>
      </c>
      <c r="I771" s="198"/>
      <c r="J771" s="198"/>
      <c r="K771" s="198"/>
      <c r="L771" s="199"/>
      <c r="M771" s="204"/>
      <c r="N771" s="205"/>
      <c r="O771" s="205"/>
      <c r="P771" s="205"/>
      <c r="Q771" s="205"/>
      <c r="R771" s="205"/>
      <c r="S771" s="205"/>
      <c r="T771" s="206"/>
      <c r="U771" s="198"/>
      <c r="V771" s="198"/>
      <c r="AT771" s="102" t="s">
        <v>212</v>
      </c>
      <c r="AU771" s="102" t="s">
        <v>83</v>
      </c>
      <c r="AV771" s="14" t="s">
        <v>83</v>
      </c>
      <c r="AW771" s="14" t="s">
        <v>32</v>
      </c>
      <c r="AX771" s="14" t="s">
        <v>75</v>
      </c>
      <c r="AY771" s="102" t="s">
        <v>204</v>
      </c>
    </row>
    <row r="772" spans="1:51" s="14" customFormat="1" x14ac:dyDescent="0.2">
      <c r="A772" s="198"/>
      <c r="B772" s="199"/>
      <c r="C772" s="198"/>
      <c r="D772" s="200" t="s">
        <v>212</v>
      </c>
      <c r="E772" s="201" t="s">
        <v>1</v>
      </c>
      <c r="F772" s="202" t="s">
        <v>663</v>
      </c>
      <c r="G772" s="198"/>
      <c r="H772" s="203">
        <v>-1.6950000000000001</v>
      </c>
      <c r="I772" s="198"/>
      <c r="J772" s="198"/>
      <c r="K772" s="198"/>
      <c r="L772" s="199"/>
      <c r="M772" s="204"/>
      <c r="N772" s="205"/>
      <c r="O772" s="205"/>
      <c r="P772" s="205"/>
      <c r="Q772" s="205"/>
      <c r="R772" s="205"/>
      <c r="S772" s="205"/>
      <c r="T772" s="206"/>
      <c r="U772" s="198"/>
      <c r="V772" s="198"/>
      <c r="AT772" s="102" t="s">
        <v>212</v>
      </c>
      <c r="AU772" s="102" t="s">
        <v>83</v>
      </c>
      <c r="AV772" s="14" t="s">
        <v>83</v>
      </c>
      <c r="AW772" s="14" t="s">
        <v>32</v>
      </c>
      <c r="AX772" s="14" t="s">
        <v>75</v>
      </c>
      <c r="AY772" s="102" t="s">
        <v>204</v>
      </c>
    </row>
    <row r="773" spans="1:51" s="14" customFormat="1" x14ac:dyDescent="0.2">
      <c r="A773" s="198"/>
      <c r="B773" s="199"/>
      <c r="C773" s="198"/>
      <c r="D773" s="200" t="s">
        <v>212</v>
      </c>
      <c r="E773" s="201" t="s">
        <v>1</v>
      </c>
      <c r="F773" s="202" t="s">
        <v>664</v>
      </c>
      <c r="G773" s="198"/>
      <c r="H773" s="203">
        <v>5.8650000000000002</v>
      </c>
      <c r="I773" s="198"/>
      <c r="J773" s="198"/>
      <c r="K773" s="198"/>
      <c r="L773" s="199"/>
      <c r="M773" s="204"/>
      <c r="N773" s="205"/>
      <c r="O773" s="205"/>
      <c r="P773" s="205"/>
      <c r="Q773" s="205"/>
      <c r="R773" s="205"/>
      <c r="S773" s="205"/>
      <c r="T773" s="206"/>
      <c r="U773" s="198"/>
      <c r="V773" s="198"/>
      <c r="AT773" s="102" t="s">
        <v>212</v>
      </c>
      <c r="AU773" s="102" t="s">
        <v>83</v>
      </c>
      <c r="AV773" s="14" t="s">
        <v>83</v>
      </c>
      <c r="AW773" s="14" t="s">
        <v>32</v>
      </c>
      <c r="AX773" s="14" t="s">
        <v>75</v>
      </c>
      <c r="AY773" s="102" t="s">
        <v>204</v>
      </c>
    </row>
    <row r="774" spans="1:51" s="13" customFormat="1" x14ac:dyDescent="0.2">
      <c r="A774" s="225"/>
      <c r="B774" s="226"/>
      <c r="C774" s="225"/>
      <c r="D774" s="200" t="s">
        <v>212</v>
      </c>
      <c r="E774" s="227" t="s">
        <v>1</v>
      </c>
      <c r="F774" s="228" t="s">
        <v>506</v>
      </c>
      <c r="G774" s="225"/>
      <c r="H774" s="227" t="s">
        <v>1</v>
      </c>
      <c r="I774" s="225"/>
      <c r="J774" s="225"/>
      <c r="K774" s="225"/>
      <c r="L774" s="226"/>
      <c r="M774" s="229"/>
      <c r="N774" s="230"/>
      <c r="O774" s="230"/>
      <c r="P774" s="230"/>
      <c r="Q774" s="230"/>
      <c r="R774" s="230"/>
      <c r="S774" s="230"/>
      <c r="T774" s="231"/>
      <c r="U774" s="225"/>
      <c r="V774" s="225"/>
      <c r="AT774" s="101" t="s">
        <v>212</v>
      </c>
      <c r="AU774" s="101" t="s">
        <v>83</v>
      </c>
      <c r="AV774" s="13" t="s">
        <v>81</v>
      </c>
      <c r="AW774" s="13" t="s">
        <v>32</v>
      </c>
      <c r="AX774" s="13" t="s">
        <v>75</v>
      </c>
      <c r="AY774" s="101" t="s">
        <v>204</v>
      </c>
    </row>
    <row r="775" spans="1:51" s="14" customFormat="1" x14ac:dyDescent="0.2">
      <c r="A775" s="198"/>
      <c r="B775" s="199"/>
      <c r="C775" s="198"/>
      <c r="D775" s="200" t="s">
        <v>212</v>
      </c>
      <c r="E775" s="201" t="s">
        <v>1</v>
      </c>
      <c r="F775" s="202" t="s">
        <v>665</v>
      </c>
      <c r="G775" s="198"/>
      <c r="H775" s="203">
        <v>122.58199999999999</v>
      </c>
      <c r="I775" s="198"/>
      <c r="J775" s="198"/>
      <c r="K775" s="198"/>
      <c r="L775" s="199"/>
      <c r="M775" s="204"/>
      <c r="N775" s="205"/>
      <c r="O775" s="205"/>
      <c r="P775" s="205"/>
      <c r="Q775" s="205"/>
      <c r="R775" s="205"/>
      <c r="S775" s="205"/>
      <c r="T775" s="206"/>
      <c r="U775" s="198"/>
      <c r="V775" s="198"/>
      <c r="AT775" s="102" t="s">
        <v>212</v>
      </c>
      <c r="AU775" s="102" t="s">
        <v>83</v>
      </c>
      <c r="AV775" s="14" t="s">
        <v>83</v>
      </c>
      <c r="AW775" s="14" t="s">
        <v>32</v>
      </c>
      <c r="AX775" s="14" t="s">
        <v>75</v>
      </c>
      <c r="AY775" s="102" t="s">
        <v>204</v>
      </c>
    </row>
    <row r="776" spans="1:51" s="14" customFormat="1" x14ac:dyDescent="0.2">
      <c r="A776" s="198"/>
      <c r="B776" s="199"/>
      <c r="C776" s="198"/>
      <c r="D776" s="200" t="s">
        <v>212</v>
      </c>
      <c r="E776" s="201" t="s">
        <v>1</v>
      </c>
      <c r="F776" s="202" t="s">
        <v>666</v>
      </c>
      <c r="G776" s="198"/>
      <c r="H776" s="203">
        <v>0.61399999999999999</v>
      </c>
      <c r="I776" s="198"/>
      <c r="J776" s="198"/>
      <c r="K776" s="198"/>
      <c r="L776" s="199"/>
      <c r="M776" s="204"/>
      <c r="N776" s="205"/>
      <c r="O776" s="205"/>
      <c r="P776" s="205"/>
      <c r="Q776" s="205"/>
      <c r="R776" s="205"/>
      <c r="S776" s="205"/>
      <c r="T776" s="206"/>
      <c r="U776" s="198"/>
      <c r="V776" s="198"/>
      <c r="AT776" s="102" t="s">
        <v>212</v>
      </c>
      <c r="AU776" s="102" t="s">
        <v>83</v>
      </c>
      <c r="AV776" s="14" t="s">
        <v>83</v>
      </c>
      <c r="AW776" s="14" t="s">
        <v>32</v>
      </c>
      <c r="AX776" s="14" t="s">
        <v>75</v>
      </c>
      <c r="AY776" s="102" t="s">
        <v>204</v>
      </c>
    </row>
    <row r="777" spans="1:51" s="14" customFormat="1" x14ac:dyDescent="0.2">
      <c r="A777" s="198"/>
      <c r="B777" s="199"/>
      <c r="C777" s="198"/>
      <c r="D777" s="200" t="s">
        <v>212</v>
      </c>
      <c r="E777" s="201" t="s">
        <v>1</v>
      </c>
      <c r="F777" s="202" t="s">
        <v>667</v>
      </c>
      <c r="G777" s="198"/>
      <c r="H777" s="203">
        <v>4.2300000000000004</v>
      </c>
      <c r="I777" s="198"/>
      <c r="J777" s="198"/>
      <c r="K777" s="198"/>
      <c r="L777" s="199"/>
      <c r="M777" s="204"/>
      <c r="N777" s="205"/>
      <c r="O777" s="205"/>
      <c r="P777" s="205"/>
      <c r="Q777" s="205"/>
      <c r="R777" s="205"/>
      <c r="S777" s="205"/>
      <c r="T777" s="206"/>
      <c r="U777" s="198"/>
      <c r="V777" s="198"/>
      <c r="AT777" s="102" t="s">
        <v>212</v>
      </c>
      <c r="AU777" s="102" t="s">
        <v>83</v>
      </c>
      <c r="AV777" s="14" t="s">
        <v>83</v>
      </c>
      <c r="AW777" s="14" t="s">
        <v>32</v>
      </c>
      <c r="AX777" s="14" t="s">
        <v>75</v>
      </c>
      <c r="AY777" s="102" t="s">
        <v>204</v>
      </c>
    </row>
    <row r="778" spans="1:51" s="13" customFormat="1" x14ac:dyDescent="0.2">
      <c r="A778" s="225"/>
      <c r="B778" s="226"/>
      <c r="C778" s="225"/>
      <c r="D778" s="200" t="s">
        <v>212</v>
      </c>
      <c r="E778" s="227" t="s">
        <v>1</v>
      </c>
      <c r="F778" s="228" t="s">
        <v>508</v>
      </c>
      <c r="G778" s="225"/>
      <c r="H778" s="227" t="s">
        <v>1</v>
      </c>
      <c r="I778" s="225"/>
      <c r="J778" s="225"/>
      <c r="K778" s="225"/>
      <c r="L778" s="226"/>
      <c r="M778" s="229"/>
      <c r="N778" s="230"/>
      <c r="O778" s="230"/>
      <c r="P778" s="230"/>
      <c r="Q778" s="230"/>
      <c r="R778" s="230"/>
      <c r="S778" s="230"/>
      <c r="T778" s="231"/>
      <c r="U778" s="225"/>
      <c r="V778" s="225"/>
      <c r="AT778" s="101" t="s">
        <v>212</v>
      </c>
      <c r="AU778" s="101" t="s">
        <v>83</v>
      </c>
      <c r="AV778" s="13" t="s">
        <v>81</v>
      </c>
      <c r="AW778" s="13" t="s">
        <v>32</v>
      </c>
      <c r="AX778" s="13" t="s">
        <v>75</v>
      </c>
      <c r="AY778" s="101" t="s">
        <v>204</v>
      </c>
    </row>
    <row r="779" spans="1:51" s="14" customFormat="1" x14ac:dyDescent="0.2">
      <c r="A779" s="198"/>
      <c r="B779" s="199"/>
      <c r="C779" s="198"/>
      <c r="D779" s="200" t="s">
        <v>212</v>
      </c>
      <c r="E779" s="201" t="s">
        <v>1</v>
      </c>
      <c r="F779" s="202" t="s">
        <v>668</v>
      </c>
      <c r="G779" s="198"/>
      <c r="H779" s="203">
        <v>146.358</v>
      </c>
      <c r="I779" s="198"/>
      <c r="J779" s="198"/>
      <c r="K779" s="198"/>
      <c r="L779" s="199"/>
      <c r="M779" s="204"/>
      <c r="N779" s="205"/>
      <c r="O779" s="205"/>
      <c r="P779" s="205"/>
      <c r="Q779" s="205"/>
      <c r="R779" s="205"/>
      <c r="S779" s="205"/>
      <c r="T779" s="206"/>
      <c r="U779" s="198"/>
      <c r="V779" s="198"/>
      <c r="AT779" s="102" t="s">
        <v>212</v>
      </c>
      <c r="AU779" s="102" t="s">
        <v>83</v>
      </c>
      <c r="AV779" s="14" t="s">
        <v>83</v>
      </c>
      <c r="AW779" s="14" t="s">
        <v>32</v>
      </c>
      <c r="AX779" s="14" t="s">
        <v>75</v>
      </c>
      <c r="AY779" s="102" t="s">
        <v>204</v>
      </c>
    </row>
    <row r="780" spans="1:51" s="14" customFormat="1" x14ac:dyDescent="0.2">
      <c r="A780" s="198"/>
      <c r="B780" s="199"/>
      <c r="C780" s="198"/>
      <c r="D780" s="200" t="s">
        <v>212</v>
      </c>
      <c r="E780" s="201" t="s">
        <v>1</v>
      </c>
      <c r="F780" s="202" t="s">
        <v>669</v>
      </c>
      <c r="G780" s="198"/>
      <c r="H780" s="203">
        <v>-2.3050000000000002</v>
      </c>
      <c r="I780" s="198"/>
      <c r="J780" s="198"/>
      <c r="K780" s="198"/>
      <c r="L780" s="199"/>
      <c r="M780" s="204"/>
      <c r="N780" s="205"/>
      <c r="O780" s="205"/>
      <c r="P780" s="205"/>
      <c r="Q780" s="205"/>
      <c r="R780" s="205"/>
      <c r="S780" s="205"/>
      <c r="T780" s="206"/>
      <c r="U780" s="198"/>
      <c r="V780" s="198"/>
      <c r="AT780" s="102" t="s">
        <v>212</v>
      </c>
      <c r="AU780" s="102" t="s">
        <v>83</v>
      </c>
      <c r="AV780" s="14" t="s">
        <v>83</v>
      </c>
      <c r="AW780" s="14" t="s">
        <v>32</v>
      </c>
      <c r="AX780" s="14" t="s">
        <v>75</v>
      </c>
      <c r="AY780" s="102" t="s">
        <v>204</v>
      </c>
    </row>
    <row r="781" spans="1:51" s="14" customFormat="1" x14ac:dyDescent="0.2">
      <c r="A781" s="198"/>
      <c r="B781" s="199"/>
      <c r="C781" s="198"/>
      <c r="D781" s="200" t="s">
        <v>212</v>
      </c>
      <c r="E781" s="201" t="s">
        <v>1</v>
      </c>
      <c r="F781" s="202" t="s">
        <v>667</v>
      </c>
      <c r="G781" s="198"/>
      <c r="H781" s="203">
        <v>4.2300000000000004</v>
      </c>
      <c r="I781" s="198"/>
      <c r="J781" s="198"/>
      <c r="K781" s="198"/>
      <c r="L781" s="199"/>
      <c r="M781" s="204"/>
      <c r="N781" s="205"/>
      <c r="O781" s="205"/>
      <c r="P781" s="205"/>
      <c r="Q781" s="205"/>
      <c r="R781" s="205"/>
      <c r="S781" s="205"/>
      <c r="T781" s="206"/>
      <c r="U781" s="198"/>
      <c r="V781" s="198"/>
      <c r="AT781" s="102" t="s">
        <v>212</v>
      </c>
      <c r="AU781" s="102" t="s">
        <v>83</v>
      </c>
      <c r="AV781" s="14" t="s">
        <v>83</v>
      </c>
      <c r="AW781" s="14" t="s">
        <v>32</v>
      </c>
      <c r="AX781" s="14" t="s">
        <v>75</v>
      </c>
      <c r="AY781" s="102" t="s">
        <v>204</v>
      </c>
    </row>
    <row r="782" spans="1:51" s="13" customFormat="1" x14ac:dyDescent="0.2">
      <c r="A782" s="225"/>
      <c r="B782" s="226"/>
      <c r="C782" s="225"/>
      <c r="D782" s="200" t="s">
        <v>212</v>
      </c>
      <c r="E782" s="227" t="s">
        <v>1</v>
      </c>
      <c r="F782" s="228" t="s">
        <v>510</v>
      </c>
      <c r="G782" s="225"/>
      <c r="H782" s="227" t="s">
        <v>1</v>
      </c>
      <c r="I782" s="225"/>
      <c r="J782" s="225"/>
      <c r="K782" s="225"/>
      <c r="L782" s="226"/>
      <c r="M782" s="229"/>
      <c r="N782" s="230"/>
      <c r="O782" s="230"/>
      <c r="P782" s="230"/>
      <c r="Q782" s="230"/>
      <c r="R782" s="230"/>
      <c r="S782" s="230"/>
      <c r="T782" s="231"/>
      <c r="U782" s="225"/>
      <c r="V782" s="225"/>
      <c r="AT782" s="101" t="s">
        <v>212</v>
      </c>
      <c r="AU782" s="101" t="s">
        <v>83</v>
      </c>
      <c r="AV782" s="13" t="s">
        <v>81</v>
      </c>
      <c r="AW782" s="13" t="s">
        <v>32</v>
      </c>
      <c r="AX782" s="13" t="s">
        <v>75</v>
      </c>
      <c r="AY782" s="101" t="s">
        <v>204</v>
      </c>
    </row>
    <row r="783" spans="1:51" s="14" customFormat="1" x14ac:dyDescent="0.2">
      <c r="A783" s="198"/>
      <c r="B783" s="199"/>
      <c r="C783" s="198"/>
      <c r="D783" s="200" t="s">
        <v>212</v>
      </c>
      <c r="E783" s="201" t="s">
        <v>1</v>
      </c>
      <c r="F783" s="202" t="s">
        <v>670</v>
      </c>
      <c r="G783" s="198"/>
      <c r="H783" s="203">
        <v>346.322</v>
      </c>
      <c r="I783" s="198"/>
      <c r="J783" s="198"/>
      <c r="K783" s="198"/>
      <c r="L783" s="199"/>
      <c r="M783" s="204"/>
      <c r="N783" s="205"/>
      <c r="O783" s="205"/>
      <c r="P783" s="205"/>
      <c r="Q783" s="205"/>
      <c r="R783" s="205"/>
      <c r="S783" s="205"/>
      <c r="T783" s="206"/>
      <c r="U783" s="198"/>
      <c r="V783" s="198"/>
      <c r="AT783" s="102" t="s">
        <v>212</v>
      </c>
      <c r="AU783" s="102" t="s">
        <v>83</v>
      </c>
      <c r="AV783" s="14" t="s">
        <v>83</v>
      </c>
      <c r="AW783" s="14" t="s">
        <v>32</v>
      </c>
      <c r="AX783" s="14" t="s">
        <v>75</v>
      </c>
      <c r="AY783" s="102" t="s">
        <v>204</v>
      </c>
    </row>
    <row r="784" spans="1:51" s="14" customFormat="1" x14ac:dyDescent="0.2">
      <c r="A784" s="198"/>
      <c r="B784" s="199"/>
      <c r="C784" s="198"/>
      <c r="D784" s="200" t="s">
        <v>212</v>
      </c>
      <c r="E784" s="201" t="s">
        <v>1</v>
      </c>
      <c r="F784" s="202" t="s">
        <v>671</v>
      </c>
      <c r="G784" s="198"/>
      <c r="H784" s="203">
        <v>-3.5</v>
      </c>
      <c r="I784" s="198"/>
      <c r="J784" s="198"/>
      <c r="K784" s="198"/>
      <c r="L784" s="199"/>
      <c r="M784" s="204"/>
      <c r="N784" s="205"/>
      <c r="O784" s="205"/>
      <c r="P784" s="205"/>
      <c r="Q784" s="205"/>
      <c r="R784" s="205"/>
      <c r="S784" s="205"/>
      <c r="T784" s="206"/>
      <c r="U784" s="198"/>
      <c r="V784" s="198"/>
      <c r="AT784" s="102" t="s">
        <v>212</v>
      </c>
      <c r="AU784" s="102" t="s">
        <v>83</v>
      </c>
      <c r="AV784" s="14" t="s">
        <v>83</v>
      </c>
      <c r="AW784" s="14" t="s">
        <v>32</v>
      </c>
      <c r="AX784" s="14" t="s">
        <v>75</v>
      </c>
      <c r="AY784" s="102" t="s">
        <v>204</v>
      </c>
    </row>
    <row r="785" spans="1:65" s="14" customFormat="1" x14ac:dyDescent="0.2">
      <c r="A785" s="198"/>
      <c r="B785" s="199"/>
      <c r="C785" s="198"/>
      <c r="D785" s="200" t="s">
        <v>212</v>
      </c>
      <c r="E785" s="201" t="s">
        <v>1</v>
      </c>
      <c r="F785" s="202" t="s">
        <v>672</v>
      </c>
      <c r="G785" s="198"/>
      <c r="H785" s="203">
        <v>2.2869999999999999</v>
      </c>
      <c r="I785" s="198"/>
      <c r="J785" s="198"/>
      <c r="K785" s="198"/>
      <c r="L785" s="199"/>
      <c r="M785" s="204"/>
      <c r="N785" s="205"/>
      <c r="O785" s="205"/>
      <c r="P785" s="205"/>
      <c r="Q785" s="205"/>
      <c r="R785" s="205"/>
      <c r="S785" s="205"/>
      <c r="T785" s="206"/>
      <c r="U785" s="198"/>
      <c r="V785" s="198"/>
      <c r="AT785" s="102" t="s">
        <v>212</v>
      </c>
      <c r="AU785" s="102" t="s">
        <v>83</v>
      </c>
      <c r="AV785" s="14" t="s">
        <v>83</v>
      </c>
      <c r="AW785" s="14" t="s">
        <v>32</v>
      </c>
      <c r="AX785" s="14" t="s">
        <v>75</v>
      </c>
      <c r="AY785" s="102" t="s">
        <v>204</v>
      </c>
    </row>
    <row r="786" spans="1:65" s="14" customFormat="1" x14ac:dyDescent="0.2">
      <c r="A786" s="198"/>
      <c r="B786" s="199"/>
      <c r="C786" s="198"/>
      <c r="D786" s="200" t="s">
        <v>212</v>
      </c>
      <c r="E786" s="201" t="s">
        <v>1</v>
      </c>
      <c r="F786" s="202" t="s">
        <v>673</v>
      </c>
      <c r="G786" s="198"/>
      <c r="H786" s="203">
        <v>16.920000000000002</v>
      </c>
      <c r="I786" s="198"/>
      <c r="J786" s="198"/>
      <c r="K786" s="198"/>
      <c r="L786" s="199"/>
      <c r="M786" s="204"/>
      <c r="N786" s="205"/>
      <c r="O786" s="205"/>
      <c r="P786" s="205"/>
      <c r="Q786" s="205"/>
      <c r="R786" s="205"/>
      <c r="S786" s="205"/>
      <c r="T786" s="206"/>
      <c r="U786" s="198"/>
      <c r="V786" s="198"/>
      <c r="AT786" s="102" t="s">
        <v>212</v>
      </c>
      <c r="AU786" s="102" t="s">
        <v>83</v>
      </c>
      <c r="AV786" s="14" t="s">
        <v>83</v>
      </c>
      <c r="AW786" s="14" t="s">
        <v>32</v>
      </c>
      <c r="AX786" s="14" t="s">
        <v>75</v>
      </c>
      <c r="AY786" s="102" t="s">
        <v>204</v>
      </c>
    </row>
    <row r="787" spans="1:65" s="13" customFormat="1" x14ac:dyDescent="0.2">
      <c r="A787" s="225"/>
      <c r="B787" s="226"/>
      <c r="C787" s="225"/>
      <c r="D787" s="200" t="s">
        <v>212</v>
      </c>
      <c r="E787" s="227" t="s">
        <v>1</v>
      </c>
      <c r="F787" s="228" t="s">
        <v>429</v>
      </c>
      <c r="G787" s="225"/>
      <c r="H787" s="227" t="s">
        <v>1</v>
      </c>
      <c r="I787" s="225"/>
      <c r="J787" s="225"/>
      <c r="K787" s="225"/>
      <c r="L787" s="226"/>
      <c r="M787" s="229"/>
      <c r="N787" s="230"/>
      <c r="O787" s="230"/>
      <c r="P787" s="230"/>
      <c r="Q787" s="230"/>
      <c r="R787" s="230"/>
      <c r="S787" s="230"/>
      <c r="T787" s="231"/>
      <c r="U787" s="225"/>
      <c r="V787" s="225"/>
      <c r="AT787" s="101" t="s">
        <v>212</v>
      </c>
      <c r="AU787" s="101" t="s">
        <v>83</v>
      </c>
      <c r="AV787" s="13" t="s">
        <v>81</v>
      </c>
      <c r="AW787" s="13" t="s">
        <v>32</v>
      </c>
      <c r="AX787" s="13" t="s">
        <v>75</v>
      </c>
      <c r="AY787" s="101" t="s">
        <v>204</v>
      </c>
    </row>
    <row r="788" spans="1:65" s="14" customFormat="1" x14ac:dyDescent="0.2">
      <c r="A788" s="198"/>
      <c r="B788" s="199"/>
      <c r="C788" s="198"/>
      <c r="D788" s="200" t="s">
        <v>212</v>
      </c>
      <c r="E788" s="201" t="s">
        <v>1</v>
      </c>
      <c r="F788" s="202" t="s">
        <v>674</v>
      </c>
      <c r="G788" s="198"/>
      <c r="H788" s="203">
        <v>79.676000000000002</v>
      </c>
      <c r="I788" s="198"/>
      <c r="J788" s="198"/>
      <c r="K788" s="198"/>
      <c r="L788" s="199"/>
      <c r="M788" s="204"/>
      <c r="N788" s="205"/>
      <c r="O788" s="205"/>
      <c r="P788" s="205"/>
      <c r="Q788" s="205"/>
      <c r="R788" s="205"/>
      <c r="S788" s="205"/>
      <c r="T788" s="206"/>
      <c r="U788" s="198"/>
      <c r="V788" s="198"/>
      <c r="AT788" s="102" t="s">
        <v>212</v>
      </c>
      <c r="AU788" s="102" t="s">
        <v>83</v>
      </c>
      <c r="AV788" s="14" t="s">
        <v>83</v>
      </c>
      <c r="AW788" s="14" t="s">
        <v>32</v>
      </c>
      <c r="AX788" s="14" t="s">
        <v>75</v>
      </c>
      <c r="AY788" s="102" t="s">
        <v>204</v>
      </c>
    </row>
    <row r="789" spans="1:65" s="13" customFormat="1" x14ac:dyDescent="0.2">
      <c r="A789" s="225"/>
      <c r="B789" s="226"/>
      <c r="C789" s="225"/>
      <c r="D789" s="200" t="s">
        <v>212</v>
      </c>
      <c r="E789" s="227" t="s">
        <v>1</v>
      </c>
      <c r="F789" s="228" t="s">
        <v>414</v>
      </c>
      <c r="G789" s="225"/>
      <c r="H789" s="227" t="s">
        <v>1</v>
      </c>
      <c r="I789" s="225"/>
      <c r="J789" s="225"/>
      <c r="K789" s="225"/>
      <c r="L789" s="226"/>
      <c r="M789" s="229"/>
      <c r="N789" s="230"/>
      <c r="O789" s="230"/>
      <c r="P789" s="230"/>
      <c r="Q789" s="230"/>
      <c r="R789" s="230"/>
      <c r="S789" s="230"/>
      <c r="T789" s="231"/>
      <c r="U789" s="225"/>
      <c r="V789" s="225"/>
      <c r="AT789" s="101" t="s">
        <v>212</v>
      </c>
      <c r="AU789" s="101" t="s">
        <v>83</v>
      </c>
      <c r="AV789" s="13" t="s">
        <v>81</v>
      </c>
      <c r="AW789" s="13" t="s">
        <v>32</v>
      </c>
      <c r="AX789" s="13" t="s">
        <v>75</v>
      </c>
      <c r="AY789" s="101" t="s">
        <v>204</v>
      </c>
    </row>
    <row r="790" spans="1:65" s="14" customFormat="1" x14ac:dyDescent="0.2">
      <c r="A790" s="198"/>
      <c r="B790" s="199"/>
      <c r="C790" s="198"/>
      <c r="D790" s="200" t="s">
        <v>212</v>
      </c>
      <c r="E790" s="201" t="s">
        <v>1</v>
      </c>
      <c r="F790" s="202" t="s">
        <v>675</v>
      </c>
      <c r="G790" s="198"/>
      <c r="H790" s="203">
        <v>31.276</v>
      </c>
      <c r="I790" s="198"/>
      <c r="J790" s="198"/>
      <c r="K790" s="198"/>
      <c r="L790" s="199"/>
      <c r="M790" s="204"/>
      <c r="N790" s="205"/>
      <c r="O790" s="205"/>
      <c r="P790" s="205"/>
      <c r="Q790" s="205"/>
      <c r="R790" s="205"/>
      <c r="S790" s="205"/>
      <c r="T790" s="206"/>
      <c r="U790" s="198"/>
      <c r="V790" s="198"/>
      <c r="AT790" s="102" t="s">
        <v>212</v>
      </c>
      <c r="AU790" s="102" t="s">
        <v>83</v>
      </c>
      <c r="AV790" s="14" t="s">
        <v>83</v>
      </c>
      <c r="AW790" s="14" t="s">
        <v>32</v>
      </c>
      <c r="AX790" s="14" t="s">
        <v>75</v>
      </c>
      <c r="AY790" s="102" t="s">
        <v>204</v>
      </c>
    </row>
    <row r="791" spans="1:65" s="13" customFormat="1" x14ac:dyDescent="0.2">
      <c r="A791" s="225"/>
      <c r="B791" s="226"/>
      <c r="C791" s="225"/>
      <c r="D791" s="200" t="s">
        <v>212</v>
      </c>
      <c r="E791" s="227" t="s">
        <v>1</v>
      </c>
      <c r="F791" s="228" t="s">
        <v>225</v>
      </c>
      <c r="G791" s="225"/>
      <c r="H791" s="227" t="s">
        <v>1</v>
      </c>
      <c r="I791" s="225"/>
      <c r="J791" s="225"/>
      <c r="K791" s="225"/>
      <c r="L791" s="226"/>
      <c r="M791" s="229"/>
      <c r="N791" s="230"/>
      <c r="O791" s="230"/>
      <c r="P791" s="230"/>
      <c r="Q791" s="230"/>
      <c r="R791" s="230"/>
      <c r="S791" s="230"/>
      <c r="T791" s="231"/>
      <c r="U791" s="225"/>
      <c r="V791" s="225"/>
      <c r="AT791" s="101" t="s">
        <v>212</v>
      </c>
      <c r="AU791" s="101" t="s">
        <v>83</v>
      </c>
      <c r="AV791" s="13" t="s">
        <v>81</v>
      </c>
      <c r="AW791" s="13" t="s">
        <v>32</v>
      </c>
      <c r="AX791" s="13" t="s">
        <v>75</v>
      </c>
      <c r="AY791" s="101" t="s">
        <v>204</v>
      </c>
    </row>
    <row r="792" spans="1:65" s="14" customFormat="1" x14ac:dyDescent="0.2">
      <c r="A792" s="198"/>
      <c r="B792" s="199"/>
      <c r="C792" s="198"/>
      <c r="D792" s="200" t="s">
        <v>212</v>
      </c>
      <c r="E792" s="201" t="s">
        <v>1</v>
      </c>
      <c r="F792" s="202" t="s">
        <v>676</v>
      </c>
      <c r="G792" s="198"/>
      <c r="H792" s="203">
        <v>126.861</v>
      </c>
      <c r="I792" s="198"/>
      <c r="J792" s="198"/>
      <c r="K792" s="198"/>
      <c r="L792" s="199"/>
      <c r="M792" s="204"/>
      <c r="N792" s="205"/>
      <c r="O792" s="205"/>
      <c r="P792" s="205"/>
      <c r="Q792" s="205"/>
      <c r="R792" s="205"/>
      <c r="S792" s="205"/>
      <c r="T792" s="206"/>
      <c r="U792" s="198"/>
      <c r="V792" s="198"/>
      <c r="AT792" s="102" t="s">
        <v>212</v>
      </c>
      <c r="AU792" s="102" t="s">
        <v>83</v>
      </c>
      <c r="AV792" s="14" t="s">
        <v>83</v>
      </c>
      <c r="AW792" s="14" t="s">
        <v>32</v>
      </c>
      <c r="AX792" s="14" t="s">
        <v>75</v>
      </c>
      <c r="AY792" s="102" t="s">
        <v>204</v>
      </c>
    </row>
    <row r="793" spans="1:65" s="13" customFormat="1" x14ac:dyDescent="0.2">
      <c r="A793" s="225"/>
      <c r="B793" s="226"/>
      <c r="C793" s="225"/>
      <c r="D793" s="200" t="s">
        <v>212</v>
      </c>
      <c r="E793" s="227" t="s">
        <v>1</v>
      </c>
      <c r="F793" s="228" t="s">
        <v>431</v>
      </c>
      <c r="G793" s="225"/>
      <c r="H793" s="227" t="s">
        <v>1</v>
      </c>
      <c r="I793" s="225"/>
      <c r="J793" s="225"/>
      <c r="K793" s="225"/>
      <c r="L793" s="226"/>
      <c r="M793" s="229"/>
      <c r="N793" s="230"/>
      <c r="O793" s="230"/>
      <c r="P793" s="230"/>
      <c r="Q793" s="230"/>
      <c r="R793" s="230"/>
      <c r="S793" s="230"/>
      <c r="T793" s="231"/>
      <c r="U793" s="225"/>
      <c r="V793" s="225"/>
      <c r="AT793" s="101" t="s">
        <v>212</v>
      </c>
      <c r="AU793" s="101" t="s">
        <v>83</v>
      </c>
      <c r="AV793" s="13" t="s">
        <v>81</v>
      </c>
      <c r="AW793" s="13" t="s">
        <v>32</v>
      </c>
      <c r="AX793" s="13" t="s">
        <v>75</v>
      </c>
      <c r="AY793" s="101" t="s">
        <v>204</v>
      </c>
    </row>
    <row r="794" spans="1:65" s="14" customFormat="1" x14ac:dyDescent="0.2">
      <c r="A794" s="198"/>
      <c r="B794" s="199"/>
      <c r="C794" s="198"/>
      <c r="D794" s="200" t="s">
        <v>212</v>
      </c>
      <c r="E794" s="201" t="s">
        <v>1</v>
      </c>
      <c r="F794" s="202" t="s">
        <v>677</v>
      </c>
      <c r="G794" s="198"/>
      <c r="H794" s="203">
        <v>162.042</v>
      </c>
      <c r="I794" s="198"/>
      <c r="J794" s="198"/>
      <c r="K794" s="198"/>
      <c r="L794" s="199"/>
      <c r="M794" s="204"/>
      <c r="N794" s="205"/>
      <c r="O794" s="205"/>
      <c r="P794" s="205"/>
      <c r="Q794" s="205"/>
      <c r="R794" s="205"/>
      <c r="S794" s="205"/>
      <c r="T794" s="206"/>
      <c r="U794" s="198"/>
      <c r="V794" s="198"/>
      <c r="AT794" s="102" t="s">
        <v>212</v>
      </c>
      <c r="AU794" s="102" t="s">
        <v>83</v>
      </c>
      <c r="AV794" s="14" t="s">
        <v>83</v>
      </c>
      <c r="AW794" s="14" t="s">
        <v>32</v>
      </c>
      <c r="AX794" s="14" t="s">
        <v>75</v>
      </c>
      <c r="AY794" s="102" t="s">
        <v>204</v>
      </c>
    </row>
    <row r="795" spans="1:65" s="13" customFormat="1" x14ac:dyDescent="0.2">
      <c r="A795" s="225"/>
      <c r="B795" s="226"/>
      <c r="C795" s="225"/>
      <c r="D795" s="200" t="s">
        <v>212</v>
      </c>
      <c r="E795" s="227" t="s">
        <v>1</v>
      </c>
      <c r="F795" s="228" t="s">
        <v>433</v>
      </c>
      <c r="G795" s="225"/>
      <c r="H795" s="227" t="s">
        <v>1</v>
      </c>
      <c r="I795" s="225"/>
      <c r="J795" s="225"/>
      <c r="K795" s="225"/>
      <c r="L795" s="226"/>
      <c r="M795" s="229"/>
      <c r="N795" s="230"/>
      <c r="O795" s="230"/>
      <c r="P795" s="230"/>
      <c r="Q795" s="230"/>
      <c r="R795" s="230"/>
      <c r="S795" s="230"/>
      <c r="T795" s="231"/>
      <c r="U795" s="225"/>
      <c r="V795" s="225"/>
      <c r="AT795" s="101" t="s">
        <v>212</v>
      </c>
      <c r="AU795" s="101" t="s">
        <v>83</v>
      </c>
      <c r="AV795" s="13" t="s">
        <v>81</v>
      </c>
      <c r="AW795" s="13" t="s">
        <v>32</v>
      </c>
      <c r="AX795" s="13" t="s">
        <v>75</v>
      </c>
      <c r="AY795" s="101" t="s">
        <v>204</v>
      </c>
    </row>
    <row r="796" spans="1:65" s="14" customFormat="1" x14ac:dyDescent="0.2">
      <c r="A796" s="198"/>
      <c r="B796" s="199"/>
      <c r="C796" s="198"/>
      <c r="D796" s="200" t="s">
        <v>212</v>
      </c>
      <c r="E796" s="201" t="s">
        <v>1</v>
      </c>
      <c r="F796" s="202" t="s">
        <v>678</v>
      </c>
      <c r="G796" s="198"/>
      <c r="H796" s="203">
        <v>43.975999999999999</v>
      </c>
      <c r="I796" s="198"/>
      <c r="J796" s="198"/>
      <c r="K796" s="198"/>
      <c r="L796" s="199"/>
      <c r="M796" s="204"/>
      <c r="N796" s="205"/>
      <c r="O796" s="205"/>
      <c r="P796" s="205"/>
      <c r="Q796" s="205"/>
      <c r="R796" s="205"/>
      <c r="S796" s="205"/>
      <c r="T796" s="206"/>
      <c r="U796" s="198"/>
      <c r="V796" s="198"/>
      <c r="AT796" s="102" t="s">
        <v>212</v>
      </c>
      <c r="AU796" s="102" t="s">
        <v>83</v>
      </c>
      <c r="AV796" s="14" t="s">
        <v>83</v>
      </c>
      <c r="AW796" s="14" t="s">
        <v>32</v>
      </c>
      <c r="AX796" s="14" t="s">
        <v>75</v>
      </c>
      <c r="AY796" s="102" t="s">
        <v>204</v>
      </c>
    </row>
    <row r="797" spans="1:65" s="15" customFormat="1" x14ac:dyDescent="0.2">
      <c r="A797" s="207"/>
      <c r="B797" s="208"/>
      <c r="C797" s="207"/>
      <c r="D797" s="200" t="s">
        <v>212</v>
      </c>
      <c r="E797" s="209" t="s">
        <v>1</v>
      </c>
      <c r="F797" s="210" t="s">
        <v>227</v>
      </c>
      <c r="G797" s="207"/>
      <c r="H797" s="211">
        <v>1731.856</v>
      </c>
      <c r="I797" s="207"/>
      <c r="J797" s="207"/>
      <c r="K797" s="207"/>
      <c r="L797" s="208"/>
      <c r="M797" s="212"/>
      <c r="N797" s="213"/>
      <c r="O797" s="213"/>
      <c r="P797" s="213"/>
      <c r="Q797" s="213"/>
      <c r="R797" s="213"/>
      <c r="S797" s="213"/>
      <c r="T797" s="214"/>
      <c r="U797" s="207"/>
      <c r="V797" s="207"/>
      <c r="AT797" s="103" t="s">
        <v>212</v>
      </c>
      <c r="AU797" s="103" t="s">
        <v>83</v>
      </c>
      <c r="AV797" s="15" t="s">
        <v>211</v>
      </c>
      <c r="AW797" s="15" t="s">
        <v>32</v>
      </c>
      <c r="AX797" s="15" t="s">
        <v>81</v>
      </c>
      <c r="AY797" s="103" t="s">
        <v>204</v>
      </c>
    </row>
    <row r="798" spans="1:65" s="2" customFormat="1" ht="37.9" customHeight="1" x14ac:dyDescent="0.2">
      <c r="A798" s="111"/>
      <c r="B798" s="112"/>
      <c r="C798" s="187" t="s">
        <v>467</v>
      </c>
      <c r="D798" s="187" t="s">
        <v>207</v>
      </c>
      <c r="E798" s="188" t="s">
        <v>679</v>
      </c>
      <c r="F798" s="189" t="s">
        <v>680</v>
      </c>
      <c r="G798" s="190" t="s">
        <v>210</v>
      </c>
      <c r="H798" s="191">
        <v>1382.6020000000001</v>
      </c>
      <c r="I798" s="192"/>
      <c r="J798" s="192">
        <f>ROUND(I798*H798,2)</f>
        <v>0</v>
      </c>
      <c r="K798" s="193"/>
      <c r="L798" s="112"/>
      <c r="M798" s="194" t="s">
        <v>1</v>
      </c>
      <c r="N798" s="195" t="s">
        <v>40</v>
      </c>
      <c r="O798" s="196">
        <v>0</v>
      </c>
      <c r="P798" s="196">
        <f>O798*H798</f>
        <v>0</v>
      </c>
      <c r="Q798" s="196">
        <v>0</v>
      </c>
      <c r="R798" s="196">
        <f>Q798*H798</f>
        <v>0</v>
      </c>
      <c r="S798" s="196">
        <v>0</v>
      </c>
      <c r="T798" s="197">
        <f>S798*H798</f>
        <v>0</v>
      </c>
      <c r="U798" s="111"/>
      <c r="V798" s="111"/>
      <c r="W798" s="29"/>
      <c r="X798" s="29"/>
      <c r="Y798" s="29"/>
      <c r="Z798" s="29"/>
      <c r="AA798" s="29"/>
      <c r="AB798" s="29"/>
      <c r="AC798" s="29"/>
      <c r="AD798" s="29"/>
      <c r="AE798" s="29"/>
      <c r="AR798" s="99" t="s">
        <v>211</v>
      </c>
      <c r="AT798" s="99" t="s">
        <v>207</v>
      </c>
      <c r="AU798" s="99" t="s">
        <v>83</v>
      </c>
      <c r="AY798" s="18" t="s">
        <v>204</v>
      </c>
      <c r="BE798" s="100">
        <f>IF(N798="základní",J798,0)</f>
        <v>0</v>
      </c>
      <c r="BF798" s="100">
        <f>IF(N798="snížená",J798,0)</f>
        <v>0</v>
      </c>
      <c r="BG798" s="100">
        <f>IF(N798="zákl. přenesená",J798,0)</f>
        <v>0</v>
      </c>
      <c r="BH798" s="100">
        <f>IF(N798="sníž. přenesená",J798,0)</f>
        <v>0</v>
      </c>
      <c r="BI798" s="100">
        <f>IF(N798="nulová",J798,0)</f>
        <v>0</v>
      </c>
      <c r="BJ798" s="18" t="s">
        <v>81</v>
      </c>
      <c r="BK798" s="100">
        <f>ROUND(I798*H798,2)</f>
        <v>0</v>
      </c>
      <c r="BL798" s="18" t="s">
        <v>211</v>
      </c>
      <c r="BM798" s="99" t="s">
        <v>681</v>
      </c>
    </row>
    <row r="799" spans="1:65" s="13" customFormat="1" x14ac:dyDescent="0.2">
      <c r="A799" s="225"/>
      <c r="B799" s="226"/>
      <c r="C799" s="225"/>
      <c r="D799" s="200" t="s">
        <v>212</v>
      </c>
      <c r="E799" s="227" t="s">
        <v>1</v>
      </c>
      <c r="F799" s="228" t="s">
        <v>233</v>
      </c>
      <c r="G799" s="225"/>
      <c r="H799" s="227" t="s">
        <v>1</v>
      </c>
      <c r="I799" s="225"/>
      <c r="J799" s="225"/>
      <c r="K799" s="225"/>
      <c r="L799" s="226"/>
      <c r="M799" s="229"/>
      <c r="N799" s="230"/>
      <c r="O799" s="230"/>
      <c r="P799" s="230"/>
      <c r="Q799" s="230"/>
      <c r="R799" s="230"/>
      <c r="S799" s="230"/>
      <c r="T799" s="231"/>
      <c r="U799" s="225"/>
      <c r="V799" s="225"/>
      <c r="AT799" s="101" t="s">
        <v>212</v>
      </c>
      <c r="AU799" s="101" t="s">
        <v>83</v>
      </c>
      <c r="AV799" s="13" t="s">
        <v>81</v>
      </c>
      <c r="AW799" s="13" t="s">
        <v>32</v>
      </c>
      <c r="AX799" s="13" t="s">
        <v>75</v>
      </c>
      <c r="AY799" s="101" t="s">
        <v>204</v>
      </c>
    </row>
    <row r="800" spans="1:65" s="13" customFormat="1" x14ac:dyDescent="0.2">
      <c r="A800" s="225"/>
      <c r="B800" s="226"/>
      <c r="C800" s="225"/>
      <c r="D800" s="200" t="s">
        <v>212</v>
      </c>
      <c r="E800" s="227" t="s">
        <v>1</v>
      </c>
      <c r="F800" s="228" t="s">
        <v>682</v>
      </c>
      <c r="G800" s="225"/>
      <c r="H800" s="227" t="s">
        <v>1</v>
      </c>
      <c r="I800" s="225"/>
      <c r="J800" s="225"/>
      <c r="K800" s="225"/>
      <c r="L800" s="226"/>
      <c r="M800" s="229"/>
      <c r="N800" s="230"/>
      <c r="O800" s="230"/>
      <c r="P800" s="230"/>
      <c r="Q800" s="230"/>
      <c r="R800" s="230"/>
      <c r="S800" s="230"/>
      <c r="T800" s="231"/>
      <c r="U800" s="225"/>
      <c r="V800" s="225"/>
      <c r="AT800" s="101" t="s">
        <v>212</v>
      </c>
      <c r="AU800" s="101" t="s">
        <v>83</v>
      </c>
      <c r="AV800" s="13" t="s">
        <v>81</v>
      </c>
      <c r="AW800" s="13" t="s">
        <v>32</v>
      </c>
      <c r="AX800" s="13" t="s">
        <v>75</v>
      </c>
      <c r="AY800" s="101" t="s">
        <v>204</v>
      </c>
    </row>
    <row r="801" spans="1:51" s="14" customFormat="1" x14ac:dyDescent="0.2">
      <c r="A801" s="198"/>
      <c r="B801" s="199"/>
      <c r="C801" s="198"/>
      <c r="D801" s="200" t="s">
        <v>212</v>
      </c>
      <c r="E801" s="201" t="s">
        <v>1</v>
      </c>
      <c r="F801" s="202" t="s">
        <v>683</v>
      </c>
      <c r="G801" s="198"/>
      <c r="H801" s="203">
        <v>27.72</v>
      </c>
      <c r="I801" s="198"/>
      <c r="J801" s="198"/>
      <c r="K801" s="198"/>
      <c r="L801" s="199"/>
      <c r="M801" s="204"/>
      <c r="N801" s="205"/>
      <c r="O801" s="205"/>
      <c r="P801" s="205"/>
      <c r="Q801" s="205"/>
      <c r="R801" s="205"/>
      <c r="S801" s="205"/>
      <c r="T801" s="206"/>
      <c r="U801" s="198"/>
      <c r="V801" s="198"/>
      <c r="AT801" s="102" t="s">
        <v>212</v>
      </c>
      <c r="AU801" s="102" t="s">
        <v>83</v>
      </c>
      <c r="AV801" s="14" t="s">
        <v>83</v>
      </c>
      <c r="AW801" s="14" t="s">
        <v>32</v>
      </c>
      <c r="AX801" s="14" t="s">
        <v>75</v>
      </c>
      <c r="AY801" s="102" t="s">
        <v>204</v>
      </c>
    </row>
    <row r="802" spans="1:51" s="13" customFormat="1" x14ac:dyDescent="0.2">
      <c r="A802" s="225"/>
      <c r="B802" s="226"/>
      <c r="C802" s="225"/>
      <c r="D802" s="200" t="s">
        <v>212</v>
      </c>
      <c r="E802" s="227" t="s">
        <v>1</v>
      </c>
      <c r="F802" s="228" t="s">
        <v>213</v>
      </c>
      <c r="G802" s="225"/>
      <c r="H802" s="227" t="s">
        <v>1</v>
      </c>
      <c r="I802" s="225"/>
      <c r="J802" s="225"/>
      <c r="K802" s="225"/>
      <c r="L802" s="226"/>
      <c r="M802" s="229"/>
      <c r="N802" s="230"/>
      <c r="O802" s="230"/>
      <c r="P802" s="230"/>
      <c r="Q802" s="230"/>
      <c r="R802" s="230"/>
      <c r="S802" s="230"/>
      <c r="T802" s="231"/>
      <c r="U802" s="225"/>
      <c r="V802" s="225"/>
      <c r="AT802" s="101" t="s">
        <v>212</v>
      </c>
      <c r="AU802" s="101" t="s">
        <v>83</v>
      </c>
      <c r="AV802" s="13" t="s">
        <v>81</v>
      </c>
      <c r="AW802" s="13" t="s">
        <v>32</v>
      </c>
      <c r="AX802" s="13" t="s">
        <v>75</v>
      </c>
      <c r="AY802" s="101" t="s">
        <v>204</v>
      </c>
    </row>
    <row r="803" spans="1:51" s="13" customFormat="1" x14ac:dyDescent="0.2">
      <c r="A803" s="225"/>
      <c r="B803" s="226"/>
      <c r="C803" s="225"/>
      <c r="D803" s="200" t="s">
        <v>212</v>
      </c>
      <c r="E803" s="227" t="s">
        <v>1</v>
      </c>
      <c r="F803" s="228" t="s">
        <v>684</v>
      </c>
      <c r="G803" s="225"/>
      <c r="H803" s="227" t="s">
        <v>1</v>
      </c>
      <c r="I803" s="225"/>
      <c r="J803" s="225"/>
      <c r="K803" s="225"/>
      <c r="L803" s="226"/>
      <c r="M803" s="229"/>
      <c r="N803" s="230"/>
      <c r="O803" s="230"/>
      <c r="P803" s="230"/>
      <c r="Q803" s="230"/>
      <c r="R803" s="230"/>
      <c r="S803" s="230"/>
      <c r="T803" s="231"/>
      <c r="U803" s="225"/>
      <c r="V803" s="225"/>
      <c r="AT803" s="101" t="s">
        <v>212</v>
      </c>
      <c r="AU803" s="101" t="s">
        <v>83</v>
      </c>
      <c r="AV803" s="13" t="s">
        <v>81</v>
      </c>
      <c r="AW803" s="13" t="s">
        <v>32</v>
      </c>
      <c r="AX803" s="13" t="s">
        <v>75</v>
      </c>
      <c r="AY803" s="101" t="s">
        <v>204</v>
      </c>
    </row>
    <row r="804" spans="1:51" s="14" customFormat="1" x14ac:dyDescent="0.2">
      <c r="A804" s="198"/>
      <c r="B804" s="199"/>
      <c r="C804" s="198"/>
      <c r="D804" s="200" t="s">
        <v>212</v>
      </c>
      <c r="E804" s="201" t="s">
        <v>1</v>
      </c>
      <c r="F804" s="202" t="s">
        <v>685</v>
      </c>
      <c r="G804" s="198"/>
      <c r="H804" s="203">
        <v>15.954000000000001</v>
      </c>
      <c r="I804" s="198"/>
      <c r="J804" s="198"/>
      <c r="K804" s="198"/>
      <c r="L804" s="199"/>
      <c r="M804" s="204"/>
      <c r="N804" s="205"/>
      <c r="O804" s="205"/>
      <c r="P804" s="205"/>
      <c r="Q804" s="205"/>
      <c r="R804" s="205"/>
      <c r="S804" s="205"/>
      <c r="T804" s="206"/>
      <c r="U804" s="198"/>
      <c r="V804" s="198"/>
      <c r="AT804" s="102" t="s">
        <v>212</v>
      </c>
      <c r="AU804" s="102" t="s">
        <v>83</v>
      </c>
      <c r="AV804" s="14" t="s">
        <v>83</v>
      </c>
      <c r="AW804" s="14" t="s">
        <v>32</v>
      </c>
      <c r="AX804" s="14" t="s">
        <v>75</v>
      </c>
      <c r="AY804" s="102" t="s">
        <v>204</v>
      </c>
    </row>
    <row r="805" spans="1:51" s="14" customFormat="1" x14ac:dyDescent="0.2">
      <c r="A805" s="198"/>
      <c r="B805" s="199"/>
      <c r="C805" s="198"/>
      <c r="D805" s="200" t="s">
        <v>212</v>
      </c>
      <c r="E805" s="201" t="s">
        <v>1</v>
      </c>
      <c r="F805" s="202" t="s">
        <v>686</v>
      </c>
      <c r="G805" s="198"/>
      <c r="H805" s="203">
        <v>10.016</v>
      </c>
      <c r="I805" s="198"/>
      <c r="J805" s="198"/>
      <c r="K805" s="198"/>
      <c r="L805" s="199"/>
      <c r="M805" s="204"/>
      <c r="N805" s="205"/>
      <c r="O805" s="205"/>
      <c r="P805" s="205"/>
      <c r="Q805" s="205"/>
      <c r="R805" s="205"/>
      <c r="S805" s="205"/>
      <c r="T805" s="206"/>
      <c r="U805" s="198"/>
      <c r="V805" s="198"/>
      <c r="AT805" s="102" t="s">
        <v>212</v>
      </c>
      <c r="AU805" s="102" t="s">
        <v>83</v>
      </c>
      <c r="AV805" s="14" t="s">
        <v>83</v>
      </c>
      <c r="AW805" s="14" t="s">
        <v>32</v>
      </c>
      <c r="AX805" s="14" t="s">
        <v>75</v>
      </c>
      <c r="AY805" s="102" t="s">
        <v>204</v>
      </c>
    </row>
    <row r="806" spans="1:51" s="14" customFormat="1" x14ac:dyDescent="0.2">
      <c r="A806" s="198"/>
      <c r="B806" s="199"/>
      <c r="C806" s="198"/>
      <c r="D806" s="200" t="s">
        <v>212</v>
      </c>
      <c r="E806" s="201" t="s">
        <v>1</v>
      </c>
      <c r="F806" s="202" t="s">
        <v>687</v>
      </c>
      <c r="G806" s="198"/>
      <c r="H806" s="203">
        <v>35.557000000000002</v>
      </c>
      <c r="I806" s="198"/>
      <c r="J806" s="198"/>
      <c r="K806" s="198"/>
      <c r="L806" s="199"/>
      <c r="M806" s="204"/>
      <c r="N806" s="205"/>
      <c r="O806" s="205"/>
      <c r="P806" s="205"/>
      <c r="Q806" s="205"/>
      <c r="R806" s="205"/>
      <c r="S806" s="205"/>
      <c r="T806" s="206"/>
      <c r="U806" s="198"/>
      <c r="V806" s="198"/>
      <c r="AT806" s="102" t="s">
        <v>212</v>
      </c>
      <c r="AU806" s="102" t="s">
        <v>83</v>
      </c>
      <c r="AV806" s="14" t="s">
        <v>83</v>
      </c>
      <c r="AW806" s="14" t="s">
        <v>32</v>
      </c>
      <c r="AX806" s="14" t="s">
        <v>75</v>
      </c>
      <c r="AY806" s="102" t="s">
        <v>204</v>
      </c>
    </row>
    <row r="807" spans="1:51" s="14" customFormat="1" x14ac:dyDescent="0.2">
      <c r="A807" s="198"/>
      <c r="B807" s="199"/>
      <c r="C807" s="198"/>
      <c r="D807" s="200" t="s">
        <v>212</v>
      </c>
      <c r="E807" s="201" t="s">
        <v>1</v>
      </c>
      <c r="F807" s="202" t="s">
        <v>688</v>
      </c>
      <c r="G807" s="198"/>
      <c r="H807" s="203">
        <v>2.1779999999999999</v>
      </c>
      <c r="I807" s="198"/>
      <c r="J807" s="198"/>
      <c r="K807" s="198"/>
      <c r="L807" s="199"/>
      <c r="M807" s="204"/>
      <c r="N807" s="205"/>
      <c r="O807" s="205"/>
      <c r="P807" s="205"/>
      <c r="Q807" s="205"/>
      <c r="R807" s="205"/>
      <c r="S807" s="205"/>
      <c r="T807" s="206"/>
      <c r="U807" s="198"/>
      <c r="V807" s="198"/>
      <c r="AT807" s="102" t="s">
        <v>212</v>
      </c>
      <c r="AU807" s="102" t="s">
        <v>83</v>
      </c>
      <c r="AV807" s="14" t="s">
        <v>83</v>
      </c>
      <c r="AW807" s="14" t="s">
        <v>32</v>
      </c>
      <c r="AX807" s="14" t="s">
        <v>75</v>
      </c>
      <c r="AY807" s="102" t="s">
        <v>204</v>
      </c>
    </row>
    <row r="808" spans="1:51" s="14" customFormat="1" x14ac:dyDescent="0.2">
      <c r="A808" s="198"/>
      <c r="B808" s="199"/>
      <c r="C808" s="198"/>
      <c r="D808" s="200" t="s">
        <v>212</v>
      </c>
      <c r="E808" s="201" t="s">
        <v>1</v>
      </c>
      <c r="F808" s="202" t="s">
        <v>689</v>
      </c>
      <c r="G808" s="198"/>
      <c r="H808" s="203">
        <v>5.7670000000000003</v>
      </c>
      <c r="I808" s="198"/>
      <c r="J808" s="198"/>
      <c r="K808" s="198"/>
      <c r="L808" s="199"/>
      <c r="M808" s="204"/>
      <c r="N808" s="205"/>
      <c r="O808" s="205"/>
      <c r="P808" s="205"/>
      <c r="Q808" s="205"/>
      <c r="R808" s="205"/>
      <c r="S808" s="205"/>
      <c r="T808" s="206"/>
      <c r="U808" s="198"/>
      <c r="V808" s="198"/>
      <c r="AT808" s="102" t="s">
        <v>212</v>
      </c>
      <c r="AU808" s="102" t="s">
        <v>83</v>
      </c>
      <c r="AV808" s="14" t="s">
        <v>83</v>
      </c>
      <c r="AW808" s="14" t="s">
        <v>32</v>
      </c>
      <c r="AX808" s="14" t="s">
        <v>75</v>
      </c>
      <c r="AY808" s="102" t="s">
        <v>204</v>
      </c>
    </row>
    <row r="809" spans="1:51" s="14" customFormat="1" x14ac:dyDescent="0.2">
      <c r="A809" s="198"/>
      <c r="B809" s="199"/>
      <c r="C809" s="198"/>
      <c r="D809" s="200" t="s">
        <v>212</v>
      </c>
      <c r="E809" s="201" t="s">
        <v>1</v>
      </c>
      <c r="F809" s="202" t="s">
        <v>690</v>
      </c>
      <c r="G809" s="198"/>
      <c r="H809" s="203">
        <v>7.1999999999999995E-2</v>
      </c>
      <c r="I809" s="198"/>
      <c r="J809" s="198"/>
      <c r="K809" s="198"/>
      <c r="L809" s="199"/>
      <c r="M809" s="204"/>
      <c r="N809" s="205"/>
      <c r="O809" s="205"/>
      <c r="P809" s="205"/>
      <c r="Q809" s="205"/>
      <c r="R809" s="205"/>
      <c r="S809" s="205"/>
      <c r="T809" s="206"/>
      <c r="U809" s="198"/>
      <c r="V809" s="198"/>
      <c r="AT809" s="102" t="s">
        <v>212</v>
      </c>
      <c r="AU809" s="102" t="s">
        <v>83</v>
      </c>
      <c r="AV809" s="14" t="s">
        <v>83</v>
      </c>
      <c r="AW809" s="14" t="s">
        <v>32</v>
      </c>
      <c r="AX809" s="14" t="s">
        <v>75</v>
      </c>
      <c r="AY809" s="102" t="s">
        <v>204</v>
      </c>
    </row>
    <row r="810" spans="1:51" s="13" customFormat="1" x14ac:dyDescent="0.2">
      <c r="A810" s="225"/>
      <c r="B810" s="226"/>
      <c r="C810" s="225"/>
      <c r="D810" s="200" t="s">
        <v>212</v>
      </c>
      <c r="E810" s="227" t="s">
        <v>1</v>
      </c>
      <c r="F810" s="228" t="s">
        <v>617</v>
      </c>
      <c r="G810" s="225"/>
      <c r="H810" s="227" t="s">
        <v>1</v>
      </c>
      <c r="I810" s="225"/>
      <c r="J810" s="225"/>
      <c r="K810" s="225"/>
      <c r="L810" s="226"/>
      <c r="M810" s="229"/>
      <c r="N810" s="230"/>
      <c r="O810" s="230"/>
      <c r="P810" s="230"/>
      <c r="Q810" s="230"/>
      <c r="R810" s="230"/>
      <c r="S810" s="230"/>
      <c r="T810" s="231"/>
      <c r="U810" s="225"/>
      <c r="V810" s="225"/>
      <c r="AT810" s="101" t="s">
        <v>212</v>
      </c>
      <c r="AU810" s="101" t="s">
        <v>83</v>
      </c>
      <c r="AV810" s="13" t="s">
        <v>81</v>
      </c>
      <c r="AW810" s="13" t="s">
        <v>32</v>
      </c>
      <c r="AX810" s="13" t="s">
        <v>75</v>
      </c>
      <c r="AY810" s="101" t="s">
        <v>204</v>
      </c>
    </row>
    <row r="811" spans="1:51" s="14" customFormat="1" x14ac:dyDescent="0.2">
      <c r="A811" s="198"/>
      <c r="B811" s="199"/>
      <c r="C811" s="198"/>
      <c r="D811" s="200" t="s">
        <v>212</v>
      </c>
      <c r="E811" s="201" t="s">
        <v>1</v>
      </c>
      <c r="F811" s="202" t="s">
        <v>691</v>
      </c>
      <c r="G811" s="198"/>
      <c r="H811" s="203">
        <v>168.56800000000001</v>
      </c>
      <c r="I811" s="198"/>
      <c r="J811" s="198"/>
      <c r="K811" s="198"/>
      <c r="L811" s="199"/>
      <c r="M811" s="204"/>
      <c r="N811" s="205"/>
      <c r="O811" s="205"/>
      <c r="P811" s="205"/>
      <c r="Q811" s="205"/>
      <c r="R811" s="205"/>
      <c r="S811" s="205"/>
      <c r="T811" s="206"/>
      <c r="U811" s="198"/>
      <c r="V811" s="198"/>
      <c r="AT811" s="102" t="s">
        <v>212</v>
      </c>
      <c r="AU811" s="102" t="s">
        <v>83</v>
      </c>
      <c r="AV811" s="14" t="s">
        <v>83</v>
      </c>
      <c r="AW811" s="14" t="s">
        <v>32</v>
      </c>
      <c r="AX811" s="14" t="s">
        <v>75</v>
      </c>
      <c r="AY811" s="102" t="s">
        <v>204</v>
      </c>
    </row>
    <row r="812" spans="1:51" s="14" customFormat="1" x14ac:dyDescent="0.2">
      <c r="A812" s="198"/>
      <c r="B812" s="199"/>
      <c r="C812" s="198"/>
      <c r="D812" s="200" t="s">
        <v>212</v>
      </c>
      <c r="E812" s="201" t="s">
        <v>1</v>
      </c>
      <c r="F812" s="202" t="s">
        <v>692</v>
      </c>
      <c r="G812" s="198"/>
      <c r="H812" s="203">
        <v>-2.52</v>
      </c>
      <c r="I812" s="198"/>
      <c r="J812" s="198"/>
      <c r="K812" s="198"/>
      <c r="L812" s="199"/>
      <c r="M812" s="204"/>
      <c r="N812" s="205"/>
      <c r="O812" s="205"/>
      <c r="P812" s="205"/>
      <c r="Q812" s="205"/>
      <c r="R812" s="205"/>
      <c r="S812" s="205"/>
      <c r="T812" s="206"/>
      <c r="U812" s="198"/>
      <c r="V812" s="198"/>
      <c r="AT812" s="102" t="s">
        <v>212</v>
      </c>
      <c r="AU812" s="102" t="s">
        <v>83</v>
      </c>
      <c r="AV812" s="14" t="s">
        <v>83</v>
      </c>
      <c r="AW812" s="14" t="s">
        <v>32</v>
      </c>
      <c r="AX812" s="14" t="s">
        <v>75</v>
      </c>
      <c r="AY812" s="102" t="s">
        <v>204</v>
      </c>
    </row>
    <row r="813" spans="1:51" s="14" customFormat="1" x14ac:dyDescent="0.2">
      <c r="A813" s="198"/>
      <c r="B813" s="199"/>
      <c r="C813" s="198"/>
      <c r="D813" s="200" t="s">
        <v>212</v>
      </c>
      <c r="E813" s="201" t="s">
        <v>1</v>
      </c>
      <c r="F813" s="202" t="s">
        <v>693</v>
      </c>
      <c r="G813" s="198"/>
      <c r="H813" s="203">
        <v>-2.387</v>
      </c>
      <c r="I813" s="198"/>
      <c r="J813" s="198"/>
      <c r="K813" s="198"/>
      <c r="L813" s="199"/>
      <c r="M813" s="204"/>
      <c r="N813" s="205"/>
      <c r="O813" s="205"/>
      <c r="P813" s="205"/>
      <c r="Q813" s="205"/>
      <c r="R813" s="205"/>
      <c r="S813" s="205"/>
      <c r="T813" s="206"/>
      <c r="U813" s="198"/>
      <c r="V813" s="198"/>
      <c r="AT813" s="102" t="s">
        <v>212</v>
      </c>
      <c r="AU813" s="102" t="s">
        <v>83</v>
      </c>
      <c r="AV813" s="14" t="s">
        <v>83</v>
      </c>
      <c r="AW813" s="14" t="s">
        <v>32</v>
      </c>
      <c r="AX813" s="14" t="s">
        <v>75</v>
      </c>
      <c r="AY813" s="102" t="s">
        <v>204</v>
      </c>
    </row>
    <row r="814" spans="1:51" s="14" customFormat="1" x14ac:dyDescent="0.2">
      <c r="A814" s="198"/>
      <c r="B814" s="199"/>
      <c r="C814" s="198"/>
      <c r="D814" s="200" t="s">
        <v>212</v>
      </c>
      <c r="E814" s="201" t="s">
        <v>1</v>
      </c>
      <c r="F814" s="202" t="s">
        <v>694</v>
      </c>
      <c r="G814" s="198"/>
      <c r="H814" s="203">
        <v>-8.3650000000000002</v>
      </c>
      <c r="I814" s="198"/>
      <c r="J814" s="198"/>
      <c r="K814" s="198"/>
      <c r="L814" s="199"/>
      <c r="M814" s="204"/>
      <c r="N814" s="205"/>
      <c r="O814" s="205"/>
      <c r="P814" s="205"/>
      <c r="Q814" s="205"/>
      <c r="R814" s="205"/>
      <c r="S814" s="205"/>
      <c r="T814" s="206"/>
      <c r="U814" s="198"/>
      <c r="V814" s="198"/>
      <c r="AT814" s="102" t="s">
        <v>212</v>
      </c>
      <c r="AU814" s="102" t="s">
        <v>83</v>
      </c>
      <c r="AV814" s="14" t="s">
        <v>83</v>
      </c>
      <c r="AW814" s="14" t="s">
        <v>32</v>
      </c>
      <c r="AX814" s="14" t="s">
        <v>75</v>
      </c>
      <c r="AY814" s="102" t="s">
        <v>204</v>
      </c>
    </row>
    <row r="815" spans="1:51" s="14" customFormat="1" x14ac:dyDescent="0.2">
      <c r="A815" s="198"/>
      <c r="B815" s="199"/>
      <c r="C815" s="198"/>
      <c r="D815" s="200" t="s">
        <v>212</v>
      </c>
      <c r="E815" s="201" t="s">
        <v>1</v>
      </c>
      <c r="F815" s="202" t="s">
        <v>695</v>
      </c>
      <c r="G815" s="198"/>
      <c r="H815" s="203">
        <v>2.556</v>
      </c>
      <c r="I815" s="198"/>
      <c r="J815" s="198"/>
      <c r="K815" s="198"/>
      <c r="L815" s="199"/>
      <c r="M815" s="204"/>
      <c r="N815" s="205"/>
      <c r="O815" s="205"/>
      <c r="P815" s="205"/>
      <c r="Q815" s="205"/>
      <c r="R815" s="205"/>
      <c r="S815" s="205"/>
      <c r="T815" s="206"/>
      <c r="U815" s="198"/>
      <c r="V815" s="198"/>
      <c r="AT815" s="102" t="s">
        <v>212</v>
      </c>
      <c r="AU815" s="102" t="s">
        <v>83</v>
      </c>
      <c r="AV815" s="14" t="s">
        <v>83</v>
      </c>
      <c r="AW815" s="14" t="s">
        <v>32</v>
      </c>
      <c r="AX815" s="14" t="s">
        <v>75</v>
      </c>
      <c r="AY815" s="102" t="s">
        <v>204</v>
      </c>
    </row>
    <row r="816" spans="1:51" s="14" customFormat="1" x14ac:dyDescent="0.2">
      <c r="A816" s="198"/>
      <c r="B816" s="199"/>
      <c r="C816" s="198"/>
      <c r="D816" s="200" t="s">
        <v>212</v>
      </c>
      <c r="E816" s="201" t="s">
        <v>1</v>
      </c>
      <c r="F816" s="202" t="s">
        <v>696</v>
      </c>
      <c r="G816" s="198"/>
      <c r="H816" s="203">
        <v>-1.9890000000000001</v>
      </c>
      <c r="I816" s="198"/>
      <c r="J816" s="198"/>
      <c r="K816" s="198"/>
      <c r="L816" s="199"/>
      <c r="M816" s="204"/>
      <c r="N816" s="205"/>
      <c r="O816" s="205"/>
      <c r="P816" s="205"/>
      <c r="Q816" s="205"/>
      <c r="R816" s="205"/>
      <c r="S816" s="205"/>
      <c r="T816" s="206"/>
      <c r="U816" s="198"/>
      <c r="V816" s="198"/>
      <c r="AT816" s="102" t="s">
        <v>212</v>
      </c>
      <c r="AU816" s="102" t="s">
        <v>83</v>
      </c>
      <c r="AV816" s="14" t="s">
        <v>83</v>
      </c>
      <c r="AW816" s="14" t="s">
        <v>32</v>
      </c>
      <c r="AX816" s="14" t="s">
        <v>75</v>
      </c>
      <c r="AY816" s="102" t="s">
        <v>204</v>
      </c>
    </row>
    <row r="817" spans="1:51" s="14" customFormat="1" x14ac:dyDescent="0.2">
      <c r="A817" s="198"/>
      <c r="B817" s="199"/>
      <c r="C817" s="198"/>
      <c r="D817" s="200" t="s">
        <v>212</v>
      </c>
      <c r="E817" s="201" t="s">
        <v>1</v>
      </c>
      <c r="F817" s="202" t="s">
        <v>697</v>
      </c>
      <c r="G817" s="198"/>
      <c r="H817" s="203">
        <v>14.448</v>
      </c>
      <c r="I817" s="198"/>
      <c r="J817" s="198"/>
      <c r="K817" s="198"/>
      <c r="L817" s="199"/>
      <c r="M817" s="204"/>
      <c r="N817" s="205"/>
      <c r="O817" s="205"/>
      <c r="P817" s="205"/>
      <c r="Q817" s="205"/>
      <c r="R817" s="205"/>
      <c r="S817" s="205"/>
      <c r="T817" s="206"/>
      <c r="U817" s="198"/>
      <c r="V817" s="198"/>
      <c r="AT817" s="102" t="s">
        <v>212</v>
      </c>
      <c r="AU817" s="102" t="s">
        <v>83</v>
      </c>
      <c r="AV817" s="14" t="s">
        <v>83</v>
      </c>
      <c r="AW817" s="14" t="s">
        <v>32</v>
      </c>
      <c r="AX817" s="14" t="s">
        <v>75</v>
      </c>
      <c r="AY817" s="102" t="s">
        <v>204</v>
      </c>
    </row>
    <row r="818" spans="1:51" s="14" customFormat="1" x14ac:dyDescent="0.2">
      <c r="A818" s="198"/>
      <c r="B818" s="199"/>
      <c r="C818" s="198"/>
      <c r="D818" s="200" t="s">
        <v>212</v>
      </c>
      <c r="E818" s="201" t="s">
        <v>1</v>
      </c>
      <c r="F818" s="202" t="s">
        <v>698</v>
      </c>
      <c r="G818" s="198"/>
      <c r="H818" s="203">
        <v>-21.280999999999999</v>
      </c>
      <c r="I818" s="198"/>
      <c r="J818" s="198"/>
      <c r="K818" s="198"/>
      <c r="L818" s="199"/>
      <c r="M818" s="204"/>
      <c r="N818" s="205"/>
      <c r="O818" s="205"/>
      <c r="P818" s="205"/>
      <c r="Q818" s="205"/>
      <c r="R818" s="205"/>
      <c r="S818" s="205"/>
      <c r="T818" s="206"/>
      <c r="U818" s="198"/>
      <c r="V818" s="198"/>
      <c r="AT818" s="102" t="s">
        <v>212</v>
      </c>
      <c r="AU818" s="102" t="s">
        <v>83</v>
      </c>
      <c r="AV818" s="14" t="s">
        <v>83</v>
      </c>
      <c r="AW818" s="14" t="s">
        <v>32</v>
      </c>
      <c r="AX818" s="14" t="s">
        <v>75</v>
      </c>
      <c r="AY818" s="102" t="s">
        <v>204</v>
      </c>
    </row>
    <row r="819" spans="1:51" s="13" customFormat="1" x14ac:dyDescent="0.2">
      <c r="A819" s="225"/>
      <c r="B819" s="226"/>
      <c r="C819" s="225"/>
      <c r="D819" s="200" t="s">
        <v>212</v>
      </c>
      <c r="E819" s="227" t="s">
        <v>1</v>
      </c>
      <c r="F819" s="228" t="s">
        <v>619</v>
      </c>
      <c r="G819" s="225"/>
      <c r="H819" s="227" t="s">
        <v>1</v>
      </c>
      <c r="I819" s="225"/>
      <c r="J819" s="225"/>
      <c r="K819" s="225"/>
      <c r="L819" s="226"/>
      <c r="M819" s="229"/>
      <c r="N819" s="230"/>
      <c r="O819" s="230"/>
      <c r="P819" s="230"/>
      <c r="Q819" s="230"/>
      <c r="R819" s="230"/>
      <c r="S819" s="230"/>
      <c r="T819" s="231"/>
      <c r="U819" s="225"/>
      <c r="V819" s="225"/>
      <c r="AT819" s="101" t="s">
        <v>212</v>
      </c>
      <c r="AU819" s="101" t="s">
        <v>83</v>
      </c>
      <c r="AV819" s="13" t="s">
        <v>81</v>
      </c>
      <c r="AW819" s="13" t="s">
        <v>32</v>
      </c>
      <c r="AX819" s="13" t="s">
        <v>75</v>
      </c>
      <c r="AY819" s="101" t="s">
        <v>204</v>
      </c>
    </row>
    <row r="820" spans="1:51" s="14" customFormat="1" x14ac:dyDescent="0.2">
      <c r="A820" s="198"/>
      <c r="B820" s="199"/>
      <c r="C820" s="198"/>
      <c r="D820" s="200" t="s">
        <v>212</v>
      </c>
      <c r="E820" s="201" t="s">
        <v>1</v>
      </c>
      <c r="F820" s="202" t="s">
        <v>699</v>
      </c>
      <c r="G820" s="198"/>
      <c r="H820" s="203">
        <v>18.420000000000002</v>
      </c>
      <c r="I820" s="198"/>
      <c r="J820" s="198"/>
      <c r="K820" s="198"/>
      <c r="L820" s="199"/>
      <c r="M820" s="204"/>
      <c r="N820" s="205"/>
      <c r="O820" s="205"/>
      <c r="P820" s="205"/>
      <c r="Q820" s="205"/>
      <c r="R820" s="205"/>
      <c r="S820" s="205"/>
      <c r="T820" s="206"/>
      <c r="U820" s="198"/>
      <c r="V820" s="198"/>
      <c r="AT820" s="102" t="s">
        <v>212</v>
      </c>
      <c r="AU820" s="102" t="s">
        <v>83</v>
      </c>
      <c r="AV820" s="14" t="s">
        <v>83</v>
      </c>
      <c r="AW820" s="14" t="s">
        <v>32</v>
      </c>
      <c r="AX820" s="14" t="s">
        <v>75</v>
      </c>
      <c r="AY820" s="102" t="s">
        <v>204</v>
      </c>
    </row>
    <row r="821" spans="1:51" s="14" customFormat="1" x14ac:dyDescent="0.2">
      <c r="A821" s="198"/>
      <c r="B821" s="199"/>
      <c r="C821" s="198"/>
      <c r="D821" s="200" t="s">
        <v>212</v>
      </c>
      <c r="E821" s="201" t="s">
        <v>1</v>
      </c>
      <c r="F821" s="202" t="s">
        <v>700</v>
      </c>
      <c r="G821" s="198"/>
      <c r="H821" s="203">
        <v>14.725</v>
      </c>
      <c r="I821" s="198"/>
      <c r="J821" s="198"/>
      <c r="K821" s="198"/>
      <c r="L821" s="199"/>
      <c r="M821" s="204"/>
      <c r="N821" s="205"/>
      <c r="O821" s="205"/>
      <c r="P821" s="205"/>
      <c r="Q821" s="205"/>
      <c r="R821" s="205"/>
      <c r="S821" s="205"/>
      <c r="T821" s="206"/>
      <c r="U821" s="198"/>
      <c r="V821" s="198"/>
      <c r="AT821" s="102" t="s">
        <v>212</v>
      </c>
      <c r="AU821" s="102" t="s">
        <v>83</v>
      </c>
      <c r="AV821" s="14" t="s">
        <v>83</v>
      </c>
      <c r="AW821" s="14" t="s">
        <v>32</v>
      </c>
      <c r="AX821" s="14" t="s">
        <v>75</v>
      </c>
      <c r="AY821" s="102" t="s">
        <v>204</v>
      </c>
    </row>
    <row r="822" spans="1:51" s="14" customFormat="1" x14ac:dyDescent="0.2">
      <c r="A822" s="198"/>
      <c r="B822" s="199"/>
      <c r="C822" s="198"/>
      <c r="D822" s="200" t="s">
        <v>212</v>
      </c>
      <c r="E822" s="201" t="s">
        <v>1</v>
      </c>
      <c r="F822" s="202" t="s">
        <v>693</v>
      </c>
      <c r="G822" s="198"/>
      <c r="H822" s="203">
        <v>-2.387</v>
      </c>
      <c r="I822" s="198"/>
      <c r="J822" s="198"/>
      <c r="K822" s="198"/>
      <c r="L822" s="199"/>
      <c r="M822" s="204"/>
      <c r="N822" s="205"/>
      <c r="O822" s="205"/>
      <c r="P822" s="205"/>
      <c r="Q822" s="205"/>
      <c r="R822" s="205"/>
      <c r="S822" s="205"/>
      <c r="T822" s="206"/>
      <c r="U822" s="198"/>
      <c r="V822" s="198"/>
      <c r="AT822" s="102" t="s">
        <v>212</v>
      </c>
      <c r="AU822" s="102" t="s">
        <v>83</v>
      </c>
      <c r="AV822" s="14" t="s">
        <v>83</v>
      </c>
      <c r="AW822" s="14" t="s">
        <v>32</v>
      </c>
      <c r="AX822" s="14" t="s">
        <v>75</v>
      </c>
      <c r="AY822" s="102" t="s">
        <v>204</v>
      </c>
    </row>
    <row r="823" spans="1:51" s="14" customFormat="1" x14ac:dyDescent="0.2">
      <c r="A823" s="198"/>
      <c r="B823" s="199"/>
      <c r="C823" s="198"/>
      <c r="D823" s="200" t="s">
        <v>212</v>
      </c>
      <c r="E823" s="201" t="s">
        <v>1</v>
      </c>
      <c r="F823" s="202" t="s">
        <v>701</v>
      </c>
      <c r="G823" s="198"/>
      <c r="H823" s="203">
        <v>-1.333</v>
      </c>
      <c r="I823" s="198"/>
      <c r="J823" s="198"/>
      <c r="K823" s="198"/>
      <c r="L823" s="199"/>
      <c r="M823" s="204"/>
      <c r="N823" s="205"/>
      <c r="O823" s="205"/>
      <c r="P823" s="205"/>
      <c r="Q823" s="205"/>
      <c r="R823" s="205"/>
      <c r="S823" s="205"/>
      <c r="T823" s="206"/>
      <c r="U823" s="198"/>
      <c r="V823" s="198"/>
      <c r="AT823" s="102" t="s">
        <v>212</v>
      </c>
      <c r="AU823" s="102" t="s">
        <v>83</v>
      </c>
      <c r="AV823" s="14" t="s">
        <v>83</v>
      </c>
      <c r="AW823" s="14" t="s">
        <v>32</v>
      </c>
      <c r="AX823" s="14" t="s">
        <v>75</v>
      </c>
      <c r="AY823" s="102" t="s">
        <v>204</v>
      </c>
    </row>
    <row r="824" spans="1:51" s="13" customFormat="1" x14ac:dyDescent="0.2">
      <c r="A824" s="225"/>
      <c r="B824" s="226"/>
      <c r="C824" s="225"/>
      <c r="D824" s="200" t="s">
        <v>212</v>
      </c>
      <c r="E824" s="227" t="s">
        <v>1</v>
      </c>
      <c r="F824" s="228" t="s">
        <v>325</v>
      </c>
      <c r="G824" s="225"/>
      <c r="H824" s="227" t="s">
        <v>1</v>
      </c>
      <c r="I824" s="225"/>
      <c r="J824" s="225"/>
      <c r="K824" s="225"/>
      <c r="L824" s="226"/>
      <c r="M824" s="229"/>
      <c r="N824" s="230"/>
      <c r="O824" s="230"/>
      <c r="P824" s="230"/>
      <c r="Q824" s="230"/>
      <c r="R824" s="230"/>
      <c r="S824" s="230"/>
      <c r="T824" s="231"/>
      <c r="U824" s="225"/>
      <c r="V824" s="225"/>
      <c r="AT824" s="101" t="s">
        <v>212</v>
      </c>
      <c r="AU824" s="101" t="s">
        <v>83</v>
      </c>
      <c r="AV824" s="13" t="s">
        <v>81</v>
      </c>
      <c r="AW824" s="13" t="s">
        <v>32</v>
      </c>
      <c r="AX824" s="13" t="s">
        <v>75</v>
      </c>
      <c r="AY824" s="101" t="s">
        <v>204</v>
      </c>
    </row>
    <row r="825" spans="1:51" s="14" customFormat="1" x14ac:dyDescent="0.2">
      <c r="A825" s="198"/>
      <c r="B825" s="199"/>
      <c r="C825" s="198"/>
      <c r="D825" s="200" t="s">
        <v>212</v>
      </c>
      <c r="E825" s="201" t="s">
        <v>1</v>
      </c>
      <c r="F825" s="202" t="s">
        <v>702</v>
      </c>
      <c r="G825" s="198"/>
      <c r="H825" s="203">
        <v>8.5540000000000003</v>
      </c>
      <c r="I825" s="198"/>
      <c r="J825" s="198"/>
      <c r="K825" s="198"/>
      <c r="L825" s="199"/>
      <c r="M825" s="204"/>
      <c r="N825" s="205"/>
      <c r="O825" s="205"/>
      <c r="P825" s="205"/>
      <c r="Q825" s="205"/>
      <c r="R825" s="205"/>
      <c r="S825" s="205"/>
      <c r="T825" s="206"/>
      <c r="U825" s="198"/>
      <c r="V825" s="198"/>
      <c r="AT825" s="102" t="s">
        <v>212</v>
      </c>
      <c r="AU825" s="102" t="s">
        <v>83</v>
      </c>
      <c r="AV825" s="14" t="s">
        <v>83</v>
      </c>
      <c r="AW825" s="14" t="s">
        <v>32</v>
      </c>
      <c r="AX825" s="14" t="s">
        <v>75</v>
      </c>
      <c r="AY825" s="102" t="s">
        <v>204</v>
      </c>
    </row>
    <row r="826" spans="1:51" s="13" customFormat="1" x14ac:dyDescent="0.2">
      <c r="A826" s="225"/>
      <c r="B826" s="226"/>
      <c r="C826" s="225"/>
      <c r="D826" s="200" t="s">
        <v>212</v>
      </c>
      <c r="E826" s="227" t="s">
        <v>1</v>
      </c>
      <c r="F826" s="228" t="s">
        <v>468</v>
      </c>
      <c r="G826" s="225"/>
      <c r="H826" s="227" t="s">
        <v>1</v>
      </c>
      <c r="I826" s="225"/>
      <c r="J826" s="225"/>
      <c r="K826" s="225"/>
      <c r="L826" s="226"/>
      <c r="M826" s="229"/>
      <c r="N826" s="230"/>
      <c r="O826" s="230"/>
      <c r="P826" s="230"/>
      <c r="Q826" s="230"/>
      <c r="R826" s="230"/>
      <c r="S826" s="230"/>
      <c r="T826" s="231"/>
      <c r="U826" s="225"/>
      <c r="V826" s="225"/>
      <c r="AT826" s="101" t="s">
        <v>212</v>
      </c>
      <c r="AU826" s="101" t="s">
        <v>83</v>
      </c>
      <c r="AV826" s="13" t="s">
        <v>81</v>
      </c>
      <c r="AW826" s="13" t="s">
        <v>32</v>
      </c>
      <c r="AX826" s="13" t="s">
        <v>75</v>
      </c>
      <c r="AY826" s="101" t="s">
        <v>204</v>
      </c>
    </row>
    <row r="827" spans="1:51" s="14" customFormat="1" x14ac:dyDescent="0.2">
      <c r="A827" s="198"/>
      <c r="B827" s="199"/>
      <c r="C827" s="198"/>
      <c r="D827" s="200" t="s">
        <v>212</v>
      </c>
      <c r="E827" s="201" t="s">
        <v>1</v>
      </c>
      <c r="F827" s="202" t="s">
        <v>703</v>
      </c>
      <c r="G827" s="198"/>
      <c r="H827" s="203">
        <v>3.6579999999999999</v>
      </c>
      <c r="I827" s="198"/>
      <c r="J827" s="198"/>
      <c r="K827" s="198"/>
      <c r="L827" s="199"/>
      <c r="M827" s="204"/>
      <c r="N827" s="205"/>
      <c r="O827" s="205"/>
      <c r="P827" s="205"/>
      <c r="Q827" s="205"/>
      <c r="R827" s="205"/>
      <c r="S827" s="205"/>
      <c r="T827" s="206"/>
      <c r="U827" s="198"/>
      <c r="V827" s="198"/>
      <c r="AT827" s="102" t="s">
        <v>212</v>
      </c>
      <c r="AU827" s="102" t="s">
        <v>83</v>
      </c>
      <c r="AV827" s="14" t="s">
        <v>83</v>
      </c>
      <c r="AW827" s="14" t="s">
        <v>32</v>
      </c>
      <c r="AX827" s="14" t="s">
        <v>75</v>
      </c>
      <c r="AY827" s="102" t="s">
        <v>204</v>
      </c>
    </row>
    <row r="828" spans="1:51" s="13" customFormat="1" x14ac:dyDescent="0.2">
      <c r="A828" s="225"/>
      <c r="B828" s="226"/>
      <c r="C828" s="225"/>
      <c r="D828" s="200" t="s">
        <v>212</v>
      </c>
      <c r="E828" s="227" t="s">
        <v>1</v>
      </c>
      <c r="F828" s="228" t="s">
        <v>220</v>
      </c>
      <c r="G828" s="225"/>
      <c r="H828" s="227" t="s">
        <v>1</v>
      </c>
      <c r="I828" s="225"/>
      <c r="J828" s="225"/>
      <c r="K828" s="225"/>
      <c r="L828" s="226"/>
      <c r="M828" s="229"/>
      <c r="N828" s="230"/>
      <c r="O828" s="230"/>
      <c r="P828" s="230"/>
      <c r="Q828" s="230"/>
      <c r="R828" s="230"/>
      <c r="S828" s="230"/>
      <c r="T828" s="231"/>
      <c r="U828" s="225"/>
      <c r="V828" s="225"/>
      <c r="AT828" s="101" t="s">
        <v>212</v>
      </c>
      <c r="AU828" s="101" t="s">
        <v>83</v>
      </c>
      <c r="AV828" s="13" t="s">
        <v>81</v>
      </c>
      <c r="AW828" s="13" t="s">
        <v>32</v>
      </c>
      <c r="AX828" s="13" t="s">
        <v>75</v>
      </c>
      <c r="AY828" s="101" t="s">
        <v>204</v>
      </c>
    </row>
    <row r="829" spans="1:51" s="14" customFormat="1" x14ac:dyDescent="0.2">
      <c r="A829" s="198"/>
      <c r="B829" s="199"/>
      <c r="C829" s="198"/>
      <c r="D829" s="200" t="s">
        <v>212</v>
      </c>
      <c r="E829" s="201" t="s">
        <v>1</v>
      </c>
      <c r="F829" s="202" t="s">
        <v>704</v>
      </c>
      <c r="G829" s="198"/>
      <c r="H829" s="203">
        <v>72.866</v>
      </c>
      <c r="I829" s="198"/>
      <c r="J829" s="198"/>
      <c r="K829" s="198"/>
      <c r="L829" s="199"/>
      <c r="M829" s="204"/>
      <c r="N829" s="205"/>
      <c r="O829" s="205"/>
      <c r="P829" s="205"/>
      <c r="Q829" s="205"/>
      <c r="R829" s="205"/>
      <c r="S829" s="205"/>
      <c r="T829" s="206"/>
      <c r="U829" s="198"/>
      <c r="V829" s="198"/>
      <c r="AT829" s="102" t="s">
        <v>212</v>
      </c>
      <c r="AU829" s="102" t="s">
        <v>83</v>
      </c>
      <c r="AV829" s="14" t="s">
        <v>83</v>
      </c>
      <c r="AW829" s="14" t="s">
        <v>32</v>
      </c>
      <c r="AX829" s="14" t="s">
        <v>75</v>
      </c>
      <c r="AY829" s="102" t="s">
        <v>204</v>
      </c>
    </row>
    <row r="830" spans="1:51" s="14" customFormat="1" x14ac:dyDescent="0.2">
      <c r="A830" s="198"/>
      <c r="B830" s="199"/>
      <c r="C830" s="198"/>
      <c r="D830" s="200" t="s">
        <v>212</v>
      </c>
      <c r="E830" s="201" t="s">
        <v>1</v>
      </c>
      <c r="F830" s="202" t="s">
        <v>705</v>
      </c>
      <c r="G830" s="198"/>
      <c r="H830" s="203">
        <v>-2.6779999999999999</v>
      </c>
      <c r="I830" s="198"/>
      <c r="J830" s="198"/>
      <c r="K830" s="198"/>
      <c r="L830" s="199"/>
      <c r="M830" s="204"/>
      <c r="N830" s="205"/>
      <c r="O830" s="205"/>
      <c r="P830" s="205"/>
      <c r="Q830" s="205"/>
      <c r="R830" s="205"/>
      <c r="S830" s="205"/>
      <c r="T830" s="206"/>
      <c r="U830" s="198"/>
      <c r="V830" s="198"/>
      <c r="AT830" s="102" t="s">
        <v>212</v>
      </c>
      <c r="AU830" s="102" t="s">
        <v>83</v>
      </c>
      <c r="AV830" s="14" t="s">
        <v>83</v>
      </c>
      <c r="AW830" s="14" t="s">
        <v>32</v>
      </c>
      <c r="AX830" s="14" t="s">
        <v>75</v>
      </c>
      <c r="AY830" s="102" t="s">
        <v>204</v>
      </c>
    </row>
    <row r="831" spans="1:51" s="14" customFormat="1" x14ac:dyDescent="0.2">
      <c r="A831" s="198"/>
      <c r="B831" s="199"/>
      <c r="C831" s="198"/>
      <c r="D831" s="200" t="s">
        <v>212</v>
      </c>
      <c r="E831" s="201" t="s">
        <v>1</v>
      </c>
      <c r="F831" s="202" t="s">
        <v>706</v>
      </c>
      <c r="G831" s="198"/>
      <c r="H831" s="203">
        <v>8.1739999999999995</v>
      </c>
      <c r="I831" s="198"/>
      <c r="J831" s="198"/>
      <c r="K831" s="198"/>
      <c r="L831" s="199"/>
      <c r="M831" s="204"/>
      <c r="N831" s="205"/>
      <c r="O831" s="205"/>
      <c r="P831" s="205"/>
      <c r="Q831" s="205"/>
      <c r="R831" s="205"/>
      <c r="S831" s="205"/>
      <c r="T831" s="206"/>
      <c r="U831" s="198"/>
      <c r="V831" s="198"/>
      <c r="AT831" s="102" t="s">
        <v>212</v>
      </c>
      <c r="AU831" s="102" t="s">
        <v>83</v>
      </c>
      <c r="AV831" s="14" t="s">
        <v>83</v>
      </c>
      <c r="AW831" s="14" t="s">
        <v>32</v>
      </c>
      <c r="AX831" s="14" t="s">
        <v>75</v>
      </c>
      <c r="AY831" s="102" t="s">
        <v>204</v>
      </c>
    </row>
    <row r="832" spans="1:51" s="13" customFormat="1" x14ac:dyDescent="0.2">
      <c r="A832" s="225"/>
      <c r="B832" s="226"/>
      <c r="C832" s="225"/>
      <c r="D832" s="200" t="s">
        <v>212</v>
      </c>
      <c r="E832" s="227" t="s">
        <v>1</v>
      </c>
      <c r="F832" s="228" t="s">
        <v>222</v>
      </c>
      <c r="G832" s="225"/>
      <c r="H832" s="227" t="s">
        <v>1</v>
      </c>
      <c r="I832" s="225"/>
      <c r="J832" s="225"/>
      <c r="K832" s="225"/>
      <c r="L832" s="226"/>
      <c r="M832" s="229"/>
      <c r="N832" s="230"/>
      <c r="O832" s="230"/>
      <c r="P832" s="230"/>
      <c r="Q832" s="230"/>
      <c r="R832" s="230"/>
      <c r="S832" s="230"/>
      <c r="T832" s="231"/>
      <c r="U832" s="225"/>
      <c r="V832" s="225"/>
      <c r="AT832" s="101" t="s">
        <v>212</v>
      </c>
      <c r="AU832" s="101" t="s">
        <v>83</v>
      </c>
      <c r="AV832" s="13" t="s">
        <v>81</v>
      </c>
      <c r="AW832" s="13" t="s">
        <v>32</v>
      </c>
      <c r="AX832" s="13" t="s">
        <v>75</v>
      </c>
      <c r="AY832" s="101" t="s">
        <v>204</v>
      </c>
    </row>
    <row r="833" spans="1:51" s="14" customFormat="1" x14ac:dyDescent="0.2">
      <c r="A833" s="198"/>
      <c r="B833" s="199"/>
      <c r="C833" s="198"/>
      <c r="D833" s="200" t="s">
        <v>212</v>
      </c>
      <c r="E833" s="201" t="s">
        <v>1</v>
      </c>
      <c r="F833" s="202" t="s">
        <v>707</v>
      </c>
      <c r="G833" s="198"/>
      <c r="H833" s="203">
        <v>109.175</v>
      </c>
      <c r="I833" s="198"/>
      <c r="J833" s="198"/>
      <c r="K833" s="198"/>
      <c r="L833" s="199"/>
      <c r="M833" s="204"/>
      <c r="N833" s="205"/>
      <c r="O833" s="205"/>
      <c r="P833" s="205"/>
      <c r="Q833" s="205"/>
      <c r="R833" s="205"/>
      <c r="S833" s="205"/>
      <c r="T833" s="206"/>
      <c r="U833" s="198"/>
      <c r="V833" s="198"/>
      <c r="AT833" s="102" t="s">
        <v>212</v>
      </c>
      <c r="AU833" s="102" t="s">
        <v>83</v>
      </c>
      <c r="AV833" s="14" t="s">
        <v>83</v>
      </c>
      <c r="AW833" s="14" t="s">
        <v>32</v>
      </c>
      <c r="AX833" s="14" t="s">
        <v>75</v>
      </c>
      <c r="AY833" s="102" t="s">
        <v>204</v>
      </c>
    </row>
    <row r="834" spans="1:51" s="14" customFormat="1" x14ac:dyDescent="0.2">
      <c r="A834" s="198"/>
      <c r="B834" s="199"/>
      <c r="C834" s="198"/>
      <c r="D834" s="200" t="s">
        <v>212</v>
      </c>
      <c r="E834" s="201" t="s">
        <v>1</v>
      </c>
      <c r="F834" s="202" t="s">
        <v>708</v>
      </c>
      <c r="G834" s="198"/>
      <c r="H834" s="203">
        <v>0.57399999999999995</v>
      </c>
      <c r="I834" s="198"/>
      <c r="J834" s="198"/>
      <c r="K834" s="198"/>
      <c r="L834" s="199"/>
      <c r="M834" s="204"/>
      <c r="N834" s="205"/>
      <c r="O834" s="205"/>
      <c r="P834" s="205"/>
      <c r="Q834" s="205"/>
      <c r="R834" s="205"/>
      <c r="S834" s="205"/>
      <c r="T834" s="206"/>
      <c r="U834" s="198"/>
      <c r="V834" s="198"/>
      <c r="AT834" s="102" t="s">
        <v>212</v>
      </c>
      <c r="AU834" s="102" t="s">
        <v>83</v>
      </c>
      <c r="AV834" s="14" t="s">
        <v>83</v>
      </c>
      <c r="AW834" s="14" t="s">
        <v>32</v>
      </c>
      <c r="AX834" s="14" t="s">
        <v>75</v>
      </c>
      <c r="AY834" s="102" t="s">
        <v>204</v>
      </c>
    </row>
    <row r="835" spans="1:51" s="14" customFormat="1" x14ac:dyDescent="0.2">
      <c r="A835" s="198"/>
      <c r="B835" s="199"/>
      <c r="C835" s="198"/>
      <c r="D835" s="200" t="s">
        <v>212</v>
      </c>
      <c r="E835" s="201" t="s">
        <v>1</v>
      </c>
      <c r="F835" s="202" t="s">
        <v>709</v>
      </c>
      <c r="G835" s="198"/>
      <c r="H835" s="203">
        <v>12.262</v>
      </c>
      <c r="I835" s="198"/>
      <c r="J835" s="198"/>
      <c r="K835" s="198"/>
      <c r="L835" s="199"/>
      <c r="M835" s="204"/>
      <c r="N835" s="205"/>
      <c r="O835" s="205"/>
      <c r="P835" s="205"/>
      <c r="Q835" s="205"/>
      <c r="R835" s="205"/>
      <c r="S835" s="205"/>
      <c r="T835" s="206"/>
      <c r="U835" s="198"/>
      <c r="V835" s="198"/>
      <c r="AT835" s="102" t="s">
        <v>212</v>
      </c>
      <c r="AU835" s="102" t="s">
        <v>83</v>
      </c>
      <c r="AV835" s="14" t="s">
        <v>83</v>
      </c>
      <c r="AW835" s="14" t="s">
        <v>32</v>
      </c>
      <c r="AX835" s="14" t="s">
        <v>75</v>
      </c>
      <c r="AY835" s="102" t="s">
        <v>204</v>
      </c>
    </row>
    <row r="836" spans="1:51" s="13" customFormat="1" x14ac:dyDescent="0.2">
      <c r="A836" s="225"/>
      <c r="B836" s="226"/>
      <c r="C836" s="225"/>
      <c r="D836" s="200" t="s">
        <v>212</v>
      </c>
      <c r="E836" s="227" t="s">
        <v>1</v>
      </c>
      <c r="F836" s="228" t="s">
        <v>623</v>
      </c>
      <c r="G836" s="225"/>
      <c r="H836" s="227" t="s">
        <v>1</v>
      </c>
      <c r="I836" s="225"/>
      <c r="J836" s="225"/>
      <c r="K836" s="225"/>
      <c r="L836" s="226"/>
      <c r="M836" s="229"/>
      <c r="N836" s="230"/>
      <c r="O836" s="230"/>
      <c r="P836" s="230"/>
      <c r="Q836" s="230"/>
      <c r="R836" s="230"/>
      <c r="S836" s="230"/>
      <c r="T836" s="231"/>
      <c r="U836" s="225"/>
      <c r="V836" s="225"/>
      <c r="AT836" s="101" t="s">
        <v>212</v>
      </c>
      <c r="AU836" s="101" t="s">
        <v>83</v>
      </c>
      <c r="AV836" s="13" t="s">
        <v>81</v>
      </c>
      <c r="AW836" s="13" t="s">
        <v>32</v>
      </c>
      <c r="AX836" s="13" t="s">
        <v>75</v>
      </c>
      <c r="AY836" s="101" t="s">
        <v>204</v>
      </c>
    </row>
    <row r="837" spans="1:51" s="14" customFormat="1" x14ac:dyDescent="0.2">
      <c r="A837" s="198"/>
      <c r="B837" s="199"/>
      <c r="C837" s="198"/>
      <c r="D837" s="200" t="s">
        <v>212</v>
      </c>
      <c r="E837" s="201" t="s">
        <v>1</v>
      </c>
      <c r="F837" s="202" t="s">
        <v>710</v>
      </c>
      <c r="G837" s="198"/>
      <c r="H837" s="203">
        <v>43.712000000000003</v>
      </c>
      <c r="I837" s="198"/>
      <c r="J837" s="198"/>
      <c r="K837" s="198"/>
      <c r="L837" s="199"/>
      <c r="M837" s="204"/>
      <c r="N837" s="205"/>
      <c r="O837" s="205"/>
      <c r="P837" s="205"/>
      <c r="Q837" s="205"/>
      <c r="R837" s="205"/>
      <c r="S837" s="205"/>
      <c r="T837" s="206"/>
      <c r="U837" s="198"/>
      <c r="V837" s="198"/>
      <c r="AT837" s="102" t="s">
        <v>212</v>
      </c>
      <c r="AU837" s="102" t="s">
        <v>83</v>
      </c>
      <c r="AV837" s="14" t="s">
        <v>83</v>
      </c>
      <c r="AW837" s="14" t="s">
        <v>32</v>
      </c>
      <c r="AX837" s="14" t="s">
        <v>75</v>
      </c>
      <c r="AY837" s="102" t="s">
        <v>204</v>
      </c>
    </row>
    <row r="838" spans="1:51" s="14" customFormat="1" x14ac:dyDescent="0.2">
      <c r="A838" s="198"/>
      <c r="B838" s="199"/>
      <c r="C838" s="198"/>
      <c r="D838" s="200" t="s">
        <v>212</v>
      </c>
      <c r="E838" s="201" t="s">
        <v>1</v>
      </c>
      <c r="F838" s="202" t="s">
        <v>711</v>
      </c>
      <c r="G838" s="198"/>
      <c r="H838" s="203">
        <v>0.315</v>
      </c>
      <c r="I838" s="198"/>
      <c r="J838" s="198"/>
      <c r="K838" s="198"/>
      <c r="L838" s="199"/>
      <c r="M838" s="204"/>
      <c r="N838" s="205"/>
      <c r="O838" s="205"/>
      <c r="P838" s="205"/>
      <c r="Q838" s="205"/>
      <c r="R838" s="205"/>
      <c r="S838" s="205"/>
      <c r="T838" s="206"/>
      <c r="U838" s="198"/>
      <c r="V838" s="198"/>
      <c r="AT838" s="102" t="s">
        <v>212</v>
      </c>
      <c r="AU838" s="102" t="s">
        <v>83</v>
      </c>
      <c r="AV838" s="14" t="s">
        <v>83</v>
      </c>
      <c r="AW838" s="14" t="s">
        <v>32</v>
      </c>
      <c r="AX838" s="14" t="s">
        <v>75</v>
      </c>
      <c r="AY838" s="102" t="s">
        <v>204</v>
      </c>
    </row>
    <row r="839" spans="1:51" s="13" customFormat="1" x14ac:dyDescent="0.2">
      <c r="A839" s="225"/>
      <c r="B839" s="226"/>
      <c r="C839" s="225"/>
      <c r="D839" s="200" t="s">
        <v>212</v>
      </c>
      <c r="E839" s="227" t="s">
        <v>1</v>
      </c>
      <c r="F839" s="228" t="s">
        <v>224</v>
      </c>
      <c r="G839" s="225"/>
      <c r="H839" s="227" t="s">
        <v>1</v>
      </c>
      <c r="I839" s="225"/>
      <c r="J839" s="225"/>
      <c r="K839" s="225"/>
      <c r="L839" s="226"/>
      <c r="M839" s="229"/>
      <c r="N839" s="230"/>
      <c r="O839" s="230"/>
      <c r="P839" s="230"/>
      <c r="Q839" s="230"/>
      <c r="R839" s="230"/>
      <c r="S839" s="230"/>
      <c r="T839" s="231"/>
      <c r="U839" s="225"/>
      <c r="V839" s="225"/>
      <c r="AT839" s="101" t="s">
        <v>212</v>
      </c>
      <c r="AU839" s="101" t="s">
        <v>83</v>
      </c>
      <c r="AV839" s="13" t="s">
        <v>81</v>
      </c>
      <c r="AW839" s="13" t="s">
        <v>32</v>
      </c>
      <c r="AX839" s="13" t="s">
        <v>75</v>
      </c>
      <c r="AY839" s="101" t="s">
        <v>204</v>
      </c>
    </row>
    <row r="840" spans="1:51" s="13" customFormat="1" x14ac:dyDescent="0.2">
      <c r="A840" s="225"/>
      <c r="B840" s="226"/>
      <c r="C840" s="225"/>
      <c r="D840" s="200" t="s">
        <v>212</v>
      </c>
      <c r="E840" s="227" t="s">
        <v>1</v>
      </c>
      <c r="F840" s="228" t="s">
        <v>587</v>
      </c>
      <c r="G840" s="225"/>
      <c r="H840" s="227" t="s">
        <v>1</v>
      </c>
      <c r="I840" s="225"/>
      <c r="J840" s="225"/>
      <c r="K840" s="225"/>
      <c r="L840" s="226"/>
      <c r="M840" s="229"/>
      <c r="N840" s="230"/>
      <c r="O840" s="230"/>
      <c r="P840" s="230"/>
      <c r="Q840" s="230"/>
      <c r="R840" s="230"/>
      <c r="S840" s="230"/>
      <c r="T840" s="231"/>
      <c r="U840" s="225"/>
      <c r="V840" s="225"/>
      <c r="AT840" s="101" t="s">
        <v>212</v>
      </c>
      <c r="AU840" s="101" t="s">
        <v>83</v>
      </c>
      <c r="AV840" s="13" t="s">
        <v>81</v>
      </c>
      <c r="AW840" s="13" t="s">
        <v>32</v>
      </c>
      <c r="AX840" s="13" t="s">
        <v>75</v>
      </c>
      <c r="AY840" s="101" t="s">
        <v>204</v>
      </c>
    </row>
    <row r="841" spans="1:51" s="14" customFormat="1" x14ac:dyDescent="0.2">
      <c r="A841" s="198"/>
      <c r="B841" s="199"/>
      <c r="C841" s="198"/>
      <c r="D841" s="200" t="s">
        <v>212</v>
      </c>
      <c r="E841" s="201" t="s">
        <v>1</v>
      </c>
      <c r="F841" s="202" t="s">
        <v>712</v>
      </c>
      <c r="G841" s="198"/>
      <c r="H841" s="203">
        <v>50.738</v>
      </c>
      <c r="I841" s="198"/>
      <c r="J841" s="198"/>
      <c r="K841" s="198"/>
      <c r="L841" s="199"/>
      <c r="M841" s="204"/>
      <c r="N841" s="205"/>
      <c r="O841" s="205"/>
      <c r="P841" s="205"/>
      <c r="Q841" s="205"/>
      <c r="R841" s="205"/>
      <c r="S841" s="205"/>
      <c r="T841" s="206"/>
      <c r="U841" s="198"/>
      <c r="V841" s="198"/>
      <c r="AT841" s="102" t="s">
        <v>212</v>
      </c>
      <c r="AU841" s="102" t="s">
        <v>83</v>
      </c>
      <c r="AV841" s="14" t="s">
        <v>83</v>
      </c>
      <c r="AW841" s="14" t="s">
        <v>32</v>
      </c>
      <c r="AX841" s="14" t="s">
        <v>75</v>
      </c>
      <c r="AY841" s="102" t="s">
        <v>204</v>
      </c>
    </row>
    <row r="842" spans="1:51" s="14" customFormat="1" x14ac:dyDescent="0.2">
      <c r="A842" s="198"/>
      <c r="B842" s="199"/>
      <c r="C842" s="198"/>
      <c r="D842" s="200" t="s">
        <v>212</v>
      </c>
      <c r="E842" s="201" t="s">
        <v>1</v>
      </c>
      <c r="F842" s="202" t="s">
        <v>713</v>
      </c>
      <c r="G842" s="198"/>
      <c r="H842" s="203">
        <v>41.787999999999997</v>
      </c>
      <c r="I842" s="198"/>
      <c r="J842" s="198"/>
      <c r="K842" s="198"/>
      <c r="L842" s="199"/>
      <c r="M842" s="204"/>
      <c r="N842" s="205"/>
      <c r="O842" s="205"/>
      <c r="P842" s="205"/>
      <c r="Q842" s="205"/>
      <c r="R842" s="205"/>
      <c r="S842" s="205"/>
      <c r="T842" s="206"/>
      <c r="U842" s="198"/>
      <c r="V842" s="198"/>
      <c r="AT842" s="102" t="s">
        <v>212</v>
      </c>
      <c r="AU842" s="102" t="s">
        <v>83</v>
      </c>
      <c r="AV842" s="14" t="s">
        <v>83</v>
      </c>
      <c r="AW842" s="14" t="s">
        <v>32</v>
      </c>
      <c r="AX842" s="14" t="s">
        <v>75</v>
      </c>
      <c r="AY842" s="102" t="s">
        <v>204</v>
      </c>
    </row>
    <row r="843" spans="1:51" s="14" customFormat="1" x14ac:dyDescent="0.2">
      <c r="A843" s="198"/>
      <c r="B843" s="199"/>
      <c r="C843" s="198"/>
      <c r="D843" s="200" t="s">
        <v>212</v>
      </c>
      <c r="E843" s="201" t="s">
        <v>1</v>
      </c>
      <c r="F843" s="202" t="s">
        <v>714</v>
      </c>
      <c r="G843" s="198"/>
      <c r="H843" s="203">
        <v>-1.0840000000000001</v>
      </c>
      <c r="I843" s="198"/>
      <c r="J843" s="198"/>
      <c r="K843" s="198"/>
      <c r="L843" s="199"/>
      <c r="M843" s="204"/>
      <c r="N843" s="205"/>
      <c r="O843" s="205"/>
      <c r="P843" s="205"/>
      <c r="Q843" s="205"/>
      <c r="R843" s="205"/>
      <c r="S843" s="205"/>
      <c r="T843" s="206"/>
      <c r="U843" s="198"/>
      <c r="V843" s="198"/>
      <c r="AT843" s="102" t="s">
        <v>212</v>
      </c>
      <c r="AU843" s="102" t="s">
        <v>83</v>
      </c>
      <c r="AV843" s="14" t="s">
        <v>83</v>
      </c>
      <c r="AW843" s="14" t="s">
        <v>32</v>
      </c>
      <c r="AX843" s="14" t="s">
        <v>75</v>
      </c>
      <c r="AY843" s="102" t="s">
        <v>204</v>
      </c>
    </row>
    <row r="844" spans="1:51" s="13" customFormat="1" x14ac:dyDescent="0.2">
      <c r="A844" s="225"/>
      <c r="B844" s="226"/>
      <c r="C844" s="225"/>
      <c r="D844" s="200" t="s">
        <v>212</v>
      </c>
      <c r="E844" s="227" t="s">
        <v>1</v>
      </c>
      <c r="F844" s="228" t="s">
        <v>425</v>
      </c>
      <c r="G844" s="225"/>
      <c r="H844" s="227" t="s">
        <v>1</v>
      </c>
      <c r="I844" s="225"/>
      <c r="J844" s="225"/>
      <c r="K844" s="225"/>
      <c r="L844" s="226"/>
      <c r="M844" s="229"/>
      <c r="N844" s="230"/>
      <c r="O844" s="230"/>
      <c r="P844" s="230"/>
      <c r="Q844" s="230"/>
      <c r="R844" s="230"/>
      <c r="S844" s="230"/>
      <c r="T844" s="231"/>
      <c r="U844" s="225"/>
      <c r="V844" s="225"/>
      <c r="AT844" s="101" t="s">
        <v>212</v>
      </c>
      <c r="AU844" s="101" t="s">
        <v>83</v>
      </c>
      <c r="AV844" s="13" t="s">
        <v>81</v>
      </c>
      <c r="AW844" s="13" t="s">
        <v>32</v>
      </c>
      <c r="AX844" s="13" t="s">
        <v>75</v>
      </c>
      <c r="AY844" s="101" t="s">
        <v>204</v>
      </c>
    </row>
    <row r="845" spans="1:51" s="14" customFormat="1" x14ac:dyDescent="0.2">
      <c r="A845" s="198"/>
      <c r="B845" s="199"/>
      <c r="C845" s="198"/>
      <c r="D845" s="200" t="s">
        <v>212</v>
      </c>
      <c r="E845" s="201" t="s">
        <v>1</v>
      </c>
      <c r="F845" s="202" t="s">
        <v>715</v>
      </c>
      <c r="G845" s="198"/>
      <c r="H845" s="203">
        <v>37.801000000000002</v>
      </c>
      <c r="I845" s="198"/>
      <c r="J845" s="198"/>
      <c r="K845" s="198"/>
      <c r="L845" s="199"/>
      <c r="M845" s="204"/>
      <c r="N845" s="205"/>
      <c r="O845" s="205"/>
      <c r="P845" s="205"/>
      <c r="Q845" s="205"/>
      <c r="R845" s="205"/>
      <c r="S845" s="205"/>
      <c r="T845" s="206"/>
      <c r="U845" s="198"/>
      <c r="V845" s="198"/>
      <c r="AT845" s="102" t="s">
        <v>212</v>
      </c>
      <c r="AU845" s="102" t="s">
        <v>83</v>
      </c>
      <c r="AV845" s="14" t="s">
        <v>83</v>
      </c>
      <c r="AW845" s="14" t="s">
        <v>32</v>
      </c>
      <c r="AX845" s="14" t="s">
        <v>75</v>
      </c>
      <c r="AY845" s="102" t="s">
        <v>204</v>
      </c>
    </row>
    <row r="846" spans="1:51" s="14" customFormat="1" x14ac:dyDescent="0.2">
      <c r="A846" s="198"/>
      <c r="B846" s="199"/>
      <c r="C846" s="198"/>
      <c r="D846" s="200" t="s">
        <v>212</v>
      </c>
      <c r="E846" s="201" t="s">
        <v>1</v>
      </c>
      <c r="F846" s="202" t="s">
        <v>716</v>
      </c>
      <c r="G846" s="198"/>
      <c r="H846" s="203">
        <v>1.1000000000000001</v>
      </c>
      <c r="I846" s="198"/>
      <c r="J846" s="198"/>
      <c r="K846" s="198"/>
      <c r="L846" s="199"/>
      <c r="M846" s="204"/>
      <c r="N846" s="205"/>
      <c r="O846" s="205"/>
      <c r="P846" s="205"/>
      <c r="Q846" s="205"/>
      <c r="R846" s="205"/>
      <c r="S846" s="205"/>
      <c r="T846" s="206"/>
      <c r="U846" s="198"/>
      <c r="V846" s="198"/>
      <c r="AT846" s="102" t="s">
        <v>212</v>
      </c>
      <c r="AU846" s="102" t="s">
        <v>83</v>
      </c>
      <c r="AV846" s="14" t="s">
        <v>83</v>
      </c>
      <c r="AW846" s="14" t="s">
        <v>32</v>
      </c>
      <c r="AX846" s="14" t="s">
        <v>75</v>
      </c>
      <c r="AY846" s="102" t="s">
        <v>204</v>
      </c>
    </row>
    <row r="847" spans="1:51" s="14" customFormat="1" x14ac:dyDescent="0.2">
      <c r="A847" s="198"/>
      <c r="B847" s="199"/>
      <c r="C847" s="198"/>
      <c r="D847" s="200" t="s">
        <v>212</v>
      </c>
      <c r="E847" s="201" t="s">
        <v>1</v>
      </c>
      <c r="F847" s="202" t="s">
        <v>717</v>
      </c>
      <c r="G847" s="198"/>
      <c r="H847" s="203">
        <v>-4.37</v>
      </c>
      <c r="I847" s="198"/>
      <c r="J847" s="198"/>
      <c r="K847" s="198"/>
      <c r="L847" s="199"/>
      <c r="M847" s="204"/>
      <c r="N847" s="205"/>
      <c r="O847" s="205"/>
      <c r="P847" s="205"/>
      <c r="Q847" s="205"/>
      <c r="R847" s="205"/>
      <c r="S847" s="205"/>
      <c r="T847" s="206"/>
      <c r="U847" s="198"/>
      <c r="V847" s="198"/>
      <c r="AT847" s="102" t="s">
        <v>212</v>
      </c>
      <c r="AU847" s="102" t="s">
        <v>83</v>
      </c>
      <c r="AV847" s="14" t="s">
        <v>83</v>
      </c>
      <c r="AW847" s="14" t="s">
        <v>32</v>
      </c>
      <c r="AX847" s="14" t="s">
        <v>75</v>
      </c>
      <c r="AY847" s="102" t="s">
        <v>204</v>
      </c>
    </row>
    <row r="848" spans="1:51" s="14" customFormat="1" ht="22.5" x14ac:dyDescent="0.2">
      <c r="A848" s="198"/>
      <c r="B848" s="199"/>
      <c r="C848" s="198"/>
      <c r="D848" s="200" t="s">
        <v>212</v>
      </c>
      <c r="E848" s="201" t="s">
        <v>1</v>
      </c>
      <c r="F848" s="202" t="s">
        <v>718</v>
      </c>
      <c r="G848" s="198"/>
      <c r="H848" s="203">
        <v>59.845999999999997</v>
      </c>
      <c r="I848" s="198"/>
      <c r="J848" s="198"/>
      <c r="K848" s="198"/>
      <c r="L848" s="199"/>
      <c r="M848" s="204"/>
      <c r="N848" s="205"/>
      <c r="O848" s="205"/>
      <c r="P848" s="205"/>
      <c r="Q848" s="205"/>
      <c r="R848" s="205"/>
      <c r="S848" s="205"/>
      <c r="T848" s="206"/>
      <c r="U848" s="198"/>
      <c r="V848" s="198"/>
      <c r="AT848" s="102" t="s">
        <v>212</v>
      </c>
      <c r="AU848" s="102" t="s">
        <v>83</v>
      </c>
      <c r="AV848" s="14" t="s">
        <v>83</v>
      </c>
      <c r="AW848" s="14" t="s">
        <v>32</v>
      </c>
      <c r="AX848" s="14" t="s">
        <v>75</v>
      </c>
      <c r="AY848" s="102" t="s">
        <v>204</v>
      </c>
    </row>
    <row r="849" spans="1:51" s="14" customFormat="1" x14ac:dyDescent="0.2">
      <c r="A849" s="198"/>
      <c r="B849" s="199"/>
      <c r="C849" s="198"/>
      <c r="D849" s="200" t="s">
        <v>212</v>
      </c>
      <c r="E849" s="201" t="s">
        <v>1</v>
      </c>
      <c r="F849" s="202" t="s">
        <v>719</v>
      </c>
      <c r="G849" s="198"/>
      <c r="H849" s="203">
        <v>20.391999999999999</v>
      </c>
      <c r="I849" s="198"/>
      <c r="J849" s="198"/>
      <c r="K849" s="198"/>
      <c r="L849" s="199"/>
      <c r="M849" s="204"/>
      <c r="N849" s="205"/>
      <c r="O849" s="205"/>
      <c r="P849" s="205"/>
      <c r="Q849" s="205"/>
      <c r="R849" s="205"/>
      <c r="S849" s="205"/>
      <c r="T849" s="206"/>
      <c r="U849" s="198"/>
      <c r="V849" s="198"/>
      <c r="AT849" s="102" t="s">
        <v>212</v>
      </c>
      <c r="AU849" s="102" t="s">
        <v>83</v>
      </c>
      <c r="AV849" s="14" t="s">
        <v>83</v>
      </c>
      <c r="AW849" s="14" t="s">
        <v>32</v>
      </c>
      <c r="AX849" s="14" t="s">
        <v>75</v>
      </c>
      <c r="AY849" s="102" t="s">
        <v>204</v>
      </c>
    </row>
    <row r="850" spans="1:51" s="14" customFormat="1" x14ac:dyDescent="0.2">
      <c r="A850" s="198"/>
      <c r="B850" s="199"/>
      <c r="C850" s="198"/>
      <c r="D850" s="200" t="s">
        <v>212</v>
      </c>
      <c r="E850" s="201" t="s">
        <v>1</v>
      </c>
      <c r="F850" s="202" t="s">
        <v>720</v>
      </c>
      <c r="G850" s="198"/>
      <c r="H850" s="203">
        <v>-1.4550000000000001</v>
      </c>
      <c r="I850" s="198"/>
      <c r="J850" s="198"/>
      <c r="K850" s="198"/>
      <c r="L850" s="199"/>
      <c r="M850" s="204"/>
      <c r="N850" s="205"/>
      <c r="O850" s="205"/>
      <c r="P850" s="205"/>
      <c r="Q850" s="205"/>
      <c r="R850" s="205"/>
      <c r="S850" s="205"/>
      <c r="T850" s="206"/>
      <c r="U850" s="198"/>
      <c r="V850" s="198"/>
      <c r="AT850" s="102" t="s">
        <v>212</v>
      </c>
      <c r="AU850" s="102" t="s">
        <v>83</v>
      </c>
      <c r="AV850" s="14" t="s">
        <v>83</v>
      </c>
      <c r="AW850" s="14" t="s">
        <v>32</v>
      </c>
      <c r="AX850" s="14" t="s">
        <v>75</v>
      </c>
      <c r="AY850" s="102" t="s">
        <v>204</v>
      </c>
    </row>
    <row r="851" spans="1:51" s="14" customFormat="1" x14ac:dyDescent="0.2">
      <c r="A851" s="198"/>
      <c r="B851" s="199"/>
      <c r="C851" s="198"/>
      <c r="D851" s="200" t="s">
        <v>212</v>
      </c>
      <c r="E851" s="201" t="s">
        <v>1</v>
      </c>
      <c r="F851" s="202" t="s">
        <v>721</v>
      </c>
      <c r="G851" s="198"/>
      <c r="H851" s="203">
        <v>-1.645</v>
      </c>
      <c r="I851" s="198"/>
      <c r="J851" s="198"/>
      <c r="K851" s="198"/>
      <c r="L851" s="199"/>
      <c r="M851" s="204"/>
      <c r="N851" s="205"/>
      <c r="O851" s="205"/>
      <c r="P851" s="205"/>
      <c r="Q851" s="205"/>
      <c r="R851" s="205"/>
      <c r="S851" s="205"/>
      <c r="T851" s="206"/>
      <c r="U851" s="198"/>
      <c r="V851" s="198"/>
      <c r="AT851" s="102" t="s">
        <v>212</v>
      </c>
      <c r="AU851" s="102" t="s">
        <v>83</v>
      </c>
      <c r="AV851" s="14" t="s">
        <v>83</v>
      </c>
      <c r="AW851" s="14" t="s">
        <v>32</v>
      </c>
      <c r="AX851" s="14" t="s">
        <v>75</v>
      </c>
      <c r="AY851" s="102" t="s">
        <v>204</v>
      </c>
    </row>
    <row r="852" spans="1:51" s="14" customFormat="1" x14ac:dyDescent="0.2">
      <c r="A852" s="198"/>
      <c r="B852" s="199"/>
      <c r="C852" s="198"/>
      <c r="D852" s="200" t="s">
        <v>212</v>
      </c>
      <c r="E852" s="201" t="s">
        <v>1</v>
      </c>
      <c r="F852" s="202" t="s">
        <v>660</v>
      </c>
      <c r="G852" s="198"/>
      <c r="H852" s="203">
        <v>-7.56</v>
      </c>
      <c r="I852" s="198"/>
      <c r="J852" s="198"/>
      <c r="K852" s="198"/>
      <c r="L852" s="199"/>
      <c r="M852" s="204"/>
      <c r="N852" s="205"/>
      <c r="O852" s="205"/>
      <c r="P852" s="205"/>
      <c r="Q852" s="205"/>
      <c r="R852" s="205"/>
      <c r="S852" s="205"/>
      <c r="T852" s="206"/>
      <c r="U852" s="198"/>
      <c r="V852" s="198"/>
      <c r="AT852" s="102" t="s">
        <v>212</v>
      </c>
      <c r="AU852" s="102" t="s">
        <v>83</v>
      </c>
      <c r="AV852" s="14" t="s">
        <v>83</v>
      </c>
      <c r="AW852" s="14" t="s">
        <v>32</v>
      </c>
      <c r="AX852" s="14" t="s">
        <v>75</v>
      </c>
      <c r="AY852" s="102" t="s">
        <v>204</v>
      </c>
    </row>
    <row r="853" spans="1:51" s="14" customFormat="1" x14ac:dyDescent="0.2">
      <c r="A853" s="198"/>
      <c r="B853" s="199"/>
      <c r="C853" s="198"/>
      <c r="D853" s="200" t="s">
        <v>212</v>
      </c>
      <c r="E853" s="201" t="s">
        <v>1</v>
      </c>
      <c r="F853" s="202" t="s">
        <v>722</v>
      </c>
      <c r="G853" s="198"/>
      <c r="H853" s="203">
        <v>32.561999999999998</v>
      </c>
      <c r="I853" s="198"/>
      <c r="J853" s="198"/>
      <c r="K853" s="198"/>
      <c r="L853" s="199"/>
      <c r="M853" s="204"/>
      <c r="N853" s="205"/>
      <c r="O853" s="205"/>
      <c r="P853" s="205"/>
      <c r="Q853" s="205"/>
      <c r="R853" s="205"/>
      <c r="S853" s="205"/>
      <c r="T853" s="206"/>
      <c r="U853" s="198"/>
      <c r="V853" s="198"/>
      <c r="AT853" s="102" t="s">
        <v>212</v>
      </c>
      <c r="AU853" s="102" t="s">
        <v>83</v>
      </c>
      <c r="AV853" s="14" t="s">
        <v>83</v>
      </c>
      <c r="AW853" s="14" t="s">
        <v>32</v>
      </c>
      <c r="AX853" s="14" t="s">
        <v>75</v>
      </c>
      <c r="AY853" s="102" t="s">
        <v>204</v>
      </c>
    </row>
    <row r="854" spans="1:51" s="14" customFormat="1" x14ac:dyDescent="0.2">
      <c r="A854" s="198"/>
      <c r="B854" s="199"/>
      <c r="C854" s="198"/>
      <c r="D854" s="200" t="s">
        <v>212</v>
      </c>
      <c r="E854" s="201" t="s">
        <v>1</v>
      </c>
      <c r="F854" s="202" t="s">
        <v>723</v>
      </c>
      <c r="G854" s="198"/>
      <c r="H854" s="203">
        <v>-1.97</v>
      </c>
      <c r="I854" s="198"/>
      <c r="J854" s="198"/>
      <c r="K854" s="198"/>
      <c r="L854" s="199"/>
      <c r="M854" s="204"/>
      <c r="N854" s="205"/>
      <c r="O854" s="205"/>
      <c r="P854" s="205"/>
      <c r="Q854" s="205"/>
      <c r="R854" s="205"/>
      <c r="S854" s="205"/>
      <c r="T854" s="206"/>
      <c r="U854" s="198"/>
      <c r="V854" s="198"/>
      <c r="AT854" s="102" t="s">
        <v>212</v>
      </c>
      <c r="AU854" s="102" t="s">
        <v>83</v>
      </c>
      <c r="AV854" s="14" t="s">
        <v>83</v>
      </c>
      <c r="AW854" s="14" t="s">
        <v>32</v>
      </c>
      <c r="AX854" s="14" t="s">
        <v>75</v>
      </c>
      <c r="AY854" s="102" t="s">
        <v>204</v>
      </c>
    </row>
    <row r="855" spans="1:51" s="14" customFormat="1" x14ac:dyDescent="0.2">
      <c r="A855" s="198"/>
      <c r="B855" s="199"/>
      <c r="C855" s="198"/>
      <c r="D855" s="200" t="s">
        <v>212</v>
      </c>
      <c r="E855" s="201" t="s">
        <v>1</v>
      </c>
      <c r="F855" s="202" t="s">
        <v>724</v>
      </c>
      <c r="G855" s="198"/>
      <c r="H855" s="203">
        <v>7.5759999999999996</v>
      </c>
      <c r="I855" s="198"/>
      <c r="J855" s="198"/>
      <c r="K855" s="198"/>
      <c r="L855" s="199"/>
      <c r="M855" s="204"/>
      <c r="N855" s="205"/>
      <c r="O855" s="205"/>
      <c r="P855" s="205"/>
      <c r="Q855" s="205"/>
      <c r="R855" s="205"/>
      <c r="S855" s="205"/>
      <c r="T855" s="206"/>
      <c r="U855" s="198"/>
      <c r="V855" s="198"/>
      <c r="AT855" s="102" t="s">
        <v>212</v>
      </c>
      <c r="AU855" s="102" t="s">
        <v>83</v>
      </c>
      <c r="AV855" s="14" t="s">
        <v>83</v>
      </c>
      <c r="AW855" s="14" t="s">
        <v>32</v>
      </c>
      <c r="AX855" s="14" t="s">
        <v>75</v>
      </c>
      <c r="AY855" s="102" t="s">
        <v>204</v>
      </c>
    </row>
    <row r="856" spans="1:51" s="14" customFormat="1" x14ac:dyDescent="0.2">
      <c r="A856" s="198"/>
      <c r="B856" s="199"/>
      <c r="C856" s="198"/>
      <c r="D856" s="200" t="s">
        <v>212</v>
      </c>
      <c r="E856" s="201" t="s">
        <v>1</v>
      </c>
      <c r="F856" s="202" t="s">
        <v>725</v>
      </c>
      <c r="G856" s="198"/>
      <c r="H856" s="203">
        <v>-3.423</v>
      </c>
      <c r="I856" s="198"/>
      <c r="J856" s="198"/>
      <c r="K856" s="198"/>
      <c r="L856" s="199"/>
      <c r="M856" s="204"/>
      <c r="N856" s="205"/>
      <c r="O856" s="205"/>
      <c r="P856" s="205"/>
      <c r="Q856" s="205"/>
      <c r="R856" s="205"/>
      <c r="S856" s="205"/>
      <c r="T856" s="206"/>
      <c r="U856" s="198"/>
      <c r="V856" s="198"/>
      <c r="AT856" s="102" t="s">
        <v>212</v>
      </c>
      <c r="AU856" s="102" t="s">
        <v>83</v>
      </c>
      <c r="AV856" s="14" t="s">
        <v>83</v>
      </c>
      <c r="AW856" s="14" t="s">
        <v>32</v>
      </c>
      <c r="AX856" s="14" t="s">
        <v>75</v>
      </c>
      <c r="AY856" s="102" t="s">
        <v>204</v>
      </c>
    </row>
    <row r="857" spans="1:51" s="14" customFormat="1" x14ac:dyDescent="0.2">
      <c r="A857" s="198"/>
      <c r="B857" s="199"/>
      <c r="C857" s="198"/>
      <c r="D857" s="200" t="s">
        <v>212</v>
      </c>
      <c r="E857" s="201" t="s">
        <v>1</v>
      </c>
      <c r="F857" s="202" t="s">
        <v>726</v>
      </c>
      <c r="G857" s="198"/>
      <c r="H857" s="203">
        <v>32.643000000000001</v>
      </c>
      <c r="I857" s="198"/>
      <c r="J857" s="198"/>
      <c r="K857" s="198"/>
      <c r="L857" s="199"/>
      <c r="M857" s="204"/>
      <c r="N857" s="205"/>
      <c r="O857" s="205"/>
      <c r="P857" s="205"/>
      <c r="Q857" s="205"/>
      <c r="R857" s="205"/>
      <c r="S857" s="205"/>
      <c r="T857" s="206"/>
      <c r="U857" s="198"/>
      <c r="V857" s="198"/>
      <c r="AT857" s="102" t="s">
        <v>212</v>
      </c>
      <c r="AU857" s="102" t="s">
        <v>83</v>
      </c>
      <c r="AV857" s="14" t="s">
        <v>83</v>
      </c>
      <c r="AW857" s="14" t="s">
        <v>32</v>
      </c>
      <c r="AX857" s="14" t="s">
        <v>75</v>
      </c>
      <c r="AY857" s="102" t="s">
        <v>204</v>
      </c>
    </row>
    <row r="858" spans="1:51" s="14" customFormat="1" x14ac:dyDescent="0.2">
      <c r="A858" s="198"/>
      <c r="B858" s="199"/>
      <c r="C858" s="198"/>
      <c r="D858" s="200" t="s">
        <v>212</v>
      </c>
      <c r="E858" s="201" t="s">
        <v>1</v>
      </c>
      <c r="F858" s="202" t="s">
        <v>727</v>
      </c>
      <c r="G858" s="198"/>
      <c r="H858" s="203">
        <v>-5.5119999999999996</v>
      </c>
      <c r="I858" s="198"/>
      <c r="J858" s="198"/>
      <c r="K858" s="198"/>
      <c r="L858" s="199"/>
      <c r="M858" s="204"/>
      <c r="N858" s="205"/>
      <c r="O858" s="205"/>
      <c r="P858" s="205"/>
      <c r="Q858" s="205"/>
      <c r="R858" s="205"/>
      <c r="S858" s="205"/>
      <c r="T858" s="206"/>
      <c r="U858" s="198"/>
      <c r="V858" s="198"/>
      <c r="AT858" s="102" t="s">
        <v>212</v>
      </c>
      <c r="AU858" s="102" t="s">
        <v>83</v>
      </c>
      <c r="AV858" s="14" t="s">
        <v>83</v>
      </c>
      <c r="AW858" s="14" t="s">
        <v>32</v>
      </c>
      <c r="AX858" s="14" t="s">
        <v>75</v>
      </c>
      <c r="AY858" s="102" t="s">
        <v>204</v>
      </c>
    </row>
    <row r="859" spans="1:51" s="14" customFormat="1" x14ac:dyDescent="0.2">
      <c r="A859" s="198"/>
      <c r="B859" s="199"/>
      <c r="C859" s="198"/>
      <c r="D859" s="200" t="s">
        <v>212</v>
      </c>
      <c r="E859" s="201" t="s">
        <v>1</v>
      </c>
      <c r="F859" s="202" t="s">
        <v>728</v>
      </c>
      <c r="G859" s="198"/>
      <c r="H859" s="203">
        <v>60.813000000000002</v>
      </c>
      <c r="I859" s="198"/>
      <c r="J859" s="198"/>
      <c r="K859" s="198"/>
      <c r="L859" s="199"/>
      <c r="M859" s="204"/>
      <c r="N859" s="205"/>
      <c r="O859" s="205"/>
      <c r="P859" s="205"/>
      <c r="Q859" s="205"/>
      <c r="R859" s="205"/>
      <c r="S859" s="205"/>
      <c r="T859" s="206"/>
      <c r="U859" s="198"/>
      <c r="V859" s="198"/>
      <c r="AT859" s="102" t="s">
        <v>212</v>
      </c>
      <c r="AU859" s="102" t="s">
        <v>83</v>
      </c>
      <c r="AV859" s="14" t="s">
        <v>83</v>
      </c>
      <c r="AW859" s="14" t="s">
        <v>32</v>
      </c>
      <c r="AX859" s="14" t="s">
        <v>75</v>
      </c>
      <c r="AY859" s="102" t="s">
        <v>204</v>
      </c>
    </row>
    <row r="860" spans="1:51" s="14" customFormat="1" x14ac:dyDescent="0.2">
      <c r="A860" s="198"/>
      <c r="B860" s="199"/>
      <c r="C860" s="198"/>
      <c r="D860" s="200" t="s">
        <v>212</v>
      </c>
      <c r="E860" s="201" t="s">
        <v>1</v>
      </c>
      <c r="F860" s="202" t="s">
        <v>729</v>
      </c>
      <c r="G860" s="198"/>
      <c r="H860" s="203">
        <v>-6.5549999999999997</v>
      </c>
      <c r="I860" s="198"/>
      <c r="J860" s="198"/>
      <c r="K860" s="198"/>
      <c r="L860" s="199"/>
      <c r="M860" s="204"/>
      <c r="N860" s="205"/>
      <c r="O860" s="205"/>
      <c r="P860" s="205"/>
      <c r="Q860" s="205"/>
      <c r="R860" s="205"/>
      <c r="S860" s="205"/>
      <c r="T860" s="206"/>
      <c r="U860" s="198"/>
      <c r="V860" s="198"/>
      <c r="AT860" s="102" t="s">
        <v>212</v>
      </c>
      <c r="AU860" s="102" t="s">
        <v>83</v>
      </c>
      <c r="AV860" s="14" t="s">
        <v>83</v>
      </c>
      <c r="AW860" s="14" t="s">
        <v>32</v>
      </c>
      <c r="AX860" s="14" t="s">
        <v>75</v>
      </c>
      <c r="AY860" s="102" t="s">
        <v>204</v>
      </c>
    </row>
    <row r="861" spans="1:51" s="14" customFormat="1" x14ac:dyDescent="0.2">
      <c r="A861" s="198"/>
      <c r="B861" s="199"/>
      <c r="C861" s="198"/>
      <c r="D861" s="200" t="s">
        <v>212</v>
      </c>
      <c r="E861" s="201" t="s">
        <v>1</v>
      </c>
      <c r="F861" s="202" t="s">
        <v>730</v>
      </c>
      <c r="G861" s="198"/>
      <c r="H861" s="203">
        <v>34.94</v>
      </c>
      <c r="I861" s="198"/>
      <c r="J861" s="198"/>
      <c r="K861" s="198"/>
      <c r="L861" s="199"/>
      <c r="M861" s="204"/>
      <c r="N861" s="205"/>
      <c r="O861" s="205"/>
      <c r="P861" s="205"/>
      <c r="Q861" s="205"/>
      <c r="R861" s="205"/>
      <c r="S861" s="205"/>
      <c r="T861" s="206"/>
      <c r="U861" s="198"/>
      <c r="V861" s="198"/>
      <c r="AT861" s="102" t="s">
        <v>212</v>
      </c>
      <c r="AU861" s="102" t="s">
        <v>83</v>
      </c>
      <c r="AV861" s="14" t="s">
        <v>83</v>
      </c>
      <c r="AW861" s="14" t="s">
        <v>32</v>
      </c>
      <c r="AX861" s="14" t="s">
        <v>75</v>
      </c>
      <c r="AY861" s="102" t="s">
        <v>204</v>
      </c>
    </row>
    <row r="862" spans="1:51" s="14" customFormat="1" x14ac:dyDescent="0.2">
      <c r="A862" s="198"/>
      <c r="B862" s="199"/>
      <c r="C862" s="198"/>
      <c r="D862" s="200" t="s">
        <v>212</v>
      </c>
      <c r="E862" s="201" t="s">
        <v>1</v>
      </c>
      <c r="F862" s="202" t="s">
        <v>731</v>
      </c>
      <c r="G862" s="198"/>
      <c r="H862" s="203">
        <v>-2.1850000000000001</v>
      </c>
      <c r="I862" s="198"/>
      <c r="J862" s="198"/>
      <c r="K862" s="198"/>
      <c r="L862" s="199"/>
      <c r="M862" s="204"/>
      <c r="N862" s="205"/>
      <c r="O862" s="205"/>
      <c r="P862" s="205"/>
      <c r="Q862" s="205"/>
      <c r="R862" s="205"/>
      <c r="S862" s="205"/>
      <c r="T862" s="206"/>
      <c r="U862" s="198"/>
      <c r="V862" s="198"/>
      <c r="AT862" s="102" t="s">
        <v>212</v>
      </c>
      <c r="AU862" s="102" t="s">
        <v>83</v>
      </c>
      <c r="AV862" s="14" t="s">
        <v>83</v>
      </c>
      <c r="AW862" s="14" t="s">
        <v>32</v>
      </c>
      <c r="AX862" s="14" t="s">
        <v>75</v>
      </c>
      <c r="AY862" s="102" t="s">
        <v>204</v>
      </c>
    </row>
    <row r="863" spans="1:51" s="14" customFormat="1" x14ac:dyDescent="0.2">
      <c r="A863" s="198"/>
      <c r="B863" s="199"/>
      <c r="C863" s="198"/>
      <c r="D863" s="200" t="s">
        <v>212</v>
      </c>
      <c r="E863" s="201" t="s">
        <v>1</v>
      </c>
      <c r="F863" s="202" t="s">
        <v>732</v>
      </c>
      <c r="G863" s="198"/>
      <c r="H863" s="203">
        <v>-3.78</v>
      </c>
      <c r="I863" s="198"/>
      <c r="J863" s="198"/>
      <c r="K863" s="198"/>
      <c r="L863" s="199"/>
      <c r="M863" s="204"/>
      <c r="N863" s="205"/>
      <c r="O863" s="205"/>
      <c r="P863" s="205"/>
      <c r="Q863" s="205"/>
      <c r="R863" s="205"/>
      <c r="S863" s="205"/>
      <c r="T863" s="206"/>
      <c r="U863" s="198"/>
      <c r="V863" s="198"/>
      <c r="AT863" s="102" t="s">
        <v>212</v>
      </c>
      <c r="AU863" s="102" t="s">
        <v>83</v>
      </c>
      <c r="AV863" s="14" t="s">
        <v>83</v>
      </c>
      <c r="AW863" s="14" t="s">
        <v>32</v>
      </c>
      <c r="AX863" s="14" t="s">
        <v>75</v>
      </c>
      <c r="AY863" s="102" t="s">
        <v>204</v>
      </c>
    </row>
    <row r="864" spans="1:51" s="13" customFormat="1" x14ac:dyDescent="0.2">
      <c r="A864" s="225"/>
      <c r="B864" s="226"/>
      <c r="C864" s="225"/>
      <c r="D864" s="200" t="s">
        <v>212</v>
      </c>
      <c r="E864" s="227" t="s">
        <v>1</v>
      </c>
      <c r="F864" s="228" t="s">
        <v>341</v>
      </c>
      <c r="G864" s="225"/>
      <c r="H864" s="227" t="s">
        <v>1</v>
      </c>
      <c r="I864" s="225"/>
      <c r="J864" s="225"/>
      <c r="K864" s="225"/>
      <c r="L864" s="226"/>
      <c r="M864" s="229"/>
      <c r="N864" s="230"/>
      <c r="O864" s="230"/>
      <c r="P864" s="230"/>
      <c r="Q864" s="230"/>
      <c r="R864" s="230"/>
      <c r="S864" s="230"/>
      <c r="T864" s="231"/>
      <c r="U864" s="225"/>
      <c r="V864" s="225"/>
      <c r="AT864" s="101" t="s">
        <v>212</v>
      </c>
      <c r="AU864" s="101" t="s">
        <v>83</v>
      </c>
      <c r="AV864" s="13" t="s">
        <v>81</v>
      </c>
      <c r="AW864" s="13" t="s">
        <v>32</v>
      </c>
      <c r="AX864" s="13" t="s">
        <v>75</v>
      </c>
      <c r="AY864" s="101" t="s">
        <v>204</v>
      </c>
    </row>
    <row r="865" spans="1:51" s="14" customFormat="1" x14ac:dyDescent="0.2">
      <c r="A865" s="198"/>
      <c r="B865" s="199"/>
      <c r="C865" s="198"/>
      <c r="D865" s="200" t="s">
        <v>212</v>
      </c>
      <c r="E865" s="201" t="s">
        <v>1</v>
      </c>
      <c r="F865" s="202" t="s">
        <v>733</v>
      </c>
      <c r="G865" s="198"/>
      <c r="H865" s="203">
        <v>63.351999999999997</v>
      </c>
      <c r="I865" s="198"/>
      <c r="J865" s="198"/>
      <c r="K865" s="198"/>
      <c r="L865" s="199"/>
      <c r="M865" s="204"/>
      <c r="N865" s="205"/>
      <c r="O865" s="205"/>
      <c r="P865" s="205"/>
      <c r="Q865" s="205"/>
      <c r="R865" s="205"/>
      <c r="S865" s="205"/>
      <c r="T865" s="206"/>
      <c r="U865" s="198"/>
      <c r="V865" s="198"/>
      <c r="AT865" s="102" t="s">
        <v>212</v>
      </c>
      <c r="AU865" s="102" t="s">
        <v>83</v>
      </c>
      <c r="AV865" s="14" t="s">
        <v>83</v>
      </c>
      <c r="AW865" s="14" t="s">
        <v>32</v>
      </c>
      <c r="AX865" s="14" t="s">
        <v>75</v>
      </c>
      <c r="AY865" s="102" t="s">
        <v>204</v>
      </c>
    </row>
    <row r="866" spans="1:51" s="14" customFormat="1" x14ac:dyDescent="0.2">
      <c r="A866" s="198"/>
      <c r="B866" s="199"/>
      <c r="C866" s="198"/>
      <c r="D866" s="200" t="s">
        <v>212</v>
      </c>
      <c r="E866" s="201" t="s">
        <v>1</v>
      </c>
      <c r="F866" s="202" t="s">
        <v>734</v>
      </c>
      <c r="G866" s="198"/>
      <c r="H866" s="203">
        <v>-7.8959999999999999</v>
      </c>
      <c r="I866" s="198"/>
      <c r="J866" s="198"/>
      <c r="K866" s="198"/>
      <c r="L866" s="199"/>
      <c r="M866" s="204"/>
      <c r="N866" s="205"/>
      <c r="O866" s="205"/>
      <c r="P866" s="205"/>
      <c r="Q866" s="205"/>
      <c r="R866" s="205"/>
      <c r="S866" s="205"/>
      <c r="T866" s="206"/>
      <c r="U866" s="198"/>
      <c r="V866" s="198"/>
      <c r="AT866" s="102" t="s">
        <v>212</v>
      </c>
      <c r="AU866" s="102" t="s">
        <v>83</v>
      </c>
      <c r="AV866" s="14" t="s">
        <v>83</v>
      </c>
      <c r="AW866" s="14" t="s">
        <v>32</v>
      </c>
      <c r="AX866" s="14" t="s">
        <v>75</v>
      </c>
      <c r="AY866" s="102" t="s">
        <v>204</v>
      </c>
    </row>
    <row r="867" spans="1:51" s="14" customFormat="1" x14ac:dyDescent="0.2">
      <c r="A867" s="198"/>
      <c r="B867" s="199"/>
      <c r="C867" s="198"/>
      <c r="D867" s="200" t="s">
        <v>212</v>
      </c>
      <c r="E867" s="201" t="s">
        <v>1</v>
      </c>
      <c r="F867" s="202" t="s">
        <v>735</v>
      </c>
      <c r="G867" s="198"/>
      <c r="H867" s="203">
        <v>-1.4</v>
      </c>
      <c r="I867" s="198"/>
      <c r="J867" s="198"/>
      <c r="K867" s="198"/>
      <c r="L867" s="199"/>
      <c r="M867" s="204"/>
      <c r="N867" s="205"/>
      <c r="O867" s="205"/>
      <c r="P867" s="205"/>
      <c r="Q867" s="205"/>
      <c r="R867" s="205"/>
      <c r="S867" s="205"/>
      <c r="T867" s="206"/>
      <c r="U867" s="198"/>
      <c r="V867" s="198"/>
      <c r="AT867" s="102" t="s">
        <v>212</v>
      </c>
      <c r="AU867" s="102" t="s">
        <v>83</v>
      </c>
      <c r="AV867" s="14" t="s">
        <v>83</v>
      </c>
      <c r="AW867" s="14" t="s">
        <v>32</v>
      </c>
      <c r="AX867" s="14" t="s">
        <v>75</v>
      </c>
      <c r="AY867" s="102" t="s">
        <v>204</v>
      </c>
    </row>
    <row r="868" spans="1:51" s="14" customFormat="1" x14ac:dyDescent="0.2">
      <c r="A868" s="198"/>
      <c r="B868" s="199"/>
      <c r="C868" s="198"/>
      <c r="D868" s="200" t="s">
        <v>212</v>
      </c>
      <c r="E868" s="201" t="s">
        <v>1</v>
      </c>
      <c r="F868" s="202" t="s">
        <v>736</v>
      </c>
      <c r="G868" s="198"/>
      <c r="H868" s="203">
        <v>-3.6680000000000001</v>
      </c>
      <c r="I868" s="198"/>
      <c r="J868" s="198"/>
      <c r="K868" s="198"/>
      <c r="L868" s="199"/>
      <c r="M868" s="204"/>
      <c r="N868" s="205"/>
      <c r="O868" s="205"/>
      <c r="P868" s="205"/>
      <c r="Q868" s="205"/>
      <c r="R868" s="205"/>
      <c r="S868" s="205"/>
      <c r="T868" s="206"/>
      <c r="U868" s="198"/>
      <c r="V868" s="198"/>
      <c r="AT868" s="102" t="s">
        <v>212</v>
      </c>
      <c r="AU868" s="102" t="s">
        <v>83</v>
      </c>
      <c r="AV868" s="14" t="s">
        <v>83</v>
      </c>
      <c r="AW868" s="14" t="s">
        <v>32</v>
      </c>
      <c r="AX868" s="14" t="s">
        <v>75</v>
      </c>
      <c r="AY868" s="102" t="s">
        <v>204</v>
      </c>
    </row>
    <row r="869" spans="1:51" s="14" customFormat="1" x14ac:dyDescent="0.2">
      <c r="A869" s="198"/>
      <c r="B869" s="199"/>
      <c r="C869" s="198"/>
      <c r="D869" s="200" t="s">
        <v>212</v>
      </c>
      <c r="E869" s="201" t="s">
        <v>1</v>
      </c>
      <c r="F869" s="202" t="s">
        <v>731</v>
      </c>
      <c r="G869" s="198"/>
      <c r="H869" s="203">
        <v>-2.1850000000000001</v>
      </c>
      <c r="I869" s="198"/>
      <c r="J869" s="198"/>
      <c r="K869" s="198"/>
      <c r="L869" s="199"/>
      <c r="M869" s="204"/>
      <c r="N869" s="205"/>
      <c r="O869" s="205"/>
      <c r="P869" s="205"/>
      <c r="Q869" s="205"/>
      <c r="R869" s="205"/>
      <c r="S869" s="205"/>
      <c r="T869" s="206"/>
      <c r="U869" s="198"/>
      <c r="V869" s="198"/>
      <c r="AT869" s="102" t="s">
        <v>212</v>
      </c>
      <c r="AU869" s="102" t="s">
        <v>83</v>
      </c>
      <c r="AV869" s="14" t="s">
        <v>83</v>
      </c>
      <c r="AW869" s="14" t="s">
        <v>32</v>
      </c>
      <c r="AX869" s="14" t="s">
        <v>75</v>
      </c>
      <c r="AY869" s="102" t="s">
        <v>204</v>
      </c>
    </row>
    <row r="870" spans="1:51" s="13" customFormat="1" x14ac:dyDescent="0.2">
      <c r="A870" s="225"/>
      <c r="B870" s="226"/>
      <c r="C870" s="225"/>
      <c r="D870" s="200" t="s">
        <v>212</v>
      </c>
      <c r="E870" s="227" t="s">
        <v>1</v>
      </c>
      <c r="F870" s="228" t="s">
        <v>343</v>
      </c>
      <c r="G870" s="225"/>
      <c r="H870" s="227" t="s">
        <v>1</v>
      </c>
      <c r="I870" s="225"/>
      <c r="J870" s="225"/>
      <c r="K870" s="225"/>
      <c r="L870" s="226"/>
      <c r="M870" s="229"/>
      <c r="N870" s="230"/>
      <c r="O870" s="230"/>
      <c r="P870" s="230"/>
      <c r="Q870" s="230"/>
      <c r="R870" s="230"/>
      <c r="S870" s="230"/>
      <c r="T870" s="231"/>
      <c r="U870" s="225"/>
      <c r="V870" s="225"/>
      <c r="AT870" s="101" t="s">
        <v>212</v>
      </c>
      <c r="AU870" s="101" t="s">
        <v>83</v>
      </c>
      <c r="AV870" s="13" t="s">
        <v>81</v>
      </c>
      <c r="AW870" s="13" t="s">
        <v>32</v>
      </c>
      <c r="AX870" s="13" t="s">
        <v>75</v>
      </c>
      <c r="AY870" s="101" t="s">
        <v>204</v>
      </c>
    </row>
    <row r="871" spans="1:51" s="14" customFormat="1" x14ac:dyDescent="0.2">
      <c r="A871" s="198"/>
      <c r="B871" s="199"/>
      <c r="C871" s="198"/>
      <c r="D871" s="200" t="s">
        <v>212</v>
      </c>
      <c r="E871" s="201" t="s">
        <v>1</v>
      </c>
      <c r="F871" s="202" t="s">
        <v>737</v>
      </c>
      <c r="G871" s="198"/>
      <c r="H871" s="203">
        <v>102.598</v>
      </c>
      <c r="I871" s="198"/>
      <c r="J871" s="198"/>
      <c r="K871" s="198"/>
      <c r="L871" s="199"/>
      <c r="M871" s="204"/>
      <c r="N871" s="205"/>
      <c r="O871" s="205"/>
      <c r="P871" s="205"/>
      <c r="Q871" s="205"/>
      <c r="R871" s="205"/>
      <c r="S871" s="205"/>
      <c r="T871" s="206"/>
      <c r="U871" s="198"/>
      <c r="V871" s="198"/>
      <c r="AT871" s="102" t="s">
        <v>212</v>
      </c>
      <c r="AU871" s="102" t="s">
        <v>83</v>
      </c>
      <c r="AV871" s="14" t="s">
        <v>83</v>
      </c>
      <c r="AW871" s="14" t="s">
        <v>32</v>
      </c>
      <c r="AX871" s="14" t="s">
        <v>75</v>
      </c>
      <c r="AY871" s="102" t="s">
        <v>204</v>
      </c>
    </row>
    <row r="872" spans="1:51" s="14" customFormat="1" x14ac:dyDescent="0.2">
      <c r="A872" s="198"/>
      <c r="B872" s="199"/>
      <c r="C872" s="198"/>
      <c r="D872" s="200" t="s">
        <v>212</v>
      </c>
      <c r="E872" s="201" t="s">
        <v>1</v>
      </c>
      <c r="F872" s="202" t="s">
        <v>657</v>
      </c>
      <c r="G872" s="198"/>
      <c r="H872" s="203">
        <v>0.39</v>
      </c>
      <c r="I872" s="198"/>
      <c r="J872" s="198"/>
      <c r="K872" s="198"/>
      <c r="L872" s="199"/>
      <c r="M872" s="204"/>
      <c r="N872" s="205"/>
      <c r="O872" s="205"/>
      <c r="P872" s="205"/>
      <c r="Q872" s="205"/>
      <c r="R872" s="205"/>
      <c r="S872" s="205"/>
      <c r="T872" s="206"/>
      <c r="U872" s="198"/>
      <c r="V872" s="198"/>
      <c r="AT872" s="102" t="s">
        <v>212</v>
      </c>
      <c r="AU872" s="102" t="s">
        <v>83</v>
      </c>
      <c r="AV872" s="14" t="s">
        <v>83</v>
      </c>
      <c r="AW872" s="14" t="s">
        <v>32</v>
      </c>
      <c r="AX872" s="14" t="s">
        <v>75</v>
      </c>
      <c r="AY872" s="102" t="s">
        <v>204</v>
      </c>
    </row>
    <row r="873" spans="1:51" s="14" customFormat="1" x14ac:dyDescent="0.2">
      <c r="A873" s="198"/>
      <c r="B873" s="199"/>
      <c r="C873" s="198"/>
      <c r="D873" s="200" t="s">
        <v>212</v>
      </c>
      <c r="E873" s="201" t="s">
        <v>1</v>
      </c>
      <c r="F873" s="202" t="s">
        <v>738</v>
      </c>
      <c r="G873" s="198"/>
      <c r="H873" s="203">
        <v>0.95</v>
      </c>
      <c r="I873" s="198"/>
      <c r="J873" s="198"/>
      <c r="K873" s="198"/>
      <c r="L873" s="199"/>
      <c r="M873" s="204"/>
      <c r="N873" s="205"/>
      <c r="O873" s="205"/>
      <c r="P873" s="205"/>
      <c r="Q873" s="205"/>
      <c r="R873" s="205"/>
      <c r="S873" s="205"/>
      <c r="T873" s="206"/>
      <c r="U873" s="198"/>
      <c r="V873" s="198"/>
      <c r="AT873" s="102" t="s">
        <v>212</v>
      </c>
      <c r="AU873" s="102" t="s">
        <v>83</v>
      </c>
      <c r="AV873" s="14" t="s">
        <v>83</v>
      </c>
      <c r="AW873" s="14" t="s">
        <v>32</v>
      </c>
      <c r="AX873" s="14" t="s">
        <v>75</v>
      </c>
      <c r="AY873" s="102" t="s">
        <v>204</v>
      </c>
    </row>
    <row r="874" spans="1:51" s="13" customFormat="1" x14ac:dyDescent="0.2">
      <c r="A874" s="225"/>
      <c r="B874" s="226"/>
      <c r="C874" s="225"/>
      <c r="D874" s="200" t="s">
        <v>212</v>
      </c>
      <c r="E874" s="227" t="s">
        <v>1</v>
      </c>
      <c r="F874" s="228" t="s">
        <v>429</v>
      </c>
      <c r="G874" s="225"/>
      <c r="H874" s="227" t="s">
        <v>1</v>
      </c>
      <c r="I874" s="225"/>
      <c r="J874" s="225"/>
      <c r="K874" s="225"/>
      <c r="L874" s="226"/>
      <c r="M874" s="229"/>
      <c r="N874" s="230"/>
      <c r="O874" s="230"/>
      <c r="P874" s="230"/>
      <c r="Q874" s="230"/>
      <c r="R874" s="230"/>
      <c r="S874" s="230"/>
      <c r="T874" s="231"/>
      <c r="U874" s="225"/>
      <c r="V874" s="225"/>
      <c r="AT874" s="101" t="s">
        <v>212</v>
      </c>
      <c r="AU874" s="101" t="s">
        <v>83</v>
      </c>
      <c r="AV874" s="13" t="s">
        <v>81</v>
      </c>
      <c r="AW874" s="13" t="s">
        <v>32</v>
      </c>
      <c r="AX874" s="13" t="s">
        <v>75</v>
      </c>
      <c r="AY874" s="101" t="s">
        <v>204</v>
      </c>
    </row>
    <row r="875" spans="1:51" s="14" customFormat="1" x14ac:dyDescent="0.2">
      <c r="A875" s="198"/>
      <c r="B875" s="199"/>
      <c r="C875" s="198"/>
      <c r="D875" s="200" t="s">
        <v>212</v>
      </c>
      <c r="E875" s="201" t="s">
        <v>1</v>
      </c>
      <c r="F875" s="202" t="s">
        <v>674</v>
      </c>
      <c r="G875" s="198"/>
      <c r="H875" s="203">
        <v>79.676000000000002</v>
      </c>
      <c r="I875" s="198"/>
      <c r="J875" s="198"/>
      <c r="K875" s="198"/>
      <c r="L875" s="199"/>
      <c r="M875" s="204"/>
      <c r="N875" s="205"/>
      <c r="O875" s="205"/>
      <c r="P875" s="205"/>
      <c r="Q875" s="205"/>
      <c r="R875" s="205"/>
      <c r="S875" s="205"/>
      <c r="T875" s="206"/>
      <c r="U875" s="198"/>
      <c r="V875" s="198"/>
      <c r="AT875" s="102" t="s">
        <v>212</v>
      </c>
      <c r="AU875" s="102" t="s">
        <v>83</v>
      </c>
      <c r="AV875" s="14" t="s">
        <v>83</v>
      </c>
      <c r="AW875" s="14" t="s">
        <v>32</v>
      </c>
      <c r="AX875" s="14" t="s">
        <v>75</v>
      </c>
      <c r="AY875" s="102" t="s">
        <v>204</v>
      </c>
    </row>
    <row r="876" spans="1:51" s="14" customFormat="1" x14ac:dyDescent="0.2">
      <c r="A876" s="198"/>
      <c r="B876" s="199"/>
      <c r="C876" s="198"/>
      <c r="D876" s="200" t="s">
        <v>212</v>
      </c>
      <c r="E876" s="201" t="s">
        <v>1</v>
      </c>
      <c r="F876" s="202" t="s">
        <v>739</v>
      </c>
      <c r="G876" s="198"/>
      <c r="H876" s="203">
        <v>-5.4</v>
      </c>
      <c r="I876" s="198"/>
      <c r="J876" s="198"/>
      <c r="K876" s="198"/>
      <c r="L876" s="199"/>
      <c r="M876" s="204"/>
      <c r="N876" s="205"/>
      <c r="O876" s="205"/>
      <c r="P876" s="205"/>
      <c r="Q876" s="205"/>
      <c r="R876" s="205"/>
      <c r="S876" s="205"/>
      <c r="T876" s="206"/>
      <c r="U876" s="198"/>
      <c r="V876" s="198"/>
      <c r="AT876" s="102" t="s">
        <v>212</v>
      </c>
      <c r="AU876" s="102" t="s">
        <v>83</v>
      </c>
      <c r="AV876" s="14" t="s">
        <v>83</v>
      </c>
      <c r="AW876" s="14" t="s">
        <v>32</v>
      </c>
      <c r="AX876" s="14" t="s">
        <v>75</v>
      </c>
      <c r="AY876" s="102" t="s">
        <v>204</v>
      </c>
    </row>
    <row r="877" spans="1:51" s="14" customFormat="1" x14ac:dyDescent="0.2">
      <c r="A877" s="198"/>
      <c r="B877" s="199"/>
      <c r="C877" s="198"/>
      <c r="D877" s="200" t="s">
        <v>212</v>
      </c>
      <c r="E877" s="201" t="s">
        <v>1</v>
      </c>
      <c r="F877" s="202" t="s">
        <v>740</v>
      </c>
      <c r="G877" s="198"/>
      <c r="H877" s="203">
        <v>-3.19</v>
      </c>
      <c r="I877" s="198"/>
      <c r="J877" s="198"/>
      <c r="K877" s="198"/>
      <c r="L877" s="199"/>
      <c r="M877" s="204"/>
      <c r="N877" s="205"/>
      <c r="O877" s="205"/>
      <c r="P877" s="205"/>
      <c r="Q877" s="205"/>
      <c r="R877" s="205"/>
      <c r="S877" s="205"/>
      <c r="T877" s="206"/>
      <c r="U877" s="198"/>
      <c r="V877" s="198"/>
      <c r="AT877" s="102" t="s">
        <v>212</v>
      </c>
      <c r="AU877" s="102" t="s">
        <v>83</v>
      </c>
      <c r="AV877" s="14" t="s">
        <v>83</v>
      </c>
      <c r="AW877" s="14" t="s">
        <v>32</v>
      </c>
      <c r="AX877" s="14" t="s">
        <v>75</v>
      </c>
      <c r="AY877" s="102" t="s">
        <v>204</v>
      </c>
    </row>
    <row r="878" spans="1:51" s="14" customFormat="1" x14ac:dyDescent="0.2">
      <c r="A878" s="198"/>
      <c r="B878" s="199"/>
      <c r="C878" s="198"/>
      <c r="D878" s="200" t="s">
        <v>212</v>
      </c>
      <c r="E878" s="201" t="s">
        <v>1</v>
      </c>
      <c r="F878" s="202" t="s">
        <v>741</v>
      </c>
      <c r="G878" s="198"/>
      <c r="H878" s="203">
        <v>-2.2469999999999999</v>
      </c>
      <c r="I878" s="198"/>
      <c r="J878" s="198"/>
      <c r="K878" s="198"/>
      <c r="L878" s="199"/>
      <c r="M878" s="204"/>
      <c r="N878" s="205"/>
      <c r="O878" s="205"/>
      <c r="P878" s="205"/>
      <c r="Q878" s="205"/>
      <c r="R878" s="205"/>
      <c r="S878" s="205"/>
      <c r="T878" s="206"/>
      <c r="U878" s="198"/>
      <c r="V878" s="198"/>
      <c r="AT878" s="102" t="s">
        <v>212</v>
      </c>
      <c r="AU878" s="102" t="s">
        <v>83</v>
      </c>
      <c r="AV878" s="14" t="s">
        <v>83</v>
      </c>
      <c r="AW878" s="14" t="s">
        <v>32</v>
      </c>
      <c r="AX878" s="14" t="s">
        <v>75</v>
      </c>
      <c r="AY878" s="102" t="s">
        <v>204</v>
      </c>
    </row>
    <row r="879" spans="1:51" s="13" customFormat="1" x14ac:dyDescent="0.2">
      <c r="A879" s="225"/>
      <c r="B879" s="226"/>
      <c r="C879" s="225"/>
      <c r="D879" s="200" t="s">
        <v>212</v>
      </c>
      <c r="E879" s="227" t="s">
        <v>1</v>
      </c>
      <c r="F879" s="228" t="s">
        <v>414</v>
      </c>
      <c r="G879" s="225"/>
      <c r="H879" s="227" t="s">
        <v>1</v>
      </c>
      <c r="I879" s="225"/>
      <c r="J879" s="225"/>
      <c r="K879" s="225"/>
      <c r="L879" s="226"/>
      <c r="M879" s="229"/>
      <c r="N879" s="230"/>
      <c r="O879" s="230"/>
      <c r="P879" s="230"/>
      <c r="Q879" s="230"/>
      <c r="R879" s="230"/>
      <c r="S879" s="230"/>
      <c r="T879" s="231"/>
      <c r="U879" s="225"/>
      <c r="V879" s="225"/>
      <c r="AT879" s="101" t="s">
        <v>212</v>
      </c>
      <c r="AU879" s="101" t="s">
        <v>83</v>
      </c>
      <c r="AV879" s="13" t="s">
        <v>81</v>
      </c>
      <c r="AW879" s="13" t="s">
        <v>32</v>
      </c>
      <c r="AX879" s="13" t="s">
        <v>75</v>
      </c>
      <c r="AY879" s="101" t="s">
        <v>204</v>
      </c>
    </row>
    <row r="880" spans="1:51" s="14" customFormat="1" x14ac:dyDescent="0.2">
      <c r="A880" s="198"/>
      <c r="B880" s="199"/>
      <c r="C880" s="198"/>
      <c r="D880" s="200" t="s">
        <v>212</v>
      </c>
      <c r="E880" s="201" t="s">
        <v>1</v>
      </c>
      <c r="F880" s="202" t="s">
        <v>675</v>
      </c>
      <c r="G880" s="198"/>
      <c r="H880" s="203">
        <v>31.276</v>
      </c>
      <c r="I880" s="198"/>
      <c r="J880" s="198"/>
      <c r="K880" s="198"/>
      <c r="L880" s="199"/>
      <c r="M880" s="204"/>
      <c r="N880" s="205"/>
      <c r="O880" s="205"/>
      <c r="P880" s="205"/>
      <c r="Q880" s="205"/>
      <c r="R880" s="205"/>
      <c r="S880" s="205"/>
      <c r="T880" s="206"/>
      <c r="U880" s="198"/>
      <c r="V880" s="198"/>
      <c r="AT880" s="102" t="s">
        <v>212</v>
      </c>
      <c r="AU880" s="102" t="s">
        <v>83</v>
      </c>
      <c r="AV880" s="14" t="s">
        <v>83</v>
      </c>
      <c r="AW880" s="14" t="s">
        <v>32</v>
      </c>
      <c r="AX880" s="14" t="s">
        <v>75</v>
      </c>
      <c r="AY880" s="102" t="s">
        <v>204</v>
      </c>
    </row>
    <row r="881" spans="1:65" s="14" customFormat="1" x14ac:dyDescent="0.2">
      <c r="A881" s="198"/>
      <c r="B881" s="199"/>
      <c r="C881" s="198"/>
      <c r="D881" s="200" t="s">
        <v>212</v>
      </c>
      <c r="E881" s="201" t="s">
        <v>1</v>
      </c>
      <c r="F881" s="202" t="s">
        <v>742</v>
      </c>
      <c r="G881" s="198"/>
      <c r="H881" s="203">
        <v>-1.845</v>
      </c>
      <c r="I881" s="198"/>
      <c r="J881" s="198"/>
      <c r="K881" s="198"/>
      <c r="L881" s="199"/>
      <c r="M881" s="204"/>
      <c r="N881" s="205"/>
      <c r="O881" s="205"/>
      <c r="P881" s="205"/>
      <c r="Q881" s="205"/>
      <c r="R881" s="205"/>
      <c r="S881" s="205"/>
      <c r="T881" s="206"/>
      <c r="U881" s="198"/>
      <c r="V881" s="198"/>
      <c r="AT881" s="102" t="s">
        <v>212</v>
      </c>
      <c r="AU881" s="102" t="s">
        <v>83</v>
      </c>
      <c r="AV881" s="14" t="s">
        <v>83</v>
      </c>
      <c r="AW881" s="14" t="s">
        <v>32</v>
      </c>
      <c r="AX881" s="14" t="s">
        <v>75</v>
      </c>
      <c r="AY881" s="102" t="s">
        <v>204</v>
      </c>
    </row>
    <row r="882" spans="1:65" s="13" customFormat="1" x14ac:dyDescent="0.2">
      <c r="A882" s="225"/>
      <c r="B882" s="226"/>
      <c r="C882" s="225"/>
      <c r="D882" s="200" t="s">
        <v>212</v>
      </c>
      <c r="E882" s="227" t="s">
        <v>1</v>
      </c>
      <c r="F882" s="228" t="s">
        <v>743</v>
      </c>
      <c r="G882" s="225"/>
      <c r="H882" s="227" t="s">
        <v>1</v>
      </c>
      <c r="I882" s="225"/>
      <c r="J882" s="225"/>
      <c r="K882" s="225"/>
      <c r="L882" s="226"/>
      <c r="M882" s="229"/>
      <c r="N882" s="230"/>
      <c r="O882" s="230"/>
      <c r="P882" s="230"/>
      <c r="Q882" s="230"/>
      <c r="R882" s="230"/>
      <c r="S882" s="230"/>
      <c r="T882" s="231"/>
      <c r="U882" s="225"/>
      <c r="V882" s="225"/>
      <c r="AT882" s="101" t="s">
        <v>212</v>
      </c>
      <c r="AU882" s="101" t="s">
        <v>83</v>
      </c>
      <c r="AV882" s="13" t="s">
        <v>81</v>
      </c>
      <c r="AW882" s="13" t="s">
        <v>32</v>
      </c>
      <c r="AX882" s="13" t="s">
        <v>75</v>
      </c>
      <c r="AY882" s="101" t="s">
        <v>204</v>
      </c>
    </row>
    <row r="883" spans="1:65" s="14" customFormat="1" x14ac:dyDescent="0.2">
      <c r="A883" s="198"/>
      <c r="B883" s="199"/>
      <c r="C883" s="198"/>
      <c r="D883" s="200" t="s">
        <v>212</v>
      </c>
      <c r="E883" s="201" t="s">
        <v>1</v>
      </c>
      <c r="F883" s="202" t="s">
        <v>744</v>
      </c>
      <c r="G883" s="198"/>
      <c r="H883" s="203">
        <v>205.55799999999999</v>
      </c>
      <c r="I883" s="198"/>
      <c r="J883" s="198"/>
      <c r="K883" s="198"/>
      <c r="L883" s="199"/>
      <c r="M883" s="204"/>
      <c r="N883" s="205"/>
      <c r="O883" s="205"/>
      <c r="P883" s="205"/>
      <c r="Q883" s="205"/>
      <c r="R883" s="205"/>
      <c r="S883" s="205"/>
      <c r="T883" s="206"/>
      <c r="U883" s="198"/>
      <c r="V883" s="198"/>
      <c r="AT883" s="102" t="s">
        <v>212</v>
      </c>
      <c r="AU883" s="102" t="s">
        <v>83</v>
      </c>
      <c r="AV883" s="14" t="s">
        <v>83</v>
      </c>
      <c r="AW883" s="14" t="s">
        <v>32</v>
      </c>
      <c r="AX883" s="14" t="s">
        <v>75</v>
      </c>
      <c r="AY883" s="102" t="s">
        <v>204</v>
      </c>
    </row>
    <row r="884" spans="1:65" s="14" customFormat="1" x14ac:dyDescent="0.2">
      <c r="A884" s="198"/>
      <c r="B884" s="199"/>
      <c r="C884" s="198"/>
      <c r="D884" s="200" t="s">
        <v>212</v>
      </c>
      <c r="E884" s="201" t="s">
        <v>1</v>
      </c>
      <c r="F884" s="202" t="s">
        <v>745</v>
      </c>
      <c r="G884" s="198"/>
      <c r="H884" s="203">
        <v>5.0960000000000001</v>
      </c>
      <c r="I884" s="198"/>
      <c r="J884" s="198"/>
      <c r="K884" s="198"/>
      <c r="L884" s="199"/>
      <c r="M884" s="204"/>
      <c r="N884" s="205"/>
      <c r="O884" s="205"/>
      <c r="P884" s="205"/>
      <c r="Q884" s="205"/>
      <c r="R884" s="205"/>
      <c r="S884" s="205"/>
      <c r="T884" s="206"/>
      <c r="U884" s="198"/>
      <c r="V884" s="198"/>
      <c r="AT884" s="102" t="s">
        <v>212</v>
      </c>
      <c r="AU884" s="102" t="s">
        <v>83</v>
      </c>
      <c r="AV884" s="14" t="s">
        <v>83</v>
      </c>
      <c r="AW884" s="14" t="s">
        <v>32</v>
      </c>
      <c r="AX884" s="14" t="s">
        <v>75</v>
      </c>
      <c r="AY884" s="102" t="s">
        <v>204</v>
      </c>
    </row>
    <row r="885" spans="1:65" s="14" customFormat="1" x14ac:dyDescent="0.2">
      <c r="A885" s="198"/>
      <c r="B885" s="199"/>
      <c r="C885" s="198"/>
      <c r="D885" s="200" t="s">
        <v>212</v>
      </c>
      <c r="E885" s="201" t="s">
        <v>1</v>
      </c>
      <c r="F885" s="202" t="s">
        <v>746</v>
      </c>
      <c r="G885" s="198"/>
      <c r="H885" s="203">
        <v>48.545999999999999</v>
      </c>
      <c r="I885" s="198"/>
      <c r="J885" s="198"/>
      <c r="K885" s="198"/>
      <c r="L885" s="199"/>
      <c r="M885" s="204"/>
      <c r="N885" s="205"/>
      <c r="O885" s="205"/>
      <c r="P885" s="205"/>
      <c r="Q885" s="205"/>
      <c r="R885" s="205"/>
      <c r="S885" s="205"/>
      <c r="T885" s="206"/>
      <c r="U885" s="198"/>
      <c r="V885" s="198"/>
      <c r="AT885" s="102" t="s">
        <v>212</v>
      </c>
      <c r="AU885" s="102" t="s">
        <v>83</v>
      </c>
      <c r="AV885" s="14" t="s">
        <v>83</v>
      </c>
      <c r="AW885" s="14" t="s">
        <v>32</v>
      </c>
      <c r="AX885" s="14" t="s">
        <v>75</v>
      </c>
      <c r="AY885" s="102" t="s">
        <v>204</v>
      </c>
    </row>
    <row r="886" spans="1:65" s="15" customFormat="1" x14ac:dyDescent="0.2">
      <c r="A886" s="207"/>
      <c r="B886" s="208"/>
      <c r="C886" s="207"/>
      <c r="D886" s="200" t="s">
        <v>212</v>
      </c>
      <c r="E886" s="209" t="s">
        <v>1</v>
      </c>
      <c r="F886" s="210" t="s">
        <v>227</v>
      </c>
      <c r="G886" s="207"/>
      <c r="H886" s="211">
        <v>1382.6020000000001</v>
      </c>
      <c r="I886" s="207"/>
      <c r="J886" s="207"/>
      <c r="K886" s="207"/>
      <c r="L886" s="208"/>
      <c r="M886" s="212"/>
      <c r="N886" s="213"/>
      <c r="O886" s="213"/>
      <c r="P886" s="213"/>
      <c r="Q886" s="213"/>
      <c r="R886" s="213"/>
      <c r="S886" s="213"/>
      <c r="T886" s="214"/>
      <c r="U886" s="207"/>
      <c r="V886" s="207"/>
      <c r="AT886" s="103" t="s">
        <v>212</v>
      </c>
      <c r="AU886" s="103" t="s">
        <v>83</v>
      </c>
      <c r="AV886" s="15" t="s">
        <v>211</v>
      </c>
      <c r="AW886" s="15" t="s">
        <v>32</v>
      </c>
      <c r="AX886" s="15" t="s">
        <v>81</v>
      </c>
      <c r="AY886" s="103" t="s">
        <v>204</v>
      </c>
    </row>
    <row r="887" spans="1:65" s="2" customFormat="1" ht="37.9" customHeight="1" x14ac:dyDescent="0.2">
      <c r="A887" s="111"/>
      <c r="B887" s="112"/>
      <c r="C887" s="187" t="s">
        <v>747</v>
      </c>
      <c r="D887" s="187" t="s">
        <v>207</v>
      </c>
      <c r="E887" s="188" t="s">
        <v>748</v>
      </c>
      <c r="F887" s="189" t="s">
        <v>749</v>
      </c>
      <c r="G887" s="190" t="s">
        <v>210</v>
      </c>
      <c r="H887" s="191">
        <v>630.36199999999997</v>
      </c>
      <c r="I887" s="192"/>
      <c r="J887" s="192">
        <f>ROUND(I887*H887,2)</f>
        <v>0</v>
      </c>
      <c r="K887" s="193"/>
      <c r="L887" s="112"/>
      <c r="M887" s="194" t="s">
        <v>1</v>
      </c>
      <c r="N887" s="195" t="s">
        <v>40</v>
      </c>
      <c r="O887" s="196">
        <v>0</v>
      </c>
      <c r="P887" s="196">
        <f>O887*H887</f>
        <v>0</v>
      </c>
      <c r="Q887" s="196">
        <v>0</v>
      </c>
      <c r="R887" s="196">
        <f>Q887*H887</f>
        <v>0</v>
      </c>
      <c r="S887" s="196">
        <v>0</v>
      </c>
      <c r="T887" s="197">
        <f>S887*H887</f>
        <v>0</v>
      </c>
      <c r="U887" s="111"/>
      <c r="V887" s="111"/>
      <c r="W887" s="29"/>
      <c r="X887" s="29"/>
      <c r="Y887" s="29"/>
      <c r="Z887" s="29"/>
      <c r="AA887" s="29"/>
      <c r="AB887" s="29"/>
      <c r="AC887" s="29"/>
      <c r="AD887" s="29"/>
      <c r="AE887" s="29"/>
      <c r="AR887" s="99" t="s">
        <v>211</v>
      </c>
      <c r="AT887" s="99" t="s">
        <v>207</v>
      </c>
      <c r="AU887" s="99" t="s">
        <v>83</v>
      </c>
      <c r="AY887" s="18" t="s">
        <v>204</v>
      </c>
      <c r="BE887" s="100">
        <f>IF(N887="základní",J887,0)</f>
        <v>0</v>
      </c>
      <c r="BF887" s="100">
        <f>IF(N887="snížená",J887,0)</f>
        <v>0</v>
      </c>
      <c r="BG887" s="100">
        <f>IF(N887="zákl. přenesená",J887,0)</f>
        <v>0</v>
      </c>
      <c r="BH887" s="100">
        <f>IF(N887="sníž. přenesená",J887,0)</f>
        <v>0</v>
      </c>
      <c r="BI887" s="100">
        <f>IF(N887="nulová",J887,0)</f>
        <v>0</v>
      </c>
      <c r="BJ887" s="18" t="s">
        <v>81</v>
      </c>
      <c r="BK887" s="100">
        <f>ROUND(I887*H887,2)</f>
        <v>0</v>
      </c>
      <c r="BL887" s="18" t="s">
        <v>211</v>
      </c>
      <c r="BM887" s="99" t="s">
        <v>750</v>
      </c>
    </row>
    <row r="888" spans="1:65" s="13" customFormat="1" x14ac:dyDescent="0.2">
      <c r="A888" s="225"/>
      <c r="B888" s="226"/>
      <c r="C888" s="225"/>
      <c r="D888" s="200" t="s">
        <v>212</v>
      </c>
      <c r="E888" s="227" t="s">
        <v>1</v>
      </c>
      <c r="F888" s="228" t="s">
        <v>213</v>
      </c>
      <c r="G888" s="225"/>
      <c r="H888" s="227" t="s">
        <v>1</v>
      </c>
      <c r="I888" s="225"/>
      <c r="J888" s="225"/>
      <c r="K888" s="225"/>
      <c r="L888" s="226"/>
      <c r="M888" s="229"/>
      <c r="N888" s="230"/>
      <c r="O888" s="230"/>
      <c r="P888" s="230"/>
      <c r="Q888" s="230"/>
      <c r="R888" s="230"/>
      <c r="S888" s="230"/>
      <c r="T888" s="231"/>
      <c r="U888" s="225"/>
      <c r="V888" s="225"/>
      <c r="AT888" s="101" t="s">
        <v>212</v>
      </c>
      <c r="AU888" s="101" t="s">
        <v>83</v>
      </c>
      <c r="AV888" s="13" t="s">
        <v>81</v>
      </c>
      <c r="AW888" s="13" t="s">
        <v>32</v>
      </c>
      <c r="AX888" s="13" t="s">
        <v>75</v>
      </c>
      <c r="AY888" s="101" t="s">
        <v>204</v>
      </c>
    </row>
    <row r="889" spans="1:65" s="13" customFormat="1" x14ac:dyDescent="0.2">
      <c r="A889" s="225"/>
      <c r="B889" s="226"/>
      <c r="C889" s="225"/>
      <c r="D889" s="200" t="s">
        <v>212</v>
      </c>
      <c r="E889" s="227" t="s">
        <v>1</v>
      </c>
      <c r="F889" s="228" t="s">
        <v>419</v>
      </c>
      <c r="G889" s="225"/>
      <c r="H889" s="227" t="s">
        <v>1</v>
      </c>
      <c r="I889" s="225"/>
      <c r="J889" s="225"/>
      <c r="K889" s="225"/>
      <c r="L889" s="226"/>
      <c r="M889" s="229"/>
      <c r="N889" s="230"/>
      <c r="O889" s="230"/>
      <c r="P889" s="230"/>
      <c r="Q889" s="230"/>
      <c r="R889" s="230"/>
      <c r="S889" s="230"/>
      <c r="T889" s="231"/>
      <c r="U889" s="225"/>
      <c r="V889" s="225"/>
      <c r="AT889" s="101" t="s">
        <v>212</v>
      </c>
      <c r="AU889" s="101" t="s">
        <v>83</v>
      </c>
      <c r="AV889" s="13" t="s">
        <v>81</v>
      </c>
      <c r="AW889" s="13" t="s">
        <v>32</v>
      </c>
      <c r="AX889" s="13" t="s">
        <v>75</v>
      </c>
      <c r="AY889" s="101" t="s">
        <v>204</v>
      </c>
    </row>
    <row r="890" spans="1:65" s="14" customFormat="1" x14ac:dyDescent="0.2">
      <c r="A890" s="198"/>
      <c r="B890" s="199"/>
      <c r="C890" s="198"/>
      <c r="D890" s="200" t="s">
        <v>212</v>
      </c>
      <c r="E890" s="201" t="s">
        <v>1</v>
      </c>
      <c r="F890" s="202" t="s">
        <v>751</v>
      </c>
      <c r="G890" s="198"/>
      <c r="H890" s="203">
        <v>54.335999999999999</v>
      </c>
      <c r="I890" s="198"/>
      <c r="J890" s="198"/>
      <c r="K890" s="198"/>
      <c r="L890" s="199"/>
      <c r="M890" s="204"/>
      <c r="N890" s="205"/>
      <c r="O890" s="205"/>
      <c r="P890" s="205"/>
      <c r="Q890" s="205"/>
      <c r="R890" s="205"/>
      <c r="S890" s="205"/>
      <c r="T890" s="206"/>
      <c r="U890" s="198"/>
      <c r="V890" s="198"/>
      <c r="AT890" s="102" t="s">
        <v>212</v>
      </c>
      <c r="AU890" s="102" t="s">
        <v>83</v>
      </c>
      <c r="AV890" s="14" t="s">
        <v>83</v>
      </c>
      <c r="AW890" s="14" t="s">
        <v>32</v>
      </c>
      <c r="AX890" s="14" t="s">
        <v>75</v>
      </c>
      <c r="AY890" s="102" t="s">
        <v>204</v>
      </c>
    </row>
    <row r="891" spans="1:65" s="14" customFormat="1" x14ac:dyDescent="0.2">
      <c r="A891" s="198"/>
      <c r="B891" s="199"/>
      <c r="C891" s="198"/>
      <c r="D891" s="200" t="s">
        <v>212</v>
      </c>
      <c r="E891" s="201" t="s">
        <v>1</v>
      </c>
      <c r="F891" s="202" t="s">
        <v>752</v>
      </c>
      <c r="G891" s="198"/>
      <c r="H891" s="203">
        <v>0.43</v>
      </c>
      <c r="I891" s="198"/>
      <c r="J891" s="198"/>
      <c r="K891" s="198"/>
      <c r="L891" s="199"/>
      <c r="M891" s="204"/>
      <c r="N891" s="205"/>
      <c r="O891" s="205"/>
      <c r="P891" s="205"/>
      <c r="Q891" s="205"/>
      <c r="R891" s="205"/>
      <c r="S891" s="205"/>
      <c r="T891" s="206"/>
      <c r="U891" s="198"/>
      <c r="V891" s="198"/>
      <c r="AT891" s="102" t="s">
        <v>212</v>
      </c>
      <c r="AU891" s="102" t="s">
        <v>83</v>
      </c>
      <c r="AV891" s="14" t="s">
        <v>83</v>
      </c>
      <c r="AW891" s="14" t="s">
        <v>32</v>
      </c>
      <c r="AX891" s="14" t="s">
        <v>75</v>
      </c>
      <c r="AY891" s="102" t="s">
        <v>204</v>
      </c>
    </row>
    <row r="892" spans="1:65" s="14" customFormat="1" x14ac:dyDescent="0.2">
      <c r="A892" s="198"/>
      <c r="B892" s="199"/>
      <c r="C892" s="198"/>
      <c r="D892" s="200" t="s">
        <v>212</v>
      </c>
      <c r="E892" s="201" t="s">
        <v>1</v>
      </c>
      <c r="F892" s="202" t="s">
        <v>753</v>
      </c>
      <c r="G892" s="198"/>
      <c r="H892" s="203">
        <v>2.5619999999999998</v>
      </c>
      <c r="I892" s="198"/>
      <c r="J892" s="198"/>
      <c r="K892" s="198"/>
      <c r="L892" s="199"/>
      <c r="M892" s="204"/>
      <c r="N892" s="205"/>
      <c r="O892" s="205"/>
      <c r="P892" s="205"/>
      <c r="Q892" s="205"/>
      <c r="R892" s="205"/>
      <c r="S892" s="205"/>
      <c r="T892" s="206"/>
      <c r="U892" s="198"/>
      <c r="V892" s="198"/>
      <c r="AT892" s="102" t="s">
        <v>212</v>
      </c>
      <c r="AU892" s="102" t="s">
        <v>83</v>
      </c>
      <c r="AV892" s="14" t="s">
        <v>83</v>
      </c>
      <c r="AW892" s="14" t="s">
        <v>32</v>
      </c>
      <c r="AX892" s="14" t="s">
        <v>75</v>
      </c>
      <c r="AY892" s="102" t="s">
        <v>204</v>
      </c>
    </row>
    <row r="893" spans="1:65" s="14" customFormat="1" x14ac:dyDescent="0.2">
      <c r="A893" s="198"/>
      <c r="B893" s="199"/>
      <c r="C893" s="198"/>
      <c r="D893" s="200" t="s">
        <v>212</v>
      </c>
      <c r="E893" s="201" t="s">
        <v>1</v>
      </c>
      <c r="F893" s="202" t="s">
        <v>754</v>
      </c>
      <c r="G893" s="198"/>
      <c r="H893" s="203">
        <v>-1.7649999999999999</v>
      </c>
      <c r="I893" s="198"/>
      <c r="J893" s="198"/>
      <c r="K893" s="198"/>
      <c r="L893" s="199"/>
      <c r="M893" s="204"/>
      <c r="N893" s="205"/>
      <c r="O893" s="205"/>
      <c r="P893" s="205"/>
      <c r="Q893" s="205"/>
      <c r="R893" s="205"/>
      <c r="S893" s="205"/>
      <c r="T893" s="206"/>
      <c r="U893" s="198"/>
      <c r="V893" s="198"/>
      <c r="AT893" s="102" t="s">
        <v>212</v>
      </c>
      <c r="AU893" s="102" t="s">
        <v>83</v>
      </c>
      <c r="AV893" s="14" t="s">
        <v>83</v>
      </c>
      <c r="AW893" s="14" t="s">
        <v>32</v>
      </c>
      <c r="AX893" s="14" t="s">
        <v>75</v>
      </c>
      <c r="AY893" s="102" t="s">
        <v>204</v>
      </c>
    </row>
    <row r="894" spans="1:65" s="13" customFormat="1" x14ac:dyDescent="0.2">
      <c r="A894" s="225"/>
      <c r="B894" s="226"/>
      <c r="C894" s="225"/>
      <c r="D894" s="200" t="s">
        <v>212</v>
      </c>
      <c r="E894" s="227" t="s">
        <v>1</v>
      </c>
      <c r="F894" s="228" t="s">
        <v>485</v>
      </c>
      <c r="G894" s="225"/>
      <c r="H894" s="227" t="s">
        <v>1</v>
      </c>
      <c r="I894" s="225"/>
      <c r="J894" s="225"/>
      <c r="K894" s="225"/>
      <c r="L894" s="226"/>
      <c r="M894" s="229"/>
      <c r="N894" s="230"/>
      <c r="O894" s="230"/>
      <c r="P894" s="230"/>
      <c r="Q894" s="230"/>
      <c r="R894" s="230"/>
      <c r="S894" s="230"/>
      <c r="T894" s="231"/>
      <c r="U894" s="225"/>
      <c r="V894" s="225"/>
      <c r="AT894" s="101" t="s">
        <v>212</v>
      </c>
      <c r="AU894" s="101" t="s">
        <v>83</v>
      </c>
      <c r="AV894" s="13" t="s">
        <v>81</v>
      </c>
      <c r="AW894" s="13" t="s">
        <v>32</v>
      </c>
      <c r="AX894" s="13" t="s">
        <v>75</v>
      </c>
      <c r="AY894" s="101" t="s">
        <v>204</v>
      </c>
    </row>
    <row r="895" spans="1:65" s="14" customFormat="1" x14ac:dyDescent="0.2">
      <c r="A895" s="198"/>
      <c r="B895" s="199"/>
      <c r="C895" s="198"/>
      <c r="D895" s="200" t="s">
        <v>212</v>
      </c>
      <c r="E895" s="201" t="s">
        <v>1</v>
      </c>
      <c r="F895" s="202" t="s">
        <v>755</v>
      </c>
      <c r="G895" s="198"/>
      <c r="H895" s="203">
        <v>69.248000000000005</v>
      </c>
      <c r="I895" s="198"/>
      <c r="J895" s="198"/>
      <c r="K895" s="198"/>
      <c r="L895" s="199"/>
      <c r="M895" s="204"/>
      <c r="N895" s="205"/>
      <c r="O895" s="205"/>
      <c r="P895" s="205"/>
      <c r="Q895" s="205"/>
      <c r="R895" s="205"/>
      <c r="S895" s="205"/>
      <c r="T895" s="206"/>
      <c r="U895" s="198"/>
      <c r="V895" s="198"/>
      <c r="AT895" s="102" t="s">
        <v>212</v>
      </c>
      <c r="AU895" s="102" t="s">
        <v>83</v>
      </c>
      <c r="AV895" s="14" t="s">
        <v>83</v>
      </c>
      <c r="AW895" s="14" t="s">
        <v>32</v>
      </c>
      <c r="AX895" s="14" t="s">
        <v>75</v>
      </c>
      <c r="AY895" s="102" t="s">
        <v>204</v>
      </c>
    </row>
    <row r="896" spans="1:65" s="14" customFormat="1" x14ac:dyDescent="0.2">
      <c r="A896" s="198"/>
      <c r="B896" s="199"/>
      <c r="C896" s="198"/>
      <c r="D896" s="200" t="s">
        <v>212</v>
      </c>
      <c r="E896" s="201" t="s">
        <v>1</v>
      </c>
      <c r="F896" s="202" t="s">
        <v>756</v>
      </c>
      <c r="G896" s="198"/>
      <c r="H896" s="203">
        <v>2.5009999999999999</v>
      </c>
      <c r="I896" s="198"/>
      <c r="J896" s="198"/>
      <c r="K896" s="198"/>
      <c r="L896" s="199"/>
      <c r="M896" s="204"/>
      <c r="N896" s="205"/>
      <c r="O896" s="205"/>
      <c r="P896" s="205"/>
      <c r="Q896" s="205"/>
      <c r="R896" s="205"/>
      <c r="S896" s="205"/>
      <c r="T896" s="206"/>
      <c r="U896" s="198"/>
      <c r="V896" s="198"/>
      <c r="AT896" s="102" t="s">
        <v>212</v>
      </c>
      <c r="AU896" s="102" t="s">
        <v>83</v>
      </c>
      <c r="AV896" s="14" t="s">
        <v>83</v>
      </c>
      <c r="AW896" s="14" t="s">
        <v>32</v>
      </c>
      <c r="AX896" s="14" t="s">
        <v>75</v>
      </c>
      <c r="AY896" s="102" t="s">
        <v>204</v>
      </c>
    </row>
    <row r="897" spans="1:51" s="14" customFormat="1" x14ac:dyDescent="0.2">
      <c r="A897" s="198"/>
      <c r="B897" s="199"/>
      <c r="C897" s="198"/>
      <c r="D897" s="200" t="s">
        <v>212</v>
      </c>
      <c r="E897" s="201" t="s">
        <v>1</v>
      </c>
      <c r="F897" s="202" t="s">
        <v>757</v>
      </c>
      <c r="G897" s="198"/>
      <c r="H897" s="203">
        <v>0.433</v>
      </c>
      <c r="I897" s="198"/>
      <c r="J897" s="198"/>
      <c r="K897" s="198"/>
      <c r="L897" s="199"/>
      <c r="M897" s="204"/>
      <c r="N897" s="205"/>
      <c r="O897" s="205"/>
      <c r="P897" s="205"/>
      <c r="Q897" s="205"/>
      <c r="R897" s="205"/>
      <c r="S897" s="205"/>
      <c r="T897" s="206"/>
      <c r="U897" s="198"/>
      <c r="V897" s="198"/>
      <c r="AT897" s="102" t="s">
        <v>212</v>
      </c>
      <c r="AU897" s="102" t="s">
        <v>83</v>
      </c>
      <c r="AV897" s="14" t="s">
        <v>83</v>
      </c>
      <c r="AW897" s="14" t="s">
        <v>32</v>
      </c>
      <c r="AX897" s="14" t="s">
        <v>75</v>
      </c>
      <c r="AY897" s="102" t="s">
        <v>204</v>
      </c>
    </row>
    <row r="898" spans="1:51" s="14" customFormat="1" x14ac:dyDescent="0.2">
      <c r="A898" s="198"/>
      <c r="B898" s="199"/>
      <c r="C898" s="198"/>
      <c r="D898" s="200" t="s">
        <v>212</v>
      </c>
      <c r="E898" s="201" t="s">
        <v>1</v>
      </c>
      <c r="F898" s="202" t="s">
        <v>758</v>
      </c>
      <c r="G898" s="198"/>
      <c r="H898" s="203">
        <v>5.1829999999999998</v>
      </c>
      <c r="I898" s="198"/>
      <c r="J898" s="198"/>
      <c r="K898" s="198"/>
      <c r="L898" s="199"/>
      <c r="M898" s="204"/>
      <c r="N898" s="205"/>
      <c r="O898" s="205"/>
      <c r="P898" s="205"/>
      <c r="Q898" s="205"/>
      <c r="R898" s="205"/>
      <c r="S898" s="205"/>
      <c r="T898" s="206"/>
      <c r="U898" s="198"/>
      <c r="V898" s="198"/>
      <c r="AT898" s="102" t="s">
        <v>212</v>
      </c>
      <c r="AU898" s="102" t="s">
        <v>83</v>
      </c>
      <c r="AV898" s="14" t="s">
        <v>83</v>
      </c>
      <c r="AW898" s="14" t="s">
        <v>32</v>
      </c>
      <c r="AX898" s="14" t="s">
        <v>75</v>
      </c>
      <c r="AY898" s="102" t="s">
        <v>204</v>
      </c>
    </row>
    <row r="899" spans="1:51" s="13" customFormat="1" x14ac:dyDescent="0.2">
      <c r="A899" s="225"/>
      <c r="B899" s="226"/>
      <c r="C899" s="225"/>
      <c r="D899" s="200" t="s">
        <v>212</v>
      </c>
      <c r="E899" s="227" t="s">
        <v>1</v>
      </c>
      <c r="F899" s="228" t="s">
        <v>421</v>
      </c>
      <c r="G899" s="225"/>
      <c r="H899" s="227" t="s">
        <v>1</v>
      </c>
      <c r="I899" s="225"/>
      <c r="J899" s="225"/>
      <c r="K899" s="225"/>
      <c r="L899" s="226"/>
      <c r="M899" s="229"/>
      <c r="N899" s="230"/>
      <c r="O899" s="230"/>
      <c r="P899" s="230"/>
      <c r="Q899" s="230"/>
      <c r="R899" s="230"/>
      <c r="S899" s="230"/>
      <c r="T899" s="231"/>
      <c r="U899" s="225"/>
      <c r="V899" s="225"/>
      <c r="AT899" s="101" t="s">
        <v>212</v>
      </c>
      <c r="AU899" s="101" t="s">
        <v>83</v>
      </c>
      <c r="AV899" s="13" t="s">
        <v>81</v>
      </c>
      <c r="AW899" s="13" t="s">
        <v>32</v>
      </c>
      <c r="AX899" s="13" t="s">
        <v>75</v>
      </c>
      <c r="AY899" s="101" t="s">
        <v>204</v>
      </c>
    </row>
    <row r="900" spans="1:51" s="14" customFormat="1" x14ac:dyDescent="0.2">
      <c r="A900" s="198"/>
      <c r="B900" s="199"/>
      <c r="C900" s="198"/>
      <c r="D900" s="200" t="s">
        <v>212</v>
      </c>
      <c r="E900" s="201" t="s">
        <v>1</v>
      </c>
      <c r="F900" s="202" t="s">
        <v>759</v>
      </c>
      <c r="G900" s="198"/>
      <c r="H900" s="203">
        <v>23.574999999999999</v>
      </c>
      <c r="I900" s="198"/>
      <c r="J900" s="198"/>
      <c r="K900" s="198"/>
      <c r="L900" s="199"/>
      <c r="M900" s="204"/>
      <c r="N900" s="205"/>
      <c r="O900" s="205"/>
      <c r="P900" s="205"/>
      <c r="Q900" s="205"/>
      <c r="R900" s="205"/>
      <c r="S900" s="205"/>
      <c r="T900" s="206"/>
      <c r="U900" s="198"/>
      <c r="V900" s="198"/>
      <c r="AT900" s="102" t="s">
        <v>212</v>
      </c>
      <c r="AU900" s="102" t="s">
        <v>83</v>
      </c>
      <c r="AV900" s="14" t="s">
        <v>83</v>
      </c>
      <c r="AW900" s="14" t="s">
        <v>32</v>
      </c>
      <c r="AX900" s="14" t="s">
        <v>75</v>
      </c>
      <c r="AY900" s="102" t="s">
        <v>204</v>
      </c>
    </row>
    <row r="901" spans="1:51" s="14" customFormat="1" x14ac:dyDescent="0.2">
      <c r="A901" s="198"/>
      <c r="B901" s="199"/>
      <c r="C901" s="198"/>
      <c r="D901" s="200" t="s">
        <v>212</v>
      </c>
      <c r="E901" s="201" t="s">
        <v>1</v>
      </c>
      <c r="F901" s="202" t="s">
        <v>760</v>
      </c>
      <c r="G901" s="198"/>
      <c r="H901" s="203">
        <v>1.044</v>
      </c>
      <c r="I901" s="198"/>
      <c r="J901" s="198"/>
      <c r="K901" s="198"/>
      <c r="L901" s="199"/>
      <c r="M901" s="204"/>
      <c r="N901" s="205"/>
      <c r="O901" s="205"/>
      <c r="P901" s="205"/>
      <c r="Q901" s="205"/>
      <c r="R901" s="205"/>
      <c r="S901" s="205"/>
      <c r="T901" s="206"/>
      <c r="U901" s="198"/>
      <c r="V901" s="198"/>
      <c r="AT901" s="102" t="s">
        <v>212</v>
      </c>
      <c r="AU901" s="102" t="s">
        <v>83</v>
      </c>
      <c r="AV901" s="14" t="s">
        <v>83</v>
      </c>
      <c r="AW901" s="14" t="s">
        <v>32</v>
      </c>
      <c r="AX901" s="14" t="s">
        <v>75</v>
      </c>
      <c r="AY901" s="102" t="s">
        <v>204</v>
      </c>
    </row>
    <row r="902" spans="1:51" s="14" customFormat="1" x14ac:dyDescent="0.2">
      <c r="A902" s="198"/>
      <c r="B902" s="199"/>
      <c r="C902" s="198"/>
      <c r="D902" s="200" t="s">
        <v>212</v>
      </c>
      <c r="E902" s="201" t="s">
        <v>1</v>
      </c>
      <c r="F902" s="202" t="s">
        <v>761</v>
      </c>
      <c r="G902" s="198"/>
      <c r="H902" s="203">
        <v>4.8849999999999998</v>
      </c>
      <c r="I902" s="198"/>
      <c r="J902" s="198"/>
      <c r="K902" s="198"/>
      <c r="L902" s="199"/>
      <c r="M902" s="204"/>
      <c r="N902" s="205"/>
      <c r="O902" s="205"/>
      <c r="P902" s="205"/>
      <c r="Q902" s="205"/>
      <c r="R902" s="205"/>
      <c r="S902" s="205"/>
      <c r="T902" s="206"/>
      <c r="U902" s="198"/>
      <c r="V902" s="198"/>
      <c r="AT902" s="102" t="s">
        <v>212</v>
      </c>
      <c r="AU902" s="102" t="s">
        <v>83</v>
      </c>
      <c r="AV902" s="14" t="s">
        <v>83</v>
      </c>
      <c r="AW902" s="14" t="s">
        <v>32</v>
      </c>
      <c r="AX902" s="14" t="s">
        <v>75</v>
      </c>
      <c r="AY902" s="102" t="s">
        <v>204</v>
      </c>
    </row>
    <row r="903" spans="1:51" s="13" customFormat="1" x14ac:dyDescent="0.2">
      <c r="A903" s="225"/>
      <c r="B903" s="226"/>
      <c r="C903" s="225"/>
      <c r="D903" s="200" t="s">
        <v>212</v>
      </c>
      <c r="E903" s="227" t="s">
        <v>1</v>
      </c>
      <c r="F903" s="228" t="s">
        <v>396</v>
      </c>
      <c r="G903" s="225"/>
      <c r="H903" s="227" t="s">
        <v>1</v>
      </c>
      <c r="I903" s="225"/>
      <c r="J903" s="225"/>
      <c r="K903" s="225"/>
      <c r="L903" s="226"/>
      <c r="M903" s="229"/>
      <c r="N903" s="230"/>
      <c r="O903" s="230"/>
      <c r="P903" s="230"/>
      <c r="Q903" s="230"/>
      <c r="R903" s="230"/>
      <c r="S903" s="230"/>
      <c r="T903" s="231"/>
      <c r="U903" s="225"/>
      <c r="V903" s="225"/>
      <c r="AT903" s="101" t="s">
        <v>212</v>
      </c>
      <c r="AU903" s="101" t="s">
        <v>83</v>
      </c>
      <c r="AV903" s="13" t="s">
        <v>81</v>
      </c>
      <c r="AW903" s="13" t="s">
        <v>32</v>
      </c>
      <c r="AX903" s="13" t="s">
        <v>75</v>
      </c>
      <c r="AY903" s="101" t="s">
        <v>204</v>
      </c>
    </row>
    <row r="904" spans="1:51" s="14" customFormat="1" x14ac:dyDescent="0.2">
      <c r="A904" s="198"/>
      <c r="B904" s="199"/>
      <c r="C904" s="198"/>
      <c r="D904" s="200" t="s">
        <v>212</v>
      </c>
      <c r="E904" s="201" t="s">
        <v>1</v>
      </c>
      <c r="F904" s="202" t="s">
        <v>762</v>
      </c>
      <c r="G904" s="198"/>
      <c r="H904" s="203">
        <v>95.790999999999997</v>
      </c>
      <c r="I904" s="198"/>
      <c r="J904" s="198"/>
      <c r="K904" s="198"/>
      <c r="L904" s="199"/>
      <c r="M904" s="204"/>
      <c r="N904" s="205"/>
      <c r="O904" s="205"/>
      <c r="P904" s="205"/>
      <c r="Q904" s="205"/>
      <c r="R904" s="205"/>
      <c r="S904" s="205"/>
      <c r="T904" s="206"/>
      <c r="U904" s="198"/>
      <c r="V904" s="198"/>
      <c r="AT904" s="102" t="s">
        <v>212</v>
      </c>
      <c r="AU904" s="102" t="s">
        <v>83</v>
      </c>
      <c r="AV904" s="14" t="s">
        <v>83</v>
      </c>
      <c r="AW904" s="14" t="s">
        <v>32</v>
      </c>
      <c r="AX904" s="14" t="s">
        <v>75</v>
      </c>
      <c r="AY904" s="102" t="s">
        <v>204</v>
      </c>
    </row>
    <row r="905" spans="1:51" s="14" customFormat="1" x14ac:dyDescent="0.2">
      <c r="A905" s="198"/>
      <c r="B905" s="199"/>
      <c r="C905" s="198"/>
      <c r="D905" s="200" t="s">
        <v>212</v>
      </c>
      <c r="E905" s="201" t="s">
        <v>1</v>
      </c>
      <c r="F905" s="202" t="s">
        <v>763</v>
      </c>
      <c r="G905" s="198"/>
      <c r="H905" s="203">
        <v>3.4470000000000001</v>
      </c>
      <c r="I905" s="198"/>
      <c r="J905" s="198"/>
      <c r="K905" s="198"/>
      <c r="L905" s="199"/>
      <c r="M905" s="204"/>
      <c r="N905" s="205"/>
      <c r="O905" s="205"/>
      <c r="P905" s="205"/>
      <c r="Q905" s="205"/>
      <c r="R905" s="205"/>
      <c r="S905" s="205"/>
      <c r="T905" s="206"/>
      <c r="U905" s="198"/>
      <c r="V905" s="198"/>
      <c r="AT905" s="102" t="s">
        <v>212</v>
      </c>
      <c r="AU905" s="102" t="s">
        <v>83</v>
      </c>
      <c r="AV905" s="14" t="s">
        <v>83</v>
      </c>
      <c r="AW905" s="14" t="s">
        <v>32</v>
      </c>
      <c r="AX905" s="14" t="s">
        <v>75</v>
      </c>
      <c r="AY905" s="102" t="s">
        <v>204</v>
      </c>
    </row>
    <row r="906" spans="1:51" s="14" customFormat="1" x14ac:dyDescent="0.2">
      <c r="A906" s="198"/>
      <c r="B906" s="199"/>
      <c r="C906" s="198"/>
      <c r="D906" s="200" t="s">
        <v>212</v>
      </c>
      <c r="E906" s="201" t="s">
        <v>1</v>
      </c>
      <c r="F906" s="202" t="s">
        <v>764</v>
      </c>
      <c r="G906" s="198"/>
      <c r="H906" s="203">
        <v>10.731</v>
      </c>
      <c r="I906" s="198"/>
      <c r="J906" s="198"/>
      <c r="K906" s="198"/>
      <c r="L906" s="199"/>
      <c r="M906" s="204"/>
      <c r="N906" s="205"/>
      <c r="O906" s="205"/>
      <c r="P906" s="205"/>
      <c r="Q906" s="205"/>
      <c r="R906" s="205"/>
      <c r="S906" s="205"/>
      <c r="T906" s="206"/>
      <c r="U906" s="198"/>
      <c r="V906" s="198"/>
      <c r="AT906" s="102" t="s">
        <v>212</v>
      </c>
      <c r="AU906" s="102" t="s">
        <v>83</v>
      </c>
      <c r="AV906" s="14" t="s">
        <v>83</v>
      </c>
      <c r="AW906" s="14" t="s">
        <v>32</v>
      </c>
      <c r="AX906" s="14" t="s">
        <v>75</v>
      </c>
      <c r="AY906" s="102" t="s">
        <v>204</v>
      </c>
    </row>
    <row r="907" spans="1:51" s="13" customFormat="1" x14ac:dyDescent="0.2">
      <c r="A907" s="225"/>
      <c r="B907" s="226"/>
      <c r="C907" s="225"/>
      <c r="D907" s="200" t="s">
        <v>212</v>
      </c>
      <c r="E907" s="227" t="s">
        <v>1</v>
      </c>
      <c r="F907" s="228" t="s">
        <v>398</v>
      </c>
      <c r="G907" s="225"/>
      <c r="H907" s="227" t="s">
        <v>1</v>
      </c>
      <c r="I907" s="225"/>
      <c r="J907" s="225"/>
      <c r="K907" s="225"/>
      <c r="L907" s="226"/>
      <c r="M907" s="229"/>
      <c r="N907" s="230"/>
      <c r="O907" s="230"/>
      <c r="P907" s="230"/>
      <c r="Q907" s="230"/>
      <c r="R907" s="230"/>
      <c r="S907" s="230"/>
      <c r="T907" s="231"/>
      <c r="U907" s="225"/>
      <c r="V907" s="225"/>
      <c r="AT907" s="101" t="s">
        <v>212</v>
      </c>
      <c r="AU907" s="101" t="s">
        <v>83</v>
      </c>
      <c r="AV907" s="13" t="s">
        <v>81</v>
      </c>
      <c r="AW907" s="13" t="s">
        <v>32</v>
      </c>
      <c r="AX907" s="13" t="s">
        <v>75</v>
      </c>
      <c r="AY907" s="101" t="s">
        <v>204</v>
      </c>
    </row>
    <row r="908" spans="1:51" s="14" customFormat="1" x14ac:dyDescent="0.2">
      <c r="A908" s="198"/>
      <c r="B908" s="199"/>
      <c r="C908" s="198"/>
      <c r="D908" s="200" t="s">
        <v>212</v>
      </c>
      <c r="E908" s="201" t="s">
        <v>1</v>
      </c>
      <c r="F908" s="202" t="s">
        <v>765</v>
      </c>
      <c r="G908" s="198"/>
      <c r="H908" s="203">
        <v>101.81399999999999</v>
      </c>
      <c r="I908" s="198"/>
      <c r="J908" s="198"/>
      <c r="K908" s="198"/>
      <c r="L908" s="199"/>
      <c r="M908" s="204"/>
      <c r="N908" s="205"/>
      <c r="O908" s="205"/>
      <c r="P908" s="205"/>
      <c r="Q908" s="205"/>
      <c r="R908" s="205"/>
      <c r="S908" s="205"/>
      <c r="T908" s="206"/>
      <c r="U908" s="198"/>
      <c r="V908" s="198"/>
      <c r="AT908" s="102" t="s">
        <v>212</v>
      </c>
      <c r="AU908" s="102" t="s">
        <v>83</v>
      </c>
      <c r="AV908" s="14" t="s">
        <v>83</v>
      </c>
      <c r="AW908" s="14" t="s">
        <v>32</v>
      </c>
      <c r="AX908" s="14" t="s">
        <v>75</v>
      </c>
      <c r="AY908" s="102" t="s">
        <v>204</v>
      </c>
    </row>
    <row r="909" spans="1:51" s="14" customFormat="1" x14ac:dyDescent="0.2">
      <c r="A909" s="198"/>
      <c r="B909" s="199"/>
      <c r="C909" s="198"/>
      <c r="D909" s="200" t="s">
        <v>212</v>
      </c>
      <c r="E909" s="201" t="s">
        <v>1</v>
      </c>
      <c r="F909" s="202" t="s">
        <v>766</v>
      </c>
      <c r="G909" s="198"/>
      <c r="H909" s="203">
        <v>1.091</v>
      </c>
      <c r="I909" s="198"/>
      <c r="J909" s="198"/>
      <c r="K909" s="198"/>
      <c r="L909" s="199"/>
      <c r="M909" s="204"/>
      <c r="N909" s="205"/>
      <c r="O909" s="205"/>
      <c r="P909" s="205"/>
      <c r="Q909" s="205"/>
      <c r="R909" s="205"/>
      <c r="S909" s="205"/>
      <c r="T909" s="206"/>
      <c r="U909" s="198"/>
      <c r="V909" s="198"/>
      <c r="AT909" s="102" t="s">
        <v>212</v>
      </c>
      <c r="AU909" s="102" t="s">
        <v>83</v>
      </c>
      <c r="AV909" s="14" t="s">
        <v>83</v>
      </c>
      <c r="AW909" s="14" t="s">
        <v>32</v>
      </c>
      <c r="AX909" s="14" t="s">
        <v>75</v>
      </c>
      <c r="AY909" s="102" t="s">
        <v>204</v>
      </c>
    </row>
    <row r="910" spans="1:51" s="14" customFormat="1" x14ac:dyDescent="0.2">
      <c r="A910" s="198"/>
      <c r="B910" s="199"/>
      <c r="C910" s="198"/>
      <c r="D910" s="200" t="s">
        <v>212</v>
      </c>
      <c r="E910" s="201" t="s">
        <v>1</v>
      </c>
      <c r="F910" s="202" t="s">
        <v>767</v>
      </c>
      <c r="G910" s="198"/>
      <c r="H910" s="203">
        <v>11.920999999999999</v>
      </c>
      <c r="I910" s="198"/>
      <c r="J910" s="198"/>
      <c r="K910" s="198"/>
      <c r="L910" s="199"/>
      <c r="M910" s="204"/>
      <c r="N910" s="205"/>
      <c r="O910" s="205"/>
      <c r="P910" s="205"/>
      <c r="Q910" s="205"/>
      <c r="R910" s="205"/>
      <c r="S910" s="205"/>
      <c r="T910" s="206"/>
      <c r="U910" s="198"/>
      <c r="V910" s="198"/>
      <c r="AT910" s="102" t="s">
        <v>212</v>
      </c>
      <c r="AU910" s="102" t="s">
        <v>83</v>
      </c>
      <c r="AV910" s="14" t="s">
        <v>83</v>
      </c>
      <c r="AW910" s="14" t="s">
        <v>32</v>
      </c>
      <c r="AX910" s="14" t="s">
        <v>75</v>
      </c>
      <c r="AY910" s="102" t="s">
        <v>204</v>
      </c>
    </row>
    <row r="911" spans="1:51" s="13" customFormat="1" x14ac:dyDescent="0.2">
      <c r="A911" s="225"/>
      <c r="B911" s="226"/>
      <c r="C911" s="225"/>
      <c r="D911" s="200" t="s">
        <v>212</v>
      </c>
      <c r="E911" s="227" t="s">
        <v>1</v>
      </c>
      <c r="F911" s="228" t="s">
        <v>400</v>
      </c>
      <c r="G911" s="225"/>
      <c r="H911" s="227" t="s">
        <v>1</v>
      </c>
      <c r="I911" s="225"/>
      <c r="J911" s="225"/>
      <c r="K911" s="225"/>
      <c r="L911" s="226"/>
      <c r="M911" s="229"/>
      <c r="N911" s="230"/>
      <c r="O911" s="230"/>
      <c r="P911" s="230"/>
      <c r="Q911" s="230"/>
      <c r="R911" s="230"/>
      <c r="S911" s="230"/>
      <c r="T911" s="231"/>
      <c r="U911" s="225"/>
      <c r="V911" s="225"/>
      <c r="AT911" s="101" t="s">
        <v>212</v>
      </c>
      <c r="AU911" s="101" t="s">
        <v>83</v>
      </c>
      <c r="AV911" s="13" t="s">
        <v>81</v>
      </c>
      <c r="AW911" s="13" t="s">
        <v>32</v>
      </c>
      <c r="AX911" s="13" t="s">
        <v>75</v>
      </c>
      <c r="AY911" s="101" t="s">
        <v>204</v>
      </c>
    </row>
    <row r="912" spans="1:51" s="14" customFormat="1" x14ac:dyDescent="0.2">
      <c r="A912" s="198"/>
      <c r="B912" s="199"/>
      <c r="C912" s="198"/>
      <c r="D912" s="200" t="s">
        <v>212</v>
      </c>
      <c r="E912" s="201" t="s">
        <v>1</v>
      </c>
      <c r="F912" s="202" t="s">
        <v>768</v>
      </c>
      <c r="G912" s="198"/>
      <c r="H912" s="203">
        <v>99.902000000000001</v>
      </c>
      <c r="I912" s="198"/>
      <c r="J912" s="198"/>
      <c r="K912" s="198"/>
      <c r="L912" s="199"/>
      <c r="M912" s="204"/>
      <c r="N912" s="205"/>
      <c r="O912" s="205"/>
      <c r="P912" s="205"/>
      <c r="Q912" s="205"/>
      <c r="R912" s="205"/>
      <c r="S912" s="205"/>
      <c r="T912" s="206"/>
      <c r="U912" s="198"/>
      <c r="V912" s="198"/>
      <c r="AT912" s="102" t="s">
        <v>212</v>
      </c>
      <c r="AU912" s="102" t="s">
        <v>83</v>
      </c>
      <c r="AV912" s="14" t="s">
        <v>83</v>
      </c>
      <c r="AW912" s="14" t="s">
        <v>32</v>
      </c>
      <c r="AX912" s="14" t="s">
        <v>75</v>
      </c>
      <c r="AY912" s="102" t="s">
        <v>204</v>
      </c>
    </row>
    <row r="913" spans="1:65" s="14" customFormat="1" x14ac:dyDescent="0.2">
      <c r="A913" s="198"/>
      <c r="B913" s="199"/>
      <c r="C913" s="198"/>
      <c r="D913" s="200" t="s">
        <v>212</v>
      </c>
      <c r="E913" s="201" t="s">
        <v>1</v>
      </c>
      <c r="F913" s="202" t="s">
        <v>769</v>
      </c>
      <c r="G913" s="198"/>
      <c r="H913" s="203">
        <v>1.7929999999999999</v>
      </c>
      <c r="I913" s="198"/>
      <c r="J913" s="198"/>
      <c r="K913" s="198"/>
      <c r="L913" s="199"/>
      <c r="M913" s="204"/>
      <c r="N913" s="205"/>
      <c r="O913" s="205"/>
      <c r="P913" s="205"/>
      <c r="Q913" s="205"/>
      <c r="R913" s="205"/>
      <c r="S913" s="205"/>
      <c r="T913" s="206"/>
      <c r="U913" s="198"/>
      <c r="V913" s="198"/>
      <c r="AT913" s="102" t="s">
        <v>212</v>
      </c>
      <c r="AU913" s="102" t="s">
        <v>83</v>
      </c>
      <c r="AV913" s="14" t="s">
        <v>83</v>
      </c>
      <c r="AW913" s="14" t="s">
        <v>32</v>
      </c>
      <c r="AX913" s="14" t="s">
        <v>75</v>
      </c>
      <c r="AY913" s="102" t="s">
        <v>204</v>
      </c>
    </row>
    <row r="914" spans="1:65" s="14" customFormat="1" x14ac:dyDescent="0.2">
      <c r="A914" s="198"/>
      <c r="B914" s="199"/>
      <c r="C914" s="198"/>
      <c r="D914" s="200" t="s">
        <v>212</v>
      </c>
      <c r="E914" s="201" t="s">
        <v>1</v>
      </c>
      <c r="F914" s="202" t="s">
        <v>770</v>
      </c>
      <c r="G914" s="198"/>
      <c r="H914" s="203">
        <v>25.436</v>
      </c>
      <c r="I914" s="198"/>
      <c r="J914" s="198"/>
      <c r="K914" s="198"/>
      <c r="L914" s="199"/>
      <c r="M914" s="204"/>
      <c r="N914" s="205"/>
      <c r="O914" s="205"/>
      <c r="P914" s="205"/>
      <c r="Q914" s="205"/>
      <c r="R914" s="205"/>
      <c r="S914" s="205"/>
      <c r="T914" s="206"/>
      <c r="U914" s="198"/>
      <c r="V914" s="198"/>
      <c r="AT914" s="102" t="s">
        <v>212</v>
      </c>
      <c r="AU914" s="102" t="s">
        <v>83</v>
      </c>
      <c r="AV914" s="14" t="s">
        <v>83</v>
      </c>
      <c r="AW914" s="14" t="s">
        <v>32</v>
      </c>
      <c r="AX914" s="14" t="s">
        <v>75</v>
      </c>
      <c r="AY914" s="102" t="s">
        <v>204</v>
      </c>
    </row>
    <row r="915" spans="1:65" s="13" customFormat="1" x14ac:dyDescent="0.2">
      <c r="A915" s="225"/>
      <c r="B915" s="226"/>
      <c r="C915" s="225"/>
      <c r="D915" s="200" t="s">
        <v>212</v>
      </c>
      <c r="E915" s="227" t="s">
        <v>1</v>
      </c>
      <c r="F915" s="228" t="s">
        <v>402</v>
      </c>
      <c r="G915" s="225"/>
      <c r="H915" s="227" t="s">
        <v>1</v>
      </c>
      <c r="I915" s="225"/>
      <c r="J915" s="225"/>
      <c r="K915" s="225"/>
      <c r="L915" s="226"/>
      <c r="M915" s="229"/>
      <c r="N915" s="230"/>
      <c r="O915" s="230"/>
      <c r="P915" s="230"/>
      <c r="Q915" s="230"/>
      <c r="R915" s="230"/>
      <c r="S915" s="230"/>
      <c r="T915" s="231"/>
      <c r="U915" s="225"/>
      <c r="V915" s="225"/>
      <c r="AT915" s="101" t="s">
        <v>212</v>
      </c>
      <c r="AU915" s="101" t="s">
        <v>83</v>
      </c>
      <c r="AV915" s="13" t="s">
        <v>81</v>
      </c>
      <c r="AW915" s="13" t="s">
        <v>32</v>
      </c>
      <c r="AX915" s="13" t="s">
        <v>75</v>
      </c>
      <c r="AY915" s="101" t="s">
        <v>204</v>
      </c>
    </row>
    <row r="916" spans="1:65" s="14" customFormat="1" x14ac:dyDescent="0.2">
      <c r="A916" s="198"/>
      <c r="B916" s="199"/>
      <c r="C916" s="198"/>
      <c r="D916" s="200" t="s">
        <v>212</v>
      </c>
      <c r="E916" s="201" t="s">
        <v>1</v>
      </c>
      <c r="F916" s="202" t="s">
        <v>771</v>
      </c>
      <c r="G916" s="198"/>
      <c r="H916" s="203">
        <v>95.504000000000005</v>
      </c>
      <c r="I916" s="198"/>
      <c r="J916" s="198"/>
      <c r="K916" s="198"/>
      <c r="L916" s="199"/>
      <c r="M916" s="204"/>
      <c r="N916" s="205"/>
      <c r="O916" s="205"/>
      <c r="P916" s="205"/>
      <c r="Q916" s="205"/>
      <c r="R916" s="205"/>
      <c r="S916" s="205"/>
      <c r="T916" s="206"/>
      <c r="U916" s="198"/>
      <c r="V916" s="198"/>
      <c r="AT916" s="102" t="s">
        <v>212</v>
      </c>
      <c r="AU916" s="102" t="s">
        <v>83</v>
      </c>
      <c r="AV916" s="14" t="s">
        <v>83</v>
      </c>
      <c r="AW916" s="14" t="s">
        <v>32</v>
      </c>
      <c r="AX916" s="14" t="s">
        <v>75</v>
      </c>
      <c r="AY916" s="102" t="s">
        <v>204</v>
      </c>
    </row>
    <row r="917" spans="1:65" s="14" customFormat="1" x14ac:dyDescent="0.2">
      <c r="A917" s="198"/>
      <c r="B917" s="199"/>
      <c r="C917" s="198"/>
      <c r="D917" s="200" t="s">
        <v>212</v>
      </c>
      <c r="E917" s="201" t="s">
        <v>1</v>
      </c>
      <c r="F917" s="202" t="s">
        <v>772</v>
      </c>
      <c r="G917" s="198"/>
      <c r="H917" s="203">
        <v>5.8719999999999999</v>
      </c>
      <c r="I917" s="198"/>
      <c r="J917" s="198"/>
      <c r="K917" s="198"/>
      <c r="L917" s="199"/>
      <c r="M917" s="204"/>
      <c r="N917" s="205"/>
      <c r="O917" s="205"/>
      <c r="P917" s="205"/>
      <c r="Q917" s="205"/>
      <c r="R917" s="205"/>
      <c r="S917" s="205"/>
      <c r="T917" s="206"/>
      <c r="U917" s="198"/>
      <c r="V917" s="198"/>
      <c r="AT917" s="102" t="s">
        <v>212</v>
      </c>
      <c r="AU917" s="102" t="s">
        <v>83</v>
      </c>
      <c r="AV917" s="14" t="s">
        <v>83</v>
      </c>
      <c r="AW917" s="14" t="s">
        <v>32</v>
      </c>
      <c r="AX917" s="14" t="s">
        <v>75</v>
      </c>
      <c r="AY917" s="102" t="s">
        <v>204</v>
      </c>
    </row>
    <row r="918" spans="1:65" s="14" customFormat="1" x14ac:dyDescent="0.2">
      <c r="A918" s="198"/>
      <c r="B918" s="199"/>
      <c r="C918" s="198"/>
      <c r="D918" s="200" t="s">
        <v>212</v>
      </c>
      <c r="E918" s="201" t="s">
        <v>1</v>
      </c>
      <c r="F918" s="202" t="s">
        <v>773</v>
      </c>
      <c r="G918" s="198"/>
      <c r="H918" s="203">
        <v>14.628</v>
      </c>
      <c r="I918" s="198"/>
      <c r="J918" s="198"/>
      <c r="K918" s="198"/>
      <c r="L918" s="199"/>
      <c r="M918" s="204"/>
      <c r="N918" s="205"/>
      <c r="O918" s="205"/>
      <c r="P918" s="205"/>
      <c r="Q918" s="205"/>
      <c r="R918" s="205"/>
      <c r="S918" s="205"/>
      <c r="T918" s="206"/>
      <c r="U918" s="198"/>
      <c r="V918" s="198"/>
      <c r="AT918" s="102" t="s">
        <v>212</v>
      </c>
      <c r="AU918" s="102" t="s">
        <v>83</v>
      </c>
      <c r="AV918" s="14" t="s">
        <v>83</v>
      </c>
      <c r="AW918" s="14" t="s">
        <v>32</v>
      </c>
      <c r="AX918" s="14" t="s">
        <v>75</v>
      </c>
      <c r="AY918" s="102" t="s">
        <v>204</v>
      </c>
    </row>
    <row r="919" spans="1:65" s="15" customFormat="1" x14ac:dyDescent="0.2">
      <c r="A919" s="207"/>
      <c r="B919" s="208"/>
      <c r="C919" s="207"/>
      <c r="D919" s="200" t="s">
        <v>212</v>
      </c>
      <c r="E919" s="209" t="s">
        <v>1</v>
      </c>
      <c r="F919" s="210" t="s">
        <v>227</v>
      </c>
      <c r="G919" s="207"/>
      <c r="H919" s="211">
        <v>630.36199999999997</v>
      </c>
      <c r="I919" s="207"/>
      <c r="J919" s="207"/>
      <c r="K919" s="207"/>
      <c r="L919" s="208"/>
      <c r="M919" s="212"/>
      <c r="N919" s="213"/>
      <c r="O919" s="213"/>
      <c r="P919" s="213"/>
      <c r="Q919" s="213"/>
      <c r="R919" s="213"/>
      <c r="S919" s="213"/>
      <c r="T919" s="214"/>
      <c r="U919" s="207"/>
      <c r="V919" s="207"/>
      <c r="AT919" s="103" t="s">
        <v>212</v>
      </c>
      <c r="AU919" s="103" t="s">
        <v>83</v>
      </c>
      <c r="AV919" s="15" t="s">
        <v>211</v>
      </c>
      <c r="AW919" s="15" t="s">
        <v>32</v>
      </c>
      <c r="AX919" s="15" t="s">
        <v>81</v>
      </c>
      <c r="AY919" s="103" t="s">
        <v>204</v>
      </c>
    </row>
    <row r="920" spans="1:65" s="2" customFormat="1" ht="37.9" customHeight="1" x14ac:dyDescent="0.2">
      <c r="A920" s="111"/>
      <c r="B920" s="112"/>
      <c r="C920" s="187" t="s">
        <v>472</v>
      </c>
      <c r="D920" s="187" t="s">
        <v>207</v>
      </c>
      <c r="E920" s="188" t="s">
        <v>774</v>
      </c>
      <c r="F920" s="189" t="s">
        <v>775</v>
      </c>
      <c r="G920" s="190" t="s">
        <v>210</v>
      </c>
      <c r="H920" s="191">
        <v>55.872</v>
      </c>
      <c r="I920" s="192"/>
      <c r="J920" s="192">
        <f>ROUND(I920*H920,2)</f>
        <v>0</v>
      </c>
      <c r="K920" s="193"/>
      <c r="L920" s="112"/>
      <c r="M920" s="194" t="s">
        <v>1</v>
      </c>
      <c r="N920" s="195" t="s">
        <v>40</v>
      </c>
      <c r="O920" s="196">
        <v>0</v>
      </c>
      <c r="P920" s="196">
        <f>O920*H920</f>
        <v>0</v>
      </c>
      <c r="Q920" s="196">
        <v>0</v>
      </c>
      <c r="R920" s="196">
        <f>Q920*H920</f>
        <v>0</v>
      </c>
      <c r="S920" s="196">
        <v>0</v>
      </c>
      <c r="T920" s="197">
        <f>S920*H920</f>
        <v>0</v>
      </c>
      <c r="U920" s="111"/>
      <c r="V920" s="111"/>
      <c r="W920" s="29"/>
      <c r="X920" s="29"/>
      <c r="Y920" s="29"/>
      <c r="Z920" s="29"/>
      <c r="AA920" s="29"/>
      <c r="AB920" s="29"/>
      <c r="AC920" s="29"/>
      <c r="AD920" s="29"/>
      <c r="AE920" s="29"/>
      <c r="AR920" s="99" t="s">
        <v>211</v>
      </c>
      <c r="AT920" s="99" t="s">
        <v>207</v>
      </c>
      <c r="AU920" s="99" t="s">
        <v>83</v>
      </c>
      <c r="AY920" s="18" t="s">
        <v>204</v>
      </c>
      <c r="BE920" s="100">
        <f>IF(N920="základní",J920,0)</f>
        <v>0</v>
      </c>
      <c r="BF920" s="100">
        <f>IF(N920="snížená",J920,0)</f>
        <v>0</v>
      </c>
      <c r="BG920" s="100">
        <f>IF(N920="zákl. přenesená",J920,0)</f>
        <v>0</v>
      </c>
      <c r="BH920" s="100">
        <f>IF(N920="sníž. přenesená",J920,0)</f>
        <v>0</v>
      </c>
      <c r="BI920" s="100">
        <f>IF(N920="nulová",J920,0)</f>
        <v>0</v>
      </c>
      <c r="BJ920" s="18" t="s">
        <v>81</v>
      </c>
      <c r="BK920" s="100">
        <f>ROUND(I920*H920,2)</f>
        <v>0</v>
      </c>
      <c r="BL920" s="18" t="s">
        <v>211</v>
      </c>
      <c r="BM920" s="99" t="s">
        <v>776</v>
      </c>
    </row>
    <row r="921" spans="1:65" s="13" customFormat="1" x14ac:dyDescent="0.2">
      <c r="A921" s="225"/>
      <c r="B921" s="226"/>
      <c r="C921" s="225"/>
      <c r="D921" s="200" t="s">
        <v>212</v>
      </c>
      <c r="E921" s="227" t="s">
        <v>1</v>
      </c>
      <c r="F921" s="228" t="s">
        <v>213</v>
      </c>
      <c r="G921" s="225"/>
      <c r="H921" s="227" t="s">
        <v>1</v>
      </c>
      <c r="I921" s="225"/>
      <c r="J921" s="225"/>
      <c r="K921" s="225"/>
      <c r="L921" s="226"/>
      <c r="M921" s="229"/>
      <c r="N921" s="230"/>
      <c r="O921" s="230"/>
      <c r="P921" s="230"/>
      <c r="Q921" s="230"/>
      <c r="R921" s="230"/>
      <c r="S921" s="230"/>
      <c r="T921" s="231"/>
      <c r="U921" s="225"/>
      <c r="V921" s="225"/>
      <c r="AT921" s="101" t="s">
        <v>212</v>
      </c>
      <c r="AU921" s="101" t="s">
        <v>83</v>
      </c>
      <c r="AV921" s="13" t="s">
        <v>81</v>
      </c>
      <c r="AW921" s="13" t="s">
        <v>32</v>
      </c>
      <c r="AX921" s="13" t="s">
        <v>75</v>
      </c>
      <c r="AY921" s="101" t="s">
        <v>204</v>
      </c>
    </row>
    <row r="922" spans="1:65" s="13" customFormat="1" x14ac:dyDescent="0.2">
      <c r="A922" s="225"/>
      <c r="B922" s="226"/>
      <c r="C922" s="225"/>
      <c r="D922" s="200" t="s">
        <v>212</v>
      </c>
      <c r="E922" s="227" t="s">
        <v>1</v>
      </c>
      <c r="F922" s="228" t="s">
        <v>327</v>
      </c>
      <c r="G922" s="225"/>
      <c r="H922" s="227" t="s">
        <v>1</v>
      </c>
      <c r="I922" s="225"/>
      <c r="J922" s="225"/>
      <c r="K922" s="225"/>
      <c r="L922" s="226"/>
      <c r="M922" s="229"/>
      <c r="N922" s="230"/>
      <c r="O922" s="230"/>
      <c r="P922" s="230"/>
      <c r="Q922" s="230"/>
      <c r="R922" s="230"/>
      <c r="S922" s="230"/>
      <c r="T922" s="231"/>
      <c r="U922" s="225"/>
      <c r="V922" s="225"/>
      <c r="AT922" s="101" t="s">
        <v>212</v>
      </c>
      <c r="AU922" s="101" t="s">
        <v>83</v>
      </c>
      <c r="AV922" s="13" t="s">
        <v>81</v>
      </c>
      <c r="AW922" s="13" t="s">
        <v>32</v>
      </c>
      <c r="AX922" s="13" t="s">
        <v>75</v>
      </c>
      <c r="AY922" s="101" t="s">
        <v>204</v>
      </c>
    </row>
    <row r="923" spans="1:65" s="14" customFormat="1" x14ac:dyDescent="0.2">
      <c r="A923" s="198"/>
      <c r="B923" s="199"/>
      <c r="C923" s="198"/>
      <c r="D923" s="200" t="s">
        <v>212</v>
      </c>
      <c r="E923" s="201" t="s">
        <v>1</v>
      </c>
      <c r="F923" s="202" t="s">
        <v>777</v>
      </c>
      <c r="G923" s="198"/>
      <c r="H923" s="203">
        <v>15.624000000000001</v>
      </c>
      <c r="I923" s="198"/>
      <c r="J923" s="198"/>
      <c r="K923" s="198"/>
      <c r="L923" s="199"/>
      <c r="M923" s="204"/>
      <c r="N923" s="205"/>
      <c r="O923" s="205"/>
      <c r="P923" s="205"/>
      <c r="Q923" s="205"/>
      <c r="R923" s="205"/>
      <c r="S923" s="205"/>
      <c r="T923" s="206"/>
      <c r="U923" s="198"/>
      <c r="V923" s="198"/>
      <c r="AT923" s="102" t="s">
        <v>212</v>
      </c>
      <c r="AU923" s="102" t="s">
        <v>83</v>
      </c>
      <c r="AV923" s="14" t="s">
        <v>83</v>
      </c>
      <c r="AW923" s="14" t="s">
        <v>32</v>
      </c>
      <c r="AX923" s="14" t="s">
        <v>75</v>
      </c>
      <c r="AY923" s="102" t="s">
        <v>204</v>
      </c>
    </row>
    <row r="924" spans="1:65" s="13" customFormat="1" x14ac:dyDescent="0.2">
      <c r="A924" s="225"/>
      <c r="B924" s="226"/>
      <c r="C924" s="225"/>
      <c r="D924" s="200" t="s">
        <v>212</v>
      </c>
      <c r="E924" s="227" t="s">
        <v>1</v>
      </c>
      <c r="F924" s="228" t="s">
        <v>265</v>
      </c>
      <c r="G924" s="225"/>
      <c r="H924" s="227" t="s">
        <v>1</v>
      </c>
      <c r="I924" s="225"/>
      <c r="J924" s="225"/>
      <c r="K924" s="225"/>
      <c r="L924" s="226"/>
      <c r="M924" s="229"/>
      <c r="N924" s="230"/>
      <c r="O924" s="230"/>
      <c r="P924" s="230"/>
      <c r="Q924" s="230"/>
      <c r="R924" s="230"/>
      <c r="S924" s="230"/>
      <c r="T924" s="231"/>
      <c r="U924" s="225"/>
      <c r="V924" s="225"/>
      <c r="AT924" s="101" t="s">
        <v>212</v>
      </c>
      <c r="AU924" s="101" t="s">
        <v>83</v>
      </c>
      <c r="AV924" s="13" t="s">
        <v>81</v>
      </c>
      <c r="AW924" s="13" t="s">
        <v>32</v>
      </c>
      <c r="AX924" s="13" t="s">
        <v>75</v>
      </c>
      <c r="AY924" s="101" t="s">
        <v>204</v>
      </c>
    </row>
    <row r="925" spans="1:65" s="14" customFormat="1" x14ac:dyDescent="0.2">
      <c r="A925" s="198"/>
      <c r="B925" s="199"/>
      <c r="C925" s="198"/>
      <c r="D925" s="200" t="s">
        <v>212</v>
      </c>
      <c r="E925" s="201" t="s">
        <v>1</v>
      </c>
      <c r="F925" s="202" t="s">
        <v>778</v>
      </c>
      <c r="G925" s="198"/>
      <c r="H925" s="203">
        <v>21.09</v>
      </c>
      <c r="I925" s="198"/>
      <c r="J925" s="198"/>
      <c r="K925" s="198"/>
      <c r="L925" s="199"/>
      <c r="M925" s="204"/>
      <c r="N925" s="205"/>
      <c r="O925" s="205"/>
      <c r="P925" s="205"/>
      <c r="Q925" s="205"/>
      <c r="R925" s="205"/>
      <c r="S925" s="205"/>
      <c r="T925" s="206"/>
      <c r="U925" s="198"/>
      <c r="V925" s="198"/>
      <c r="AT925" s="102" t="s">
        <v>212</v>
      </c>
      <c r="AU925" s="102" t="s">
        <v>83</v>
      </c>
      <c r="AV925" s="14" t="s">
        <v>83</v>
      </c>
      <c r="AW925" s="14" t="s">
        <v>32</v>
      </c>
      <c r="AX925" s="14" t="s">
        <v>75</v>
      </c>
      <c r="AY925" s="102" t="s">
        <v>204</v>
      </c>
    </row>
    <row r="926" spans="1:65" s="13" customFormat="1" x14ac:dyDescent="0.2">
      <c r="A926" s="225"/>
      <c r="B926" s="226"/>
      <c r="C926" s="225"/>
      <c r="D926" s="200" t="s">
        <v>212</v>
      </c>
      <c r="E926" s="227" t="s">
        <v>1</v>
      </c>
      <c r="F926" s="228" t="s">
        <v>458</v>
      </c>
      <c r="G926" s="225"/>
      <c r="H926" s="227" t="s">
        <v>1</v>
      </c>
      <c r="I926" s="225"/>
      <c r="J926" s="225"/>
      <c r="K926" s="225"/>
      <c r="L926" s="226"/>
      <c r="M926" s="229"/>
      <c r="N926" s="230"/>
      <c r="O926" s="230"/>
      <c r="P926" s="230"/>
      <c r="Q926" s="230"/>
      <c r="R926" s="230"/>
      <c r="S926" s="230"/>
      <c r="T926" s="231"/>
      <c r="U926" s="225"/>
      <c r="V926" s="225"/>
      <c r="AT926" s="101" t="s">
        <v>212</v>
      </c>
      <c r="AU926" s="101" t="s">
        <v>83</v>
      </c>
      <c r="AV926" s="13" t="s">
        <v>81</v>
      </c>
      <c r="AW926" s="13" t="s">
        <v>32</v>
      </c>
      <c r="AX926" s="13" t="s">
        <v>75</v>
      </c>
      <c r="AY926" s="101" t="s">
        <v>204</v>
      </c>
    </row>
    <row r="927" spans="1:65" s="14" customFormat="1" x14ac:dyDescent="0.2">
      <c r="A927" s="198"/>
      <c r="B927" s="199"/>
      <c r="C927" s="198"/>
      <c r="D927" s="200" t="s">
        <v>212</v>
      </c>
      <c r="E927" s="201" t="s">
        <v>1</v>
      </c>
      <c r="F927" s="202" t="s">
        <v>779</v>
      </c>
      <c r="G927" s="198"/>
      <c r="H927" s="203">
        <v>21.888000000000002</v>
      </c>
      <c r="I927" s="198"/>
      <c r="J927" s="198"/>
      <c r="K927" s="198"/>
      <c r="L927" s="199"/>
      <c r="M927" s="204"/>
      <c r="N927" s="205"/>
      <c r="O927" s="205"/>
      <c r="P927" s="205"/>
      <c r="Q927" s="205"/>
      <c r="R927" s="205"/>
      <c r="S927" s="205"/>
      <c r="T927" s="206"/>
      <c r="U927" s="198"/>
      <c r="V927" s="198"/>
      <c r="AT927" s="102" t="s">
        <v>212</v>
      </c>
      <c r="AU927" s="102" t="s">
        <v>83</v>
      </c>
      <c r="AV927" s="14" t="s">
        <v>83</v>
      </c>
      <c r="AW927" s="14" t="s">
        <v>32</v>
      </c>
      <c r="AX927" s="14" t="s">
        <v>75</v>
      </c>
      <c r="AY927" s="102" t="s">
        <v>204</v>
      </c>
    </row>
    <row r="928" spans="1:65" s="14" customFormat="1" x14ac:dyDescent="0.2">
      <c r="A928" s="198"/>
      <c r="B928" s="199"/>
      <c r="C928" s="198"/>
      <c r="D928" s="200" t="s">
        <v>212</v>
      </c>
      <c r="E928" s="201" t="s">
        <v>1</v>
      </c>
      <c r="F928" s="202" t="s">
        <v>780</v>
      </c>
      <c r="G928" s="198"/>
      <c r="H928" s="203">
        <v>-1.2</v>
      </c>
      <c r="I928" s="198"/>
      <c r="J928" s="198"/>
      <c r="K928" s="198"/>
      <c r="L928" s="199"/>
      <c r="M928" s="204"/>
      <c r="N928" s="205"/>
      <c r="O928" s="205"/>
      <c r="P928" s="205"/>
      <c r="Q928" s="205"/>
      <c r="R928" s="205"/>
      <c r="S928" s="205"/>
      <c r="T928" s="206"/>
      <c r="U928" s="198"/>
      <c r="V928" s="198"/>
      <c r="AT928" s="102" t="s">
        <v>212</v>
      </c>
      <c r="AU928" s="102" t="s">
        <v>83</v>
      </c>
      <c r="AV928" s="14" t="s">
        <v>83</v>
      </c>
      <c r="AW928" s="14" t="s">
        <v>32</v>
      </c>
      <c r="AX928" s="14" t="s">
        <v>75</v>
      </c>
      <c r="AY928" s="102" t="s">
        <v>204</v>
      </c>
    </row>
    <row r="929" spans="1:65" s="14" customFormat="1" x14ac:dyDescent="0.2">
      <c r="A929" s="198"/>
      <c r="B929" s="199"/>
      <c r="C929" s="198"/>
      <c r="D929" s="200" t="s">
        <v>212</v>
      </c>
      <c r="E929" s="201" t="s">
        <v>1</v>
      </c>
      <c r="F929" s="202" t="s">
        <v>781</v>
      </c>
      <c r="G929" s="198"/>
      <c r="H929" s="203">
        <v>-1.53</v>
      </c>
      <c r="I929" s="198"/>
      <c r="J929" s="198"/>
      <c r="K929" s="198"/>
      <c r="L929" s="199"/>
      <c r="M929" s="204"/>
      <c r="N929" s="205"/>
      <c r="O929" s="205"/>
      <c r="P929" s="205"/>
      <c r="Q929" s="205"/>
      <c r="R929" s="205"/>
      <c r="S929" s="205"/>
      <c r="T929" s="206"/>
      <c r="U929" s="198"/>
      <c r="V929" s="198"/>
      <c r="AT929" s="102" t="s">
        <v>212</v>
      </c>
      <c r="AU929" s="102" t="s">
        <v>83</v>
      </c>
      <c r="AV929" s="14" t="s">
        <v>83</v>
      </c>
      <c r="AW929" s="14" t="s">
        <v>32</v>
      </c>
      <c r="AX929" s="14" t="s">
        <v>75</v>
      </c>
      <c r="AY929" s="102" t="s">
        <v>204</v>
      </c>
    </row>
    <row r="930" spans="1:65" s="15" customFormat="1" x14ac:dyDescent="0.2">
      <c r="A930" s="207"/>
      <c r="B930" s="208"/>
      <c r="C930" s="207"/>
      <c r="D930" s="200" t="s">
        <v>212</v>
      </c>
      <c r="E930" s="209" t="s">
        <v>1</v>
      </c>
      <c r="F930" s="210" t="s">
        <v>227</v>
      </c>
      <c r="G930" s="207"/>
      <c r="H930" s="211">
        <v>55.872</v>
      </c>
      <c r="I930" s="207"/>
      <c r="J930" s="207"/>
      <c r="K930" s="207"/>
      <c r="L930" s="208"/>
      <c r="M930" s="212"/>
      <c r="N930" s="213"/>
      <c r="O930" s="213"/>
      <c r="P930" s="213"/>
      <c r="Q930" s="213"/>
      <c r="R930" s="213"/>
      <c r="S930" s="213"/>
      <c r="T930" s="214"/>
      <c r="U930" s="207"/>
      <c r="V930" s="207"/>
      <c r="AT930" s="103" t="s">
        <v>212</v>
      </c>
      <c r="AU930" s="103" t="s">
        <v>83</v>
      </c>
      <c r="AV930" s="15" t="s">
        <v>211</v>
      </c>
      <c r="AW930" s="15" t="s">
        <v>32</v>
      </c>
      <c r="AX930" s="15" t="s">
        <v>81</v>
      </c>
      <c r="AY930" s="103" t="s">
        <v>204</v>
      </c>
    </row>
    <row r="931" spans="1:65" s="2" customFormat="1" ht="24.2" customHeight="1" x14ac:dyDescent="0.2">
      <c r="A931" s="111"/>
      <c r="B931" s="112"/>
      <c r="C931" s="187" t="s">
        <v>782</v>
      </c>
      <c r="D931" s="187" t="s">
        <v>207</v>
      </c>
      <c r="E931" s="188" t="s">
        <v>783</v>
      </c>
      <c r="F931" s="189" t="s">
        <v>784</v>
      </c>
      <c r="G931" s="190" t="s">
        <v>210</v>
      </c>
      <c r="H931" s="191">
        <v>4794.4350000000004</v>
      </c>
      <c r="I931" s="192"/>
      <c r="J931" s="192">
        <f>ROUND(I931*H931,2)</f>
        <v>0</v>
      </c>
      <c r="K931" s="193"/>
      <c r="L931" s="112"/>
      <c r="M931" s="194" t="s">
        <v>1</v>
      </c>
      <c r="N931" s="195" t="s">
        <v>40</v>
      </c>
      <c r="O931" s="196">
        <v>0</v>
      </c>
      <c r="P931" s="196">
        <f>O931*H931</f>
        <v>0</v>
      </c>
      <c r="Q931" s="196">
        <v>0</v>
      </c>
      <c r="R931" s="196">
        <f>Q931*H931</f>
        <v>0</v>
      </c>
      <c r="S931" s="196">
        <v>0</v>
      </c>
      <c r="T931" s="197">
        <f>S931*H931</f>
        <v>0</v>
      </c>
      <c r="U931" s="111"/>
      <c r="V931" s="111"/>
      <c r="W931" s="29"/>
      <c r="X931" s="29"/>
      <c r="Y931" s="29"/>
      <c r="Z931" s="29"/>
      <c r="AA931" s="29"/>
      <c r="AB931" s="29"/>
      <c r="AC931" s="29"/>
      <c r="AD931" s="29"/>
      <c r="AE931" s="29"/>
      <c r="AR931" s="99" t="s">
        <v>211</v>
      </c>
      <c r="AT931" s="99" t="s">
        <v>207</v>
      </c>
      <c r="AU931" s="99" t="s">
        <v>83</v>
      </c>
      <c r="AY931" s="18" t="s">
        <v>204</v>
      </c>
      <c r="BE931" s="100">
        <f>IF(N931="základní",J931,0)</f>
        <v>0</v>
      </c>
      <c r="BF931" s="100">
        <f>IF(N931="snížená",J931,0)</f>
        <v>0</v>
      </c>
      <c r="BG931" s="100">
        <f>IF(N931="zákl. přenesená",J931,0)</f>
        <v>0</v>
      </c>
      <c r="BH931" s="100">
        <f>IF(N931="sníž. přenesená",J931,0)</f>
        <v>0</v>
      </c>
      <c r="BI931" s="100">
        <f>IF(N931="nulová",J931,0)</f>
        <v>0</v>
      </c>
      <c r="BJ931" s="18" t="s">
        <v>81</v>
      </c>
      <c r="BK931" s="100">
        <f>ROUND(I931*H931,2)</f>
        <v>0</v>
      </c>
      <c r="BL931" s="18" t="s">
        <v>211</v>
      </c>
      <c r="BM931" s="99" t="s">
        <v>785</v>
      </c>
    </row>
    <row r="932" spans="1:65" s="14" customFormat="1" x14ac:dyDescent="0.2">
      <c r="A932" s="198"/>
      <c r="B932" s="199"/>
      <c r="C932" s="198"/>
      <c r="D932" s="200" t="s">
        <v>212</v>
      </c>
      <c r="E932" s="201" t="s">
        <v>1</v>
      </c>
      <c r="F932" s="202" t="s">
        <v>786</v>
      </c>
      <c r="G932" s="198"/>
      <c r="H932" s="203">
        <v>1041.615</v>
      </c>
      <c r="I932" s="198"/>
      <c r="J932" s="198"/>
      <c r="K932" s="198"/>
      <c r="L932" s="199"/>
      <c r="M932" s="204"/>
      <c r="N932" s="205"/>
      <c r="O932" s="205"/>
      <c r="P932" s="205"/>
      <c r="Q932" s="205"/>
      <c r="R932" s="205"/>
      <c r="S932" s="205"/>
      <c r="T932" s="206"/>
      <c r="U932" s="198"/>
      <c r="V932" s="198"/>
      <c r="AT932" s="102" t="s">
        <v>212</v>
      </c>
      <c r="AU932" s="102" t="s">
        <v>83</v>
      </c>
      <c r="AV932" s="14" t="s">
        <v>83</v>
      </c>
      <c r="AW932" s="14" t="s">
        <v>32</v>
      </c>
      <c r="AX932" s="14" t="s">
        <v>75</v>
      </c>
      <c r="AY932" s="102" t="s">
        <v>204</v>
      </c>
    </row>
    <row r="933" spans="1:65" s="14" customFormat="1" x14ac:dyDescent="0.2">
      <c r="A933" s="198"/>
      <c r="B933" s="199"/>
      <c r="C933" s="198"/>
      <c r="D933" s="200" t="s">
        <v>212</v>
      </c>
      <c r="E933" s="201" t="s">
        <v>1</v>
      </c>
      <c r="F933" s="202" t="s">
        <v>278</v>
      </c>
      <c r="G933" s="198"/>
      <c r="H933" s="203">
        <v>8</v>
      </c>
      <c r="I933" s="198"/>
      <c r="J933" s="198"/>
      <c r="K933" s="198"/>
      <c r="L933" s="199"/>
      <c r="M933" s="204"/>
      <c r="N933" s="205"/>
      <c r="O933" s="205"/>
      <c r="P933" s="205"/>
      <c r="Q933" s="205"/>
      <c r="R933" s="205"/>
      <c r="S933" s="205"/>
      <c r="T933" s="206"/>
      <c r="U933" s="198"/>
      <c r="V933" s="198"/>
      <c r="AT933" s="102" t="s">
        <v>212</v>
      </c>
      <c r="AU933" s="102" t="s">
        <v>83</v>
      </c>
      <c r="AV933" s="14" t="s">
        <v>83</v>
      </c>
      <c r="AW933" s="14" t="s">
        <v>32</v>
      </c>
      <c r="AX933" s="14" t="s">
        <v>75</v>
      </c>
      <c r="AY933" s="102" t="s">
        <v>204</v>
      </c>
    </row>
    <row r="934" spans="1:65" s="14" customFormat="1" x14ac:dyDescent="0.2">
      <c r="A934" s="198"/>
      <c r="B934" s="199"/>
      <c r="C934" s="198"/>
      <c r="D934" s="200" t="s">
        <v>212</v>
      </c>
      <c r="E934" s="201" t="s">
        <v>1</v>
      </c>
      <c r="F934" s="202" t="s">
        <v>787</v>
      </c>
      <c r="G934" s="198"/>
      <c r="H934" s="203">
        <v>1731.856</v>
      </c>
      <c r="I934" s="198"/>
      <c r="J934" s="198"/>
      <c r="K934" s="198"/>
      <c r="L934" s="199"/>
      <c r="M934" s="204"/>
      <c r="N934" s="205"/>
      <c r="O934" s="205"/>
      <c r="P934" s="205"/>
      <c r="Q934" s="205"/>
      <c r="R934" s="205"/>
      <c r="S934" s="205"/>
      <c r="T934" s="206"/>
      <c r="U934" s="198"/>
      <c r="V934" s="198"/>
      <c r="AT934" s="102" t="s">
        <v>212</v>
      </c>
      <c r="AU934" s="102" t="s">
        <v>83</v>
      </c>
      <c r="AV934" s="14" t="s">
        <v>83</v>
      </c>
      <c r="AW934" s="14" t="s">
        <v>32</v>
      </c>
      <c r="AX934" s="14" t="s">
        <v>75</v>
      </c>
      <c r="AY934" s="102" t="s">
        <v>204</v>
      </c>
    </row>
    <row r="935" spans="1:65" s="14" customFormat="1" x14ac:dyDescent="0.2">
      <c r="A935" s="198"/>
      <c r="B935" s="199"/>
      <c r="C935" s="198"/>
      <c r="D935" s="200" t="s">
        <v>212</v>
      </c>
      <c r="E935" s="201" t="s">
        <v>1</v>
      </c>
      <c r="F935" s="202" t="s">
        <v>788</v>
      </c>
      <c r="G935" s="198"/>
      <c r="H935" s="203">
        <v>1382.6020000000001</v>
      </c>
      <c r="I935" s="198"/>
      <c r="J935" s="198"/>
      <c r="K935" s="198"/>
      <c r="L935" s="199"/>
      <c r="M935" s="204"/>
      <c r="N935" s="205"/>
      <c r="O935" s="205"/>
      <c r="P935" s="205"/>
      <c r="Q935" s="205"/>
      <c r="R935" s="205"/>
      <c r="S935" s="205"/>
      <c r="T935" s="206"/>
      <c r="U935" s="198"/>
      <c r="V935" s="198"/>
      <c r="AT935" s="102" t="s">
        <v>212</v>
      </c>
      <c r="AU935" s="102" t="s">
        <v>83</v>
      </c>
      <c r="AV935" s="14" t="s">
        <v>83</v>
      </c>
      <c r="AW935" s="14" t="s">
        <v>32</v>
      </c>
      <c r="AX935" s="14" t="s">
        <v>75</v>
      </c>
      <c r="AY935" s="102" t="s">
        <v>204</v>
      </c>
    </row>
    <row r="936" spans="1:65" s="14" customFormat="1" x14ac:dyDescent="0.2">
      <c r="A936" s="198"/>
      <c r="B936" s="199"/>
      <c r="C936" s="198"/>
      <c r="D936" s="200" t="s">
        <v>212</v>
      </c>
      <c r="E936" s="201" t="s">
        <v>1</v>
      </c>
      <c r="F936" s="202" t="s">
        <v>789</v>
      </c>
      <c r="G936" s="198"/>
      <c r="H936" s="203">
        <v>630.36199999999997</v>
      </c>
      <c r="I936" s="198"/>
      <c r="J936" s="198"/>
      <c r="K936" s="198"/>
      <c r="L936" s="199"/>
      <c r="M936" s="204"/>
      <c r="N936" s="205"/>
      <c r="O936" s="205"/>
      <c r="P936" s="205"/>
      <c r="Q936" s="205"/>
      <c r="R936" s="205"/>
      <c r="S936" s="205"/>
      <c r="T936" s="206"/>
      <c r="U936" s="198"/>
      <c r="V936" s="198"/>
      <c r="AT936" s="102" t="s">
        <v>212</v>
      </c>
      <c r="AU936" s="102" t="s">
        <v>83</v>
      </c>
      <c r="AV936" s="14" t="s">
        <v>83</v>
      </c>
      <c r="AW936" s="14" t="s">
        <v>32</v>
      </c>
      <c r="AX936" s="14" t="s">
        <v>75</v>
      </c>
      <c r="AY936" s="102" t="s">
        <v>204</v>
      </c>
    </row>
    <row r="937" spans="1:65" s="15" customFormat="1" x14ac:dyDescent="0.2">
      <c r="A937" s="207"/>
      <c r="B937" s="208"/>
      <c r="C937" s="207"/>
      <c r="D937" s="200" t="s">
        <v>212</v>
      </c>
      <c r="E937" s="209" t="s">
        <v>1</v>
      </c>
      <c r="F937" s="210" t="s">
        <v>227</v>
      </c>
      <c r="G937" s="207"/>
      <c r="H937" s="211">
        <v>4794.4350000000004</v>
      </c>
      <c r="I937" s="207"/>
      <c r="J937" s="207"/>
      <c r="K937" s="207"/>
      <c r="L937" s="208"/>
      <c r="M937" s="212"/>
      <c r="N937" s="213"/>
      <c r="O937" s="213"/>
      <c r="P937" s="213"/>
      <c r="Q937" s="213"/>
      <c r="R937" s="213"/>
      <c r="S937" s="213"/>
      <c r="T937" s="214"/>
      <c r="U937" s="207"/>
      <c r="V937" s="207"/>
      <c r="AT937" s="103" t="s">
        <v>212</v>
      </c>
      <c r="AU937" s="103" t="s">
        <v>83</v>
      </c>
      <c r="AV937" s="15" t="s">
        <v>211</v>
      </c>
      <c r="AW937" s="15" t="s">
        <v>32</v>
      </c>
      <c r="AX937" s="15" t="s">
        <v>81</v>
      </c>
      <c r="AY937" s="103" t="s">
        <v>204</v>
      </c>
    </row>
    <row r="938" spans="1:65" s="2" customFormat="1" ht="24.2" customHeight="1" x14ac:dyDescent="0.2">
      <c r="A938" s="111"/>
      <c r="B938" s="112"/>
      <c r="C938" s="187" t="s">
        <v>481</v>
      </c>
      <c r="D938" s="187" t="s">
        <v>207</v>
      </c>
      <c r="E938" s="188" t="s">
        <v>790</v>
      </c>
      <c r="F938" s="189" t="s">
        <v>791</v>
      </c>
      <c r="G938" s="190" t="s">
        <v>210</v>
      </c>
      <c r="H938" s="191">
        <v>0.49</v>
      </c>
      <c r="I938" s="192"/>
      <c r="J938" s="192">
        <f>ROUND(I938*H938,2)</f>
        <v>0</v>
      </c>
      <c r="K938" s="193"/>
      <c r="L938" s="112"/>
      <c r="M938" s="194" t="s">
        <v>1</v>
      </c>
      <c r="N938" s="195" t="s">
        <v>40</v>
      </c>
      <c r="O938" s="196">
        <v>0</v>
      </c>
      <c r="P938" s="196">
        <f>O938*H938</f>
        <v>0</v>
      </c>
      <c r="Q938" s="196">
        <v>0</v>
      </c>
      <c r="R938" s="196">
        <f>Q938*H938</f>
        <v>0</v>
      </c>
      <c r="S938" s="196">
        <v>0</v>
      </c>
      <c r="T938" s="197">
        <f>S938*H938</f>
        <v>0</v>
      </c>
      <c r="U938" s="111"/>
      <c r="V938" s="111"/>
      <c r="W938" s="29"/>
      <c r="X938" s="29"/>
      <c r="Y938" s="29"/>
      <c r="Z938" s="29"/>
      <c r="AA938" s="29"/>
      <c r="AB938" s="29"/>
      <c r="AC938" s="29"/>
      <c r="AD938" s="29"/>
      <c r="AE938" s="29"/>
      <c r="AR938" s="99" t="s">
        <v>211</v>
      </c>
      <c r="AT938" s="99" t="s">
        <v>207</v>
      </c>
      <c r="AU938" s="99" t="s">
        <v>83</v>
      </c>
      <c r="AY938" s="18" t="s">
        <v>204</v>
      </c>
      <c r="BE938" s="100">
        <f>IF(N938="základní",J938,0)</f>
        <v>0</v>
      </c>
      <c r="BF938" s="100">
        <f>IF(N938="snížená",J938,0)</f>
        <v>0</v>
      </c>
      <c r="BG938" s="100">
        <f>IF(N938="zákl. přenesená",J938,0)</f>
        <v>0</v>
      </c>
      <c r="BH938" s="100">
        <f>IF(N938="sníž. přenesená",J938,0)</f>
        <v>0</v>
      </c>
      <c r="BI938" s="100">
        <f>IF(N938="nulová",J938,0)</f>
        <v>0</v>
      </c>
      <c r="BJ938" s="18" t="s">
        <v>81</v>
      </c>
      <c r="BK938" s="100">
        <f>ROUND(I938*H938,2)</f>
        <v>0</v>
      </c>
      <c r="BL938" s="18" t="s">
        <v>211</v>
      </c>
      <c r="BM938" s="99" t="s">
        <v>792</v>
      </c>
    </row>
    <row r="939" spans="1:65" s="13" customFormat="1" x14ac:dyDescent="0.2">
      <c r="A939" s="225"/>
      <c r="B939" s="226"/>
      <c r="C939" s="225"/>
      <c r="D939" s="200" t="s">
        <v>212</v>
      </c>
      <c r="E939" s="227" t="s">
        <v>1</v>
      </c>
      <c r="F939" s="228" t="s">
        <v>213</v>
      </c>
      <c r="G939" s="225"/>
      <c r="H939" s="227" t="s">
        <v>1</v>
      </c>
      <c r="I939" s="225"/>
      <c r="J939" s="225"/>
      <c r="K939" s="225"/>
      <c r="L939" s="226"/>
      <c r="M939" s="229"/>
      <c r="N939" s="230"/>
      <c r="O939" s="230"/>
      <c r="P939" s="230"/>
      <c r="Q939" s="230"/>
      <c r="R939" s="230"/>
      <c r="S939" s="230"/>
      <c r="T939" s="231"/>
      <c r="U939" s="225"/>
      <c r="V939" s="225"/>
      <c r="AT939" s="101" t="s">
        <v>212</v>
      </c>
      <c r="AU939" s="101" t="s">
        <v>83</v>
      </c>
      <c r="AV939" s="13" t="s">
        <v>81</v>
      </c>
      <c r="AW939" s="13" t="s">
        <v>32</v>
      </c>
      <c r="AX939" s="13" t="s">
        <v>75</v>
      </c>
      <c r="AY939" s="101" t="s">
        <v>204</v>
      </c>
    </row>
    <row r="940" spans="1:65" s="13" customFormat="1" x14ac:dyDescent="0.2">
      <c r="A940" s="225"/>
      <c r="B940" s="226"/>
      <c r="C940" s="225"/>
      <c r="D940" s="200" t="s">
        <v>212</v>
      </c>
      <c r="E940" s="227" t="s">
        <v>1</v>
      </c>
      <c r="F940" s="228" t="s">
        <v>267</v>
      </c>
      <c r="G940" s="225"/>
      <c r="H940" s="227" t="s">
        <v>1</v>
      </c>
      <c r="I940" s="225"/>
      <c r="J940" s="225"/>
      <c r="K940" s="225"/>
      <c r="L940" s="226"/>
      <c r="M940" s="229"/>
      <c r="N940" s="230"/>
      <c r="O940" s="230"/>
      <c r="P940" s="230"/>
      <c r="Q940" s="230"/>
      <c r="R940" s="230"/>
      <c r="S940" s="230"/>
      <c r="T940" s="231"/>
      <c r="U940" s="225"/>
      <c r="V940" s="225"/>
      <c r="AT940" s="101" t="s">
        <v>212</v>
      </c>
      <c r="AU940" s="101" t="s">
        <v>83</v>
      </c>
      <c r="AV940" s="13" t="s">
        <v>81</v>
      </c>
      <c r="AW940" s="13" t="s">
        <v>32</v>
      </c>
      <c r="AX940" s="13" t="s">
        <v>75</v>
      </c>
      <c r="AY940" s="101" t="s">
        <v>204</v>
      </c>
    </row>
    <row r="941" spans="1:65" s="14" customFormat="1" x14ac:dyDescent="0.2">
      <c r="A941" s="198"/>
      <c r="B941" s="199"/>
      <c r="C941" s="198"/>
      <c r="D941" s="200" t="s">
        <v>212</v>
      </c>
      <c r="E941" s="201" t="s">
        <v>1</v>
      </c>
      <c r="F941" s="202" t="s">
        <v>274</v>
      </c>
      <c r="G941" s="198"/>
      <c r="H941" s="203">
        <v>0.49</v>
      </c>
      <c r="I941" s="198"/>
      <c r="J941" s="198"/>
      <c r="K941" s="198"/>
      <c r="L941" s="199"/>
      <c r="M941" s="204"/>
      <c r="N941" s="205"/>
      <c r="O941" s="205"/>
      <c r="P941" s="205"/>
      <c r="Q941" s="205"/>
      <c r="R941" s="205"/>
      <c r="S941" s="205"/>
      <c r="T941" s="206"/>
      <c r="U941" s="198"/>
      <c r="V941" s="198"/>
      <c r="AT941" s="102" t="s">
        <v>212</v>
      </c>
      <c r="AU941" s="102" t="s">
        <v>83</v>
      </c>
      <c r="AV941" s="14" t="s">
        <v>83</v>
      </c>
      <c r="AW941" s="14" t="s">
        <v>32</v>
      </c>
      <c r="AX941" s="14" t="s">
        <v>75</v>
      </c>
      <c r="AY941" s="102" t="s">
        <v>204</v>
      </c>
    </row>
    <row r="942" spans="1:65" s="15" customFormat="1" x14ac:dyDescent="0.2">
      <c r="A942" s="207"/>
      <c r="B942" s="208"/>
      <c r="C942" s="207"/>
      <c r="D942" s="200" t="s">
        <v>212</v>
      </c>
      <c r="E942" s="209" t="s">
        <v>1</v>
      </c>
      <c r="F942" s="210" t="s">
        <v>227</v>
      </c>
      <c r="G942" s="207"/>
      <c r="H942" s="211">
        <v>0.49</v>
      </c>
      <c r="I942" s="207"/>
      <c r="J942" s="207"/>
      <c r="K942" s="207"/>
      <c r="L942" s="208"/>
      <c r="M942" s="212"/>
      <c r="N942" s="213"/>
      <c r="O942" s="213"/>
      <c r="P942" s="213"/>
      <c r="Q942" s="213"/>
      <c r="R942" s="213"/>
      <c r="S942" s="213"/>
      <c r="T942" s="214"/>
      <c r="U942" s="207"/>
      <c r="V942" s="207"/>
      <c r="AT942" s="103" t="s">
        <v>212</v>
      </c>
      <c r="AU942" s="103" t="s">
        <v>83</v>
      </c>
      <c r="AV942" s="15" t="s">
        <v>211</v>
      </c>
      <c r="AW942" s="15" t="s">
        <v>32</v>
      </c>
      <c r="AX942" s="15" t="s">
        <v>81</v>
      </c>
      <c r="AY942" s="103" t="s">
        <v>204</v>
      </c>
    </row>
    <row r="943" spans="1:65" s="2" customFormat="1" ht="37.9" customHeight="1" x14ac:dyDescent="0.2">
      <c r="A943" s="111"/>
      <c r="B943" s="112"/>
      <c r="C943" s="187" t="s">
        <v>793</v>
      </c>
      <c r="D943" s="187" t="s">
        <v>207</v>
      </c>
      <c r="E943" s="188" t="s">
        <v>794</v>
      </c>
      <c r="F943" s="189" t="s">
        <v>795</v>
      </c>
      <c r="G943" s="190" t="s">
        <v>210</v>
      </c>
      <c r="H943" s="191">
        <v>83.614999999999995</v>
      </c>
      <c r="I943" s="192"/>
      <c r="J943" s="192">
        <f>ROUND(I943*H943,2)</f>
        <v>0</v>
      </c>
      <c r="K943" s="193"/>
      <c r="L943" s="112"/>
      <c r="M943" s="194" t="s">
        <v>1</v>
      </c>
      <c r="N943" s="195" t="s">
        <v>40</v>
      </c>
      <c r="O943" s="196">
        <v>0</v>
      </c>
      <c r="P943" s="196">
        <f>O943*H943</f>
        <v>0</v>
      </c>
      <c r="Q943" s="196">
        <v>0</v>
      </c>
      <c r="R943" s="196">
        <f>Q943*H943</f>
        <v>0</v>
      </c>
      <c r="S943" s="196">
        <v>0</v>
      </c>
      <c r="T943" s="197">
        <f>S943*H943</f>
        <v>0</v>
      </c>
      <c r="U943" s="111"/>
      <c r="V943" s="111"/>
      <c r="W943" s="29"/>
      <c r="X943" s="29"/>
      <c r="Y943" s="29"/>
      <c r="Z943" s="29"/>
      <c r="AA943" s="29"/>
      <c r="AB943" s="29"/>
      <c r="AC943" s="29"/>
      <c r="AD943" s="29"/>
      <c r="AE943" s="29"/>
      <c r="AR943" s="99" t="s">
        <v>211</v>
      </c>
      <c r="AT943" s="99" t="s">
        <v>207</v>
      </c>
      <c r="AU943" s="99" t="s">
        <v>83</v>
      </c>
      <c r="AY943" s="18" t="s">
        <v>204</v>
      </c>
      <c r="BE943" s="100">
        <f>IF(N943="základní",J943,0)</f>
        <v>0</v>
      </c>
      <c r="BF943" s="100">
        <f>IF(N943="snížená",J943,0)</f>
        <v>0</v>
      </c>
      <c r="BG943" s="100">
        <f>IF(N943="zákl. přenesená",J943,0)</f>
        <v>0</v>
      </c>
      <c r="BH943" s="100">
        <f>IF(N943="sníž. přenesená",J943,0)</f>
        <v>0</v>
      </c>
      <c r="BI943" s="100">
        <f>IF(N943="nulová",J943,0)</f>
        <v>0</v>
      </c>
      <c r="BJ943" s="18" t="s">
        <v>81</v>
      </c>
      <c r="BK943" s="100">
        <f>ROUND(I943*H943,2)</f>
        <v>0</v>
      </c>
      <c r="BL943" s="18" t="s">
        <v>211</v>
      </c>
      <c r="BM943" s="99" t="s">
        <v>796</v>
      </c>
    </row>
    <row r="944" spans="1:65" s="13" customFormat="1" x14ac:dyDescent="0.2">
      <c r="A944" s="225"/>
      <c r="B944" s="226"/>
      <c r="C944" s="225"/>
      <c r="D944" s="200" t="s">
        <v>212</v>
      </c>
      <c r="E944" s="227" t="s">
        <v>1</v>
      </c>
      <c r="F944" s="228" t="s">
        <v>213</v>
      </c>
      <c r="G944" s="225"/>
      <c r="H944" s="227" t="s">
        <v>1</v>
      </c>
      <c r="I944" s="225"/>
      <c r="J944" s="225"/>
      <c r="K944" s="225"/>
      <c r="L944" s="226"/>
      <c r="M944" s="229"/>
      <c r="N944" s="230"/>
      <c r="O944" s="230"/>
      <c r="P944" s="230"/>
      <c r="Q944" s="230"/>
      <c r="R944" s="230"/>
      <c r="S944" s="230"/>
      <c r="T944" s="231"/>
      <c r="U944" s="225"/>
      <c r="V944" s="225"/>
      <c r="AT944" s="101" t="s">
        <v>212</v>
      </c>
      <c r="AU944" s="101" t="s">
        <v>83</v>
      </c>
      <c r="AV944" s="13" t="s">
        <v>81</v>
      </c>
      <c r="AW944" s="13" t="s">
        <v>32</v>
      </c>
      <c r="AX944" s="13" t="s">
        <v>75</v>
      </c>
      <c r="AY944" s="101" t="s">
        <v>204</v>
      </c>
    </row>
    <row r="945" spans="1:51" s="13" customFormat="1" x14ac:dyDescent="0.2">
      <c r="A945" s="225"/>
      <c r="B945" s="226"/>
      <c r="C945" s="225"/>
      <c r="D945" s="200" t="s">
        <v>212</v>
      </c>
      <c r="E945" s="227" t="s">
        <v>1</v>
      </c>
      <c r="F945" s="228" t="s">
        <v>325</v>
      </c>
      <c r="G945" s="225"/>
      <c r="H945" s="227" t="s">
        <v>1</v>
      </c>
      <c r="I945" s="225"/>
      <c r="J945" s="225"/>
      <c r="K945" s="225"/>
      <c r="L945" s="226"/>
      <c r="M945" s="229"/>
      <c r="N945" s="230"/>
      <c r="O945" s="230"/>
      <c r="P945" s="230"/>
      <c r="Q945" s="230"/>
      <c r="R945" s="230"/>
      <c r="S945" s="230"/>
      <c r="T945" s="231"/>
      <c r="U945" s="225"/>
      <c r="V945" s="225"/>
      <c r="AT945" s="101" t="s">
        <v>212</v>
      </c>
      <c r="AU945" s="101" t="s">
        <v>83</v>
      </c>
      <c r="AV945" s="13" t="s">
        <v>81</v>
      </c>
      <c r="AW945" s="13" t="s">
        <v>32</v>
      </c>
      <c r="AX945" s="13" t="s">
        <v>75</v>
      </c>
      <c r="AY945" s="101" t="s">
        <v>204</v>
      </c>
    </row>
    <row r="946" spans="1:51" s="14" customFormat="1" x14ac:dyDescent="0.2">
      <c r="A946" s="198"/>
      <c r="B946" s="199"/>
      <c r="C946" s="198"/>
      <c r="D946" s="200" t="s">
        <v>212</v>
      </c>
      <c r="E946" s="201" t="s">
        <v>1</v>
      </c>
      <c r="F946" s="202" t="s">
        <v>797</v>
      </c>
      <c r="G946" s="198"/>
      <c r="H946" s="203">
        <v>18.8</v>
      </c>
      <c r="I946" s="198"/>
      <c r="J946" s="198"/>
      <c r="K946" s="198"/>
      <c r="L946" s="199"/>
      <c r="M946" s="204"/>
      <c r="N946" s="205"/>
      <c r="O946" s="205"/>
      <c r="P946" s="205"/>
      <c r="Q946" s="205"/>
      <c r="R946" s="205"/>
      <c r="S946" s="205"/>
      <c r="T946" s="206"/>
      <c r="U946" s="198"/>
      <c r="V946" s="198"/>
      <c r="AT946" s="102" t="s">
        <v>212</v>
      </c>
      <c r="AU946" s="102" t="s">
        <v>83</v>
      </c>
      <c r="AV946" s="14" t="s">
        <v>83</v>
      </c>
      <c r="AW946" s="14" t="s">
        <v>32</v>
      </c>
      <c r="AX946" s="14" t="s">
        <v>75</v>
      </c>
      <c r="AY946" s="102" t="s">
        <v>204</v>
      </c>
    </row>
    <row r="947" spans="1:51" s="14" customFormat="1" x14ac:dyDescent="0.2">
      <c r="A947" s="198"/>
      <c r="B947" s="199"/>
      <c r="C947" s="198"/>
      <c r="D947" s="200" t="s">
        <v>212</v>
      </c>
      <c r="E947" s="201" t="s">
        <v>1</v>
      </c>
      <c r="F947" s="202" t="s">
        <v>798</v>
      </c>
      <c r="G947" s="198"/>
      <c r="H947" s="203">
        <v>-2.4</v>
      </c>
      <c r="I947" s="198"/>
      <c r="J947" s="198"/>
      <c r="K947" s="198"/>
      <c r="L947" s="199"/>
      <c r="M947" s="204"/>
      <c r="N947" s="205"/>
      <c r="O947" s="205"/>
      <c r="P947" s="205"/>
      <c r="Q947" s="205"/>
      <c r="R947" s="205"/>
      <c r="S947" s="205"/>
      <c r="T947" s="206"/>
      <c r="U947" s="198"/>
      <c r="V947" s="198"/>
      <c r="AT947" s="102" t="s">
        <v>212</v>
      </c>
      <c r="AU947" s="102" t="s">
        <v>83</v>
      </c>
      <c r="AV947" s="14" t="s">
        <v>83</v>
      </c>
      <c r="AW947" s="14" t="s">
        <v>32</v>
      </c>
      <c r="AX947" s="14" t="s">
        <v>75</v>
      </c>
      <c r="AY947" s="102" t="s">
        <v>204</v>
      </c>
    </row>
    <row r="948" spans="1:51" s="13" customFormat="1" x14ac:dyDescent="0.2">
      <c r="A948" s="225"/>
      <c r="B948" s="226"/>
      <c r="C948" s="225"/>
      <c r="D948" s="200" t="s">
        <v>212</v>
      </c>
      <c r="E948" s="227" t="s">
        <v>1</v>
      </c>
      <c r="F948" s="228" t="s">
        <v>468</v>
      </c>
      <c r="G948" s="225"/>
      <c r="H948" s="227" t="s">
        <v>1</v>
      </c>
      <c r="I948" s="225"/>
      <c r="J948" s="225"/>
      <c r="K948" s="225"/>
      <c r="L948" s="226"/>
      <c r="M948" s="229"/>
      <c r="N948" s="230"/>
      <c r="O948" s="230"/>
      <c r="P948" s="230"/>
      <c r="Q948" s="230"/>
      <c r="R948" s="230"/>
      <c r="S948" s="230"/>
      <c r="T948" s="231"/>
      <c r="U948" s="225"/>
      <c r="V948" s="225"/>
      <c r="AT948" s="101" t="s">
        <v>212</v>
      </c>
      <c r="AU948" s="101" t="s">
        <v>83</v>
      </c>
      <c r="AV948" s="13" t="s">
        <v>81</v>
      </c>
      <c r="AW948" s="13" t="s">
        <v>32</v>
      </c>
      <c r="AX948" s="13" t="s">
        <v>75</v>
      </c>
      <c r="AY948" s="101" t="s">
        <v>204</v>
      </c>
    </row>
    <row r="949" spans="1:51" s="14" customFormat="1" x14ac:dyDescent="0.2">
      <c r="A949" s="198"/>
      <c r="B949" s="199"/>
      <c r="C949" s="198"/>
      <c r="D949" s="200" t="s">
        <v>212</v>
      </c>
      <c r="E949" s="201" t="s">
        <v>1</v>
      </c>
      <c r="F949" s="202" t="s">
        <v>799</v>
      </c>
      <c r="G949" s="198"/>
      <c r="H949" s="203">
        <v>8.1199999999999992</v>
      </c>
      <c r="I949" s="198"/>
      <c r="J949" s="198"/>
      <c r="K949" s="198"/>
      <c r="L949" s="199"/>
      <c r="M949" s="204"/>
      <c r="N949" s="205"/>
      <c r="O949" s="205"/>
      <c r="P949" s="205"/>
      <c r="Q949" s="205"/>
      <c r="R949" s="205"/>
      <c r="S949" s="205"/>
      <c r="T949" s="206"/>
      <c r="U949" s="198"/>
      <c r="V949" s="198"/>
      <c r="AT949" s="102" t="s">
        <v>212</v>
      </c>
      <c r="AU949" s="102" t="s">
        <v>83</v>
      </c>
      <c r="AV949" s="14" t="s">
        <v>83</v>
      </c>
      <c r="AW949" s="14" t="s">
        <v>32</v>
      </c>
      <c r="AX949" s="14" t="s">
        <v>75</v>
      </c>
      <c r="AY949" s="102" t="s">
        <v>204</v>
      </c>
    </row>
    <row r="950" spans="1:51" s="14" customFormat="1" x14ac:dyDescent="0.2">
      <c r="A950" s="198"/>
      <c r="B950" s="199"/>
      <c r="C950" s="198"/>
      <c r="D950" s="200" t="s">
        <v>212</v>
      </c>
      <c r="E950" s="201" t="s">
        <v>1</v>
      </c>
      <c r="F950" s="202" t="s">
        <v>780</v>
      </c>
      <c r="G950" s="198"/>
      <c r="H950" s="203">
        <v>-1.2</v>
      </c>
      <c r="I950" s="198"/>
      <c r="J950" s="198"/>
      <c r="K950" s="198"/>
      <c r="L950" s="199"/>
      <c r="M950" s="204"/>
      <c r="N950" s="205"/>
      <c r="O950" s="205"/>
      <c r="P950" s="205"/>
      <c r="Q950" s="205"/>
      <c r="R950" s="205"/>
      <c r="S950" s="205"/>
      <c r="T950" s="206"/>
      <c r="U950" s="198"/>
      <c r="V950" s="198"/>
      <c r="AT950" s="102" t="s">
        <v>212</v>
      </c>
      <c r="AU950" s="102" t="s">
        <v>83</v>
      </c>
      <c r="AV950" s="14" t="s">
        <v>83</v>
      </c>
      <c r="AW950" s="14" t="s">
        <v>32</v>
      </c>
      <c r="AX950" s="14" t="s">
        <v>75</v>
      </c>
      <c r="AY950" s="102" t="s">
        <v>204</v>
      </c>
    </row>
    <row r="951" spans="1:51" s="13" customFormat="1" x14ac:dyDescent="0.2">
      <c r="A951" s="225"/>
      <c r="B951" s="226"/>
      <c r="C951" s="225"/>
      <c r="D951" s="200" t="s">
        <v>212</v>
      </c>
      <c r="E951" s="227" t="s">
        <v>1</v>
      </c>
      <c r="F951" s="228" t="s">
        <v>327</v>
      </c>
      <c r="G951" s="225"/>
      <c r="H951" s="227" t="s">
        <v>1</v>
      </c>
      <c r="I951" s="225"/>
      <c r="J951" s="225"/>
      <c r="K951" s="225"/>
      <c r="L951" s="226"/>
      <c r="M951" s="229"/>
      <c r="N951" s="230"/>
      <c r="O951" s="230"/>
      <c r="P951" s="230"/>
      <c r="Q951" s="230"/>
      <c r="R951" s="230"/>
      <c r="S951" s="230"/>
      <c r="T951" s="231"/>
      <c r="U951" s="225"/>
      <c r="V951" s="225"/>
      <c r="AT951" s="101" t="s">
        <v>212</v>
      </c>
      <c r="AU951" s="101" t="s">
        <v>83</v>
      </c>
      <c r="AV951" s="13" t="s">
        <v>81</v>
      </c>
      <c r="AW951" s="13" t="s">
        <v>32</v>
      </c>
      <c r="AX951" s="13" t="s">
        <v>75</v>
      </c>
      <c r="AY951" s="101" t="s">
        <v>204</v>
      </c>
    </row>
    <row r="952" spans="1:51" s="14" customFormat="1" x14ac:dyDescent="0.2">
      <c r="A952" s="198"/>
      <c r="B952" s="199"/>
      <c r="C952" s="198"/>
      <c r="D952" s="200" t="s">
        <v>212</v>
      </c>
      <c r="E952" s="201" t="s">
        <v>1</v>
      </c>
      <c r="F952" s="202" t="s">
        <v>800</v>
      </c>
      <c r="G952" s="198"/>
      <c r="H952" s="203">
        <v>32.76</v>
      </c>
      <c r="I952" s="198"/>
      <c r="J952" s="198"/>
      <c r="K952" s="198"/>
      <c r="L952" s="199"/>
      <c r="M952" s="204"/>
      <c r="N952" s="205"/>
      <c r="O952" s="205"/>
      <c r="P952" s="205"/>
      <c r="Q952" s="205"/>
      <c r="R952" s="205"/>
      <c r="S952" s="205"/>
      <c r="T952" s="206"/>
      <c r="U952" s="198"/>
      <c r="V952" s="198"/>
      <c r="AT952" s="102" t="s">
        <v>212</v>
      </c>
      <c r="AU952" s="102" t="s">
        <v>83</v>
      </c>
      <c r="AV952" s="14" t="s">
        <v>83</v>
      </c>
      <c r="AW952" s="14" t="s">
        <v>32</v>
      </c>
      <c r="AX952" s="14" t="s">
        <v>75</v>
      </c>
      <c r="AY952" s="102" t="s">
        <v>204</v>
      </c>
    </row>
    <row r="953" spans="1:51" s="14" customFormat="1" x14ac:dyDescent="0.2">
      <c r="A953" s="198"/>
      <c r="B953" s="199"/>
      <c r="C953" s="198"/>
      <c r="D953" s="200" t="s">
        <v>212</v>
      </c>
      <c r="E953" s="201" t="s">
        <v>1</v>
      </c>
      <c r="F953" s="202" t="s">
        <v>801</v>
      </c>
      <c r="G953" s="198"/>
      <c r="H953" s="203">
        <v>1.415</v>
      </c>
      <c r="I953" s="198"/>
      <c r="J953" s="198"/>
      <c r="K953" s="198"/>
      <c r="L953" s="199"/>
      <c r="M953" s="204"/>
      <c r="N953" s="205"/>
      <c r="O953" s="205"/>
      <c r="P953" s="205"/>
      <c r="Q953" s="205"/>
      <c r="R953" s="205"/>
      <c r="S953" s="205"/>
      <c r="T953" s="206"/>
      <c r="U953" s="198"/>
      <c r="V953" s="198"/>
      <c r="AT953" s="102" t="s">
        <v>212</v>
      </c>
      <c r="AU953" s="102" t="s">
        <v>83</v>
      </c>
      <c r="AV953" s="14" t="s">
        <v>83</v>
      </c>
      <c r="AW953" s="14" t="s">
        <v>32</v>
      </c>
      <c r="AX953" s="14" t="s">
        <v>75</v>
      </c>
      <c r="AY953" s="102" t="s">
        <v>204</v>
      </c>
    </row>
    <row r="954" spans="1:51" s="13" customFormat="1" x14ac:dyDescent="0.2">
      <c r="A954" s="225"/>
      <c r="B954" s="226"/>
      <c r="C954" s="225"/>
      <c r="D954" s="200" t="s">
        <v>212</v>
      </c>
      <c r="E954" s="227" t="s">
        <v>1</v>
      </c>
      <c r="F954" s="228" t="s">
        <v>224</v>
      </c>
      <c r="G954" s="225"/>
      <c r="H954" s="227" t="s">
        <v>1</v>
      </c>
      <c r="I954" s="225"/>
      <c r="J954" s="225"/>
      <c r="K954" s="225"/>
      <c r="L954" s="226"/>
      <c r="M954" s="229"/>
      <c r="N954" s="230"/>
      <c r="O954" s="230"/>
      <c r="P954" s="230"/>
      <c r="Q954" s="230"/>
      <c r="R954" s="230"/>
      <c r="S954" s="230"/>
      <c r="T954" s="231"/>
      <c r="U954" s="225"/>
      <c r="V954" s="225"/>
      <c r="AT954" s="101" t="s">
        <v>212</v>
      </c>
      <c r="AU954" s="101" t="s">
        <v>83</v>
      </c>
      <c r="AV954" s="13" t="s">
        <v>81</v>
      </c>
      <c r="AW954" s="13" t="s">
        <v>32</v>
      </c>
      <c r="AX954" s="13" t="s">
        <v>75</v>
      </c>
      <c r="AY954" s="101" t="s">
        <v>204</v>
      </c>
    </row>
    <row r="955" spans="1:51" s="13" customFormat="1" x14ac:dyDescent="0.2">
      <c r="A955" s="225"/>
      <c r="B955" s="226"/>
      <c r="C955" s="225"/>
      <c r="D955" s="200" t="s">
        <v>212</v>
      </c>
      <c r="E955" s="227" t="s">
        <v>1</v>
      </c>
      <c r="F955" s="228" t="s">
        <v>412</v>
      </c>
      <c r="G955" s="225"/>
      <c r="H955" s="227" t="s">
        <v>1</v>
      </c>
      <c r="I955" s="225"/>
      <c r="J955" s="225"/>
      <c r="K955" s="225"/>
      <c r="L955" s="226"/>
      <c r="M955" s="229"/>
      <c r="N955" s="230"/>
      <c r="O955" s="230"/>
      <c r="P955" s="230"/>
      <c r="Q955" s="230"/>
      <c r="R955" s="230"/>
      <c r="S955" s="230"/>
      <c r="T955" s="231"/>
      <c r="U955" s="225"/>
      <c r="V955" s="225"/>
      <c r="AT955" s="101" t="s">
        <v>212</v>
      </c>
      <c r="AU955" s="101" t="s">
        <v>83</v>
      </c>
      <c r="AV955" s="13" t="s">
        <v>81</v>
      </c>
      <c r="AW955" s="13" t="s">
        <v>32</v>
      </c>
      <c r="AX955" s="13" t="s">
        <v>75</v>
      </c>
      <c r="AY955" s="101" t="s">
        <v>204</v>
      </c>
    </row>
    <row r="956" spans="1:51" s="14" customFormat="1" x14ac:dyDescent="0.2">
      <c r="A956" s="198"/>
      <c r="B956" s="199"/>
      <c r="C956" s="198"/>
      <c r="D956" s="200" t="s">
        <v>212</v>
      </c>
      <c r="E956" s="201" t="s">
        <v>1</v>
      </c>
      <c r="F956" s="202" t="s">
        <v>802</v>
      </c>
      <c r="G956" s="198"/>
      <c r="H956" s="203">
        <v>8.64</v>
      </c>
      <c r="I956" s="198"/>
      <c r="J956" s="198"/>
      <c r="K956" s="198"/>
      <c r="L956" s="199"/>
      <c r="M956" s="204"/>
      <c r="N956" s="205"/>
      <c r="O956" s="205"/>
      <c r="P956" s="205"/>
      <c r="Q956" s="205"/>
      <c r="R956" s="205"/>
      <c r="S956" s="205"/>
      <c r="T956" s="206"/>
      <c r="U956" s="198"/>
      <c r="V956" s="198"/>
      <c r="AT956" s="102" t="s">
        <v>212</v>
      </c>
      <c r="AU956" s="102" t="s">
        <v>83</v>
      </c>
      <c r="AV956" s="14" t="s">
        <v>83</v>
      </c>
      <c r="AW956" s="14" t="s">
        <v>32</v>
      </c>
      <c r="AX956" s="14" t="s">
        <v>75</v>
      </c>
      <c r="AY956" s="102" t="s">
        <v>204</v>
      </c>
    </row>
    <row r="957" spans="1:51" s="14" customFormat="1" x14ac:dyDescent="0.2">
      <c r="A957" s="198"/>
      <c r="B957" s="199"/>
      <c r="C957" s="198"/>
      <c r="D957" s="200" t="s">
        <v>212</v>
      </c>
      <c r="E957" s="201" t="s">
        <v>1</v>
      </c>
      <c r="F957" s="202" t="s">
        <v>735</v>
      </c>
      <c r="G957" s="198"/>
      <c r="H957" s="203">
        <v>-1.4</v>
      </c>
      <c r="I957" s="198"/>
      <c r="J957" s="198"/>
      <c r="K957" s="198"/>
      <c r="L957" s="199"/>
      <c r="M957" s="204"/>
      <c r="N957" s="205"/>
      <c r="O957" s="205"/>
      <c r="P957" s="205"/>
      <c r="Q957" s="205"/>
      <c r="R957" s="205"/>
      <c r="S957" s="205"/>
      <c r="T957" s="206"/>
      <c r="U957" s="198"/>
      <c r="V957" s="198"/>
      <c r="AT957" s="102" t="s">
        <v>212</v>
      </c>
      <c r="AU957" s="102" t="s">
        <v>83</v>
      </c>
      <c r="AV957" s="14" t="s">
        <v>83</v>
      </c>
      <c r="AW957" s="14" t="s">
        <v>32</v>
      </c>
      <c r="AX957" s="14" t="s">
        <v>75</v>
      </c>
      <c r="AY957" s="102" t="s">
        <v>204</v>
      </c>
    </row>
    <row r="958" spans="1:51" s="13" customFormat="1" x14ac:dyDescent="0.2">
      <c r="A958" s="225"/>
      <c r="B958" s="226"/>
      <c r="C958" s="225"/>
      <c r="D958" s="200" t="s">
        <v>212</v>
      </c>
      <c r="E958" s="227" t="s">
        <v>1</v>
      </c>
      <c r="F958" s="228" t="s">
        <v>384</v>
      </c>
      <c r="G958" s="225"/>
      <c r="H958" s="227" t="s">
        <v>1</v>
      </c>
      <c r="I958" s="225"/>
      <c r="J958" s="225"/>
      <c r="K958" s="225"/>
      <c r="L958" s="226"/>
      <c r="M958" s="229"/>
      <c r="N958" s="230"/>
      <c r="O958" s="230"/>
      <c r="P958" s="230"/>
      <c r="Q958" s="230"/>
      <c r="R958" s="230"/>
      <c r="S958" s="230"/>
      <c r="T958" s="231"/>
      <c r="U958" s="225"/>
      <c r="V958" s="225"/>
      <c r="AT958" s="101" t="s">
        <v>212</v>
      </c>
      <c r="AU958" s="101" t="s">
        <v>83</v>
      </c>
      <c r="AV958" s="13" t="s">
        <v>81</v>
      </c>
      <c r="AW958" s="13" t="s">
        <v>32</v>
      </c>
      <c r="AX958" s="13" t="s">
        <v>75</v>
      </c>
      <c r="AY958" s="101" t="s">
        <v>204</v>
      </c>
    </row>
    <row r="959" spans="1:51" s="14" customFormat="1" x14ac:dyDescent="0.2">
      <c r="A959" s="198"/>
      <c r="B959" s="199"/>
      <c r="C959" s="198"/>
      <c r="D959" s="200" t="s">
        <v>212</v>
      </c>
      <c r="E959" s="201" t="s">
        <v>1</v>
      </c>
      <c r="F959" s="202" t="s">
        <v>803</v>
      </c>
      <c r="G959" s="198"/>
      <c r="H959" s="203">
        <v>20.28</v>
      </c>
      <c r="I959" s="198"/>
      <c r="J959" s="198"/>
      <c r="K959" s="198"/>
      <c r="L959" s="199"/>
      <c r="M959" s="204"/>
      <c r="N959" s="205"/>
      <c r="O959" s="205"/>
      <c r="P959" s="205"/>
      <c r="Q959" s="205"/>
      <c r="R959" s="205"/>
      <c r="S959" s="205"/>
      <c r="T959" s="206"/>
      <c r="U959" s="198"/>
      <c r="V959" s="198"/>
      <c r="AT959" s="102" t="s">
        <v>212</v>
      </c>
      <c r="AU959" s="102" t="s">
        <v>83</v>
      </c>
      <c r="AV959" s="14" t="s">
        <v>83</v>
      </c>
      <c r="AW959" s="14" t="s">
        <v>32</v>
      </c>
      <c r="AX959" s="14" t="s">
        <v>75</v>
      </c>
      <c r="AY959" s="102" t="s">
        <v>204</v>
      </c>
    </row>
    <row r="960" spans="1:51" s="14" customFormat="1" x14ac:dyDescent="0.2">
      <c r="A960" s="198"/>
      <c r="B960" s="199"/>
      <c r="C960" s="198"/>
      <c r="D960" s="200" t="s">
        <v>212</v>
      </c>
      <c r="E960" s="201" t="s">
        <v>1</v>
      </c>
      <c r="F960" s="202" t="s">
        <v>735</v>
      </c>
      <c r="G960" s="198"/>
      <c r="H960" s="203">
        <v>-1.4</v>
      </c>
      <c r="I960" s="198"/>
      <c r="J960" s="198"/>
      <c r="K960" s="198"/>
      <c r="L960" s="199"/>
      <c r="M960" s="204"/>
      <c r="N960" s="205"/>
      <c r="O960" s="205"/>
      <c r="P960" s="205"/>
      <c r="Q960" s="205"/>
      <c r="R960" s="205"/>
      <c r="S960" s="205"/>
      <c r="T960" s="206"/>
      <c r="U960" s="198"/>
      <c r="V960" s="198"/>
      <c r="AT960" s="102" t="s">
        <v>212</v>
      </c>
      <c r="AU960" s="102" t="s">
        <v>83</v>
      </c>
      <c r="AV960" s="14" t="s">
        <v>83</v>
      </c>
      <c r="AW960" s="14" t="s">
        <v>32</v>
      </c>
      <c r="AX960" s="14" t="s">
        <v>75</v>
      </c>
      <c r="AY960" s="102" t="s">
        <v>204</v>
      </c>
    </row>
    <row r="961" spans="1:65" s="15" customFormat="1" x14ac:dyDescent="0.2">
      <c r="A961" s="207"/>
      <c r="B961" s="208"/>
      <c r="C961" s="207"/>
      <c r="D961" s="200" t="s">
        <v>212</v>
      </c>
      <c r="E961" s="209" t="s">
        <v>1</v>
      </c>
      <c r="F961" s="210" t="s">
        <v>227</v>
      </c>
      <c r="G961" s="207"/>
      <c r="H961" s="211">
        <v>83.614999999999995</v>
      </c>
      <c r="I961" s="207"/>
      <c r="J961" s="207"/>
      <c r="K961" s="207"/>
      <c r="L961" s="208"/>
      <c r="M961" s="212"/>
      <c r="N961" s="213"/>
      <c r="O961" s="213"/>
      <c r="P961" s="213"/>
      <c r="Q961" s="213"/>
      <c r="R961" s="213"/>
      <c r="S961" s="213"/>
      <c r="T961" s="214"/>
      <c r="U961" s="207"/>
      <c r="V961" s="207"/>
      <c r="AT961" s="103" t="s">
        <v>212</v>
      </c>
      <c r="AU961" s="103" t="s">
        <v>83</v>
      </c>
      <c r="AV961" s="15" t="s">
        <v>211</v>
      </c>
      <c r="AW961" s="15" t="s">
        <v>32</v>
      </c>
      <c r="AX961" s="15" t="s">
        <v>81</v>
      </c>
      <c r="AY961" s="103" t="s">
        <v>204</v>
      </c>
    </row>
    <row r="962" spans="1:65" s="2" customFormat="1" ht="24.2" customHeight="1" x14ac:dyDescent="0.2">
      <c r="A962" s="111"/>
      <c r="B962" s="112"/>
      <c r="C962" s="187" t="s">
        <v>490</v>
      </c>
      <c r="D962" s="187" t="s">
        <v>207</v>
      </c>
      <c r="E962" s="188" t="s">
        <v>804</v>
      </c>
      <c r="F962" s="189" t="s">
        <v>805</v>
      </c>
      <c r="G962" s="190" t="s">
        <v>210</v>
      </c>
      <c r="H962" s="191">
        <v>10.904</v>
      </c>
      <c r="I962" s="192"/>
      <c r="J962" s="192">
        <f>ROUND(I962*H962,2)</f>
        <v>0</v>
      </c>
      <c r="K962" s="193"/>
      <c r="L962" s="112"/>
      <c r="M962" s="194" t="s">
        <v>1</v>
      </c>
      <c r="N962" s="195" t="s">
        <v>40</v>
      </c>
      <c r="O962" s="196">
        <v>0</v>
      </c>
      <c r="P962" s="196">
        <f>O962*H962</f>
        <v>0</v>
      </c>
      <c r="Q962" s="196">
        <v>0</v>
      </c>
      <c r="R962" s="196">
        <f>Q962*H962</f>
        <v>0</v>
      </c>
      <c r="S962" s="196">
        <v>0</v>
      </c>
      <c r="T962" s="197">
        <f>S962*H962</f>
        <v>0</v>
      </c>
      <c r="U962" s="111"/>
      <c r="V962" s="111"/>
      <c r="W962" s="29"/>
      <c r="X962" s="29"/>
      <c r="Y962" s="29"/>
      <c r="Z962" s="29"/>
      <c r="AA962" s="29"/>
      <c r="AB962" s="29"/>
      <c r="AC962" s="29"/>
      <c r="AD962" s="29"/>
      <c r="AE962" s="29"/>
      <c r="AR962" s="99" t="s">
        <v>211</v>
      </c>
      <c r="AT962" s="99" t="s">
        <v>207</v>
      </c>
      <c r="AU962" s="99" t="s">
        <v>83</v>
      </c>
      <c r="AY962" s="18" t="s">
        <v>204</v>
      </c>
      <c r="BE962" s="100">
        <f>IF(N962="základní",J962,0)</f>
        <v>0</v>
      </c>
      <c r="BF962" s="100">
        <f>IF(N962="snížená",J962,0)</f>
        <v>0</v>
      </c>
      <c r="BG962" s="100">
        <f>IF(N962="zákl. přenesená",J962,0)</f>
        <v>0</v>
      </c>
      <c r="BH962" s="100">
        <f>IF(N962="sníž. přenesená",J962,0)</f>
        <v>0</v>
      </c>
      <c r="BI962" s="100">
        <f>IF(N962="nulová",J962,0)</f>
        <v>0</v>
      </c>
      <c r="BJ962" s="18" t="s">
        <v>81</v>
      </c>
      <c r="BK962" s="100">
        <f>ROUND(I962*H962,2)</f>
        <v>0</v>
      </c>
      <c r="BL962" s="18" t="s">
        <v>211</v>
      </c>
      <c r="BM962" s="99" t="s">
        <v>806</v>
      </c>
    </row>
    <row r="963" spans="1:65" s="13" customFormat="1" x14ac:dyDescent="0.2">
      <c r="A963" s="225"/>
      <c r="B963" s="226"/>
      <c r="C963" s="225"/>
      <c r="D963" s="200" t="s">
        <v>212</v>
      </c>
      <c r="E963" s="227" t="s">
        <v>1</v>
      </c>
      <c r="F963" s="228" t="s">
        <v>233</v>
      </c>
      <c r="G963" s="225"/>
      <c r="H963" s="227" t="s">
        <v>1</v>
      </c>
      <c r="I963" s="225"/>
      <c r="J963" s="225"/>
      <c r="K963" s="225"/>
      <c r="L963" s="226"/>
      <c r="M963" s="229"/>
      <c r="N963" s="230"/>
      <c r="O963" s="230"/>
      <c r="P963" s="230"/>
      <c r="Q963" s="230"/>
      <c r="R963" s="230"/>
      <c r="S963" s="230"/>
      <c r="T963" s="231"/>
      <c r="U963" s="225"/>
      <c r="V963" s="225"/>
      <c r="AT963" s="101" t="s">
        <v>212</v>
      </c>
      <c r="AU963" s="101" t="s">
        <v>83</v>
      </c>
      <c r="AV963" s="13" t="s">
        <v>81</v>
      </c>
      <c r="AW963" s="13" t="s">
        <v>32</v>
      </c>
      <c r="AX963" s="13" t="s">
        <v>75</v>
      </c>
      <c r="AY963" s="101" t="s">
        <v>204</v>
      </c>
    </row>
    <row r="964" spans="1:65" s="13" customFormat="1" x14ac:dyDescent="0.2">
      <c r="A964" s="225"/>
      <c r="B964" s="226"/>
      <c r="C964" s="225"/>
      <c r="D964" s="200" t="s">
        <v>212</v>
      </c>
      <c r="E964" s="227" t="s">
        <v>1</v>
      </c>
      <c r="F964" s="228" t="s">
        <v>269</v>
      </c>
      <c r="G964" s="225"/>
      <c r="H964" s="227" t="s">
        <v>1</v>
      </c>
      <c r="I964" s="225"/>
      <c r="J964" s="225"/>
      <c r="K964" s="225"/>
      <c r="L964" s="226"/>
      <c r="M964" s="229"/>
      <c r="N964" s="230"/>
      <c r="O964" s="230"/>
      <c r="P964" s="230"/>
      <c r="Q964" s="230"/>
      <c r="R964" s="230"/>
      <c r="S964" s="230"/>
      <c r="T964" s="231"/>
      <c r="U964" s="225"/>
      <c r="V964" s="225"/>
      <c r="AT964" s="101" t="s">
        <v>212</v>
      </c>
      <c r="AU964" s="101" t="s">
        <v>83</v>
      </c>
      <c r="AV964" s="13" t="s">
        <v>81</v>
      </c>
      <c r="AW964" s="13" t="s">
        <v>32</v>
      </c>
      <c r="AX964" s="13" t="s">
        <v>75</v>
      </c>
      <c r="AY964" s="101" t="s">
        <v>204</v>
      </c>
    </row>
    <row r="965" spans="1:65" s="14" customFormat="1" x14ac:dyDescent="0.2">
      <c r="A965" s="198"/>
      <c r="B965" s="199"/>
      <c r="C965" s="198"/>
      <c r="D965" s="200" t="s">
        <v>212</v>
      </c>
      <c r="E965" s="201" t="s">
        <v>1</v>
      </c>
      <c r="F965" s="202" t="s">
        <v>270</v>
      </c>
      <c r="G965" s="198"/>
      <c r="H965" s="203">
        <v>2.3519999999999999</v>
      </c>
      <c r="I965" s="198"/>
      <c r="J965" s="198"/>
      <c r="K965" s="198"/>
      <c r="L965" s="199"/>
      <c r="M965" s="204"/>
      <c r="N965" s="205"/>
      <c r="O965" s="205"/>
      <c r="P965" s="205"/>
      <c r="Q965" s="205"/>
      <c r="R965" s="205"/>
      <c r="S965" s="205"/>
      <c r="T965" s="206"/>
      <c r="U965" s="198"/>
      <c r="V965" s="198"/>
      <c r="AT965" s="102" t="s">
        <v>212</v>
      </c>
      <c r="AU965" s="102" t="s">
        <v>83</v>
      </c>
      <c r="AV965" s="14" t="s">
        <v>83</v>
      </c>
      <c r="AW965" s="14" t="s">
        <v>32</v>
      </c>
      <c r="AX965" s="14" t="s">
        <v>75</v>
      </c>
      <c r="AY965" s="102" t="s">
        <v>204</v>
      </c>
    </row>
    <row r="966" spans="1:65" s="14" customFormat="1" x14ac:dyDescent="0.2">
      <c r="A966" s="198"/>
      <c r="B966" s="199"/>
      <c r="C966" s="198"/>
      <c r="D966" s="200" t="s">
        <v>212</v>
      </c>
      <c r="E966" s="201" t="s">
        <v>1</v>
      </c>
      <c r="F966" s="202" t="s">
        <v>271</v>
      </c>
      <c r="G966" s="198"/>
      <c r="H966" s="203">
        <v>1.6559999999999999</v>
      </c>
      <c r="I966" s="198"/>
      <c r="J966" s="198"/>
      <c r="K966" s="198"/>
      <c r="L966" s="199"/>
      <c r="M966" s="204"/>
      <c r="N966" s="205"/>
      <c r="O966" s="205"/>
      <c r="P966" s="205"/>
      <c r="Q966" s="205"/>
      <c r="R966" s="205"/>
      <c r="S966" s="205"/>
      <c r="T966" s="206"/>
      <c r="U966" s="198"/>
      <c r="V966" s="198"/>
      <c r="AT966" s="102" t="s">
        <v>212</v>
      </c>
      <c r="AU966" s="102" t="s">
        <v>83</v>
      </c>
      <c r="AV966" s="14" t="s">
        <v>83</v>
      </c>
      <c r="AW966" s="14" t="s">
        <v>32</v>
      </c>
      <c r="AX966" s="14" t="s">
        <v>75</v>
      </c>
      <c r="AY966" s="102" t="s">
        <v>204</v>
      </c>
    </row>
    <row r="967" spans="1:65" s="14" customFormat="1" x14ac:dyDescent="0.2">
      <c r="A967" s="198"/>
      <c r="B967" s="199"/>
      <c r="C967" s="198"/>
      <c r="D967" s="200" t="s">
        <v>212</v>
      </c>
      <c r="E967" s="201" t="s">
        <v>1</v>
      </c>
      <c r="F967" s="202" t="s">
        <v>272</v>
      </c>
      <c r="G967" s="198"/>
      <c r="H967" s="203">
        <v>4.7610000000000001</v>
      </c>
      <c r="I967" s="198"/>
      <c r="J967" s="198"/>
      <c r="K967" s="198"/>
      <c r="L967" s="199"/>
      <c r="M967" s="204"/>
      <c r="N967" s="205"/>
      <c r="O967" s="205"/>
      <c r="P967" s="205"/>
      <c r="Q967" s="205"/>
      <c r="R967" s="205"/>
      <c r="S967" s="205"/>
      <c r="T967" s="206"/>
      <c r="U967" s="198"/>
      <c r="V967" s="198"/>
      <c r="AT967" s="102" t="s">
        <v>212</v>
      </c>
      <c r="AU967" s="102" t="s">
        <v>83</v>
      </c>
      <c r="AV967" s="14" t="s">
        <v>83</v>
      </c>
      <c r="AW967" s="14" t="s">
        <v>32</v>
      </c>
      <c r="AX967" s="14" t="s">
        <v>75</v>
      </c>
      <c r="AY967" s="102" t="s">
        <v>204</v>
      </c>
    </row>
    <row r="968" spans="1:65" s="14" customFormat="1" x14ac:dyDescent="0.2">
      <c r="A968" s="198"/>
      <c r="B968" s="199"/>
      <c r="C968" s="198"/>
      <c r="D968" s="200" t="s">
        <v>212</v>
      </c>
      <c r="E968" s="201" t="s">
        <v>1</v>
      </c>
      <c r="F968" s="202" t="s">
        <v>273</v>
      </c>
      <c r="G968" s="198"/>
      <c r="H968" s="203">
        <v>1.645</v>
      </c>
      <c r="I968" s="198"/>
      <c r="J968" s="198"/>
      <c r="K968" s="198"/>
      <c r="L968" s="199"/>
      <c r="M968" s="204"/>
      <c r="N968" s="205"/>
      <c r="O968" s="205"/>
      <c r="P968" s="205"/>
      <c r="Q968" s="205"/>
      <c r="R968" s="205"/>
      <c r="S968" s="205"/>
      <c r="T968" s="206"/>
      <c r="U968" s="198"/>
      <c r="V968" s="198"/>
      <c r="AT968" s="102" t="s">
        <v>212</v>
      </c>
      <c r="AU968" s="102" t="s">
        <v>83</v>
      </c>
      <c r="AV968" s="14" t="s">
        <v>83</v>
      </c>
      <c r="AW968" s="14" t="s">
        <v>32</v>
      </c>
      <c r="AX968" s="14" t="s">
        <v>75</v>
      </c>
      <c r="AY968" s="102" t="s">
        <v>204</v>
      </c>
    </row>
    <row r="969" spans="1:65" s="13" customFormat="1" x14ac:dyDescent="0.2">
      <c r="A969" s="225"/>
      <c r="B969" s="226"/>
      <c r="C969" s="225"/>
      <c r="D969" s="200" t="s">
        <v>212</v>
      </c>
      <c r="E969" s="227" t="s">
        <v>1</v>
      </c>
      <c r="F969" s="228" t="s">
        <v>213</v>
      </c>
      <c r="G969" s="225"/>
      <c r="H969" s="227" t="s">
        <v>1</v>
      </c>
      <c r="I969" s="225"/>
      <c r="J969" s="225"/>
      <c r="K969" s="225"/>
      <c r="L969" s="226"/>
      <c r="M969" s="229"/>
      <c r="N969" s="230"/>
      <c r="O969" s="230"/>
      <c r="P969" s="230"/>
      <c r="Q969" s="230"/>
      <c r="R969" s="230"/>
      <c r="S969" s="230"/>
      <c r="T969" s="231"/>
      <c r="U969" s="225"/>
      <c r="V969" s="225"/>
      <c r="AT969" s="101" t="s">
        <v>212</v>
      </c>
      <c r="AU969" s="101" t="s">
        <v>83</v>
      </c>
      <c r="AV969" s="13" t="s">
        <v>81</v>
      </c>
      <c r="AW969" s="13" t="s">
        <v>32</v>
      </c>
      <c r="AX969" s="13" t="s">
        <v>75</v>
      </c>
      <c r="AY969" s="101" t="s">
        <v>204</v>
      </c>
    </row>
    <row r="970" spans="1:65" s="13" customFormat="1" x14ac:dyDescent="0.2">
      <c r="A970" s="225"/>
      <c r="B970" s="226"/>
      <c r="C970" s="225"/>
      <c r="D970" s="200" t="s">
        <v>212</v>
      </c>
      <c r="E970" s="227" t="s">
        <v>1</v>
      </c>
      <c r="F970" s="228" t="s">
        <v>267</v>
      </c>
      <c r="G970" s="225"/>
      <c r="H970" s="227" t="s">
        <v>1</v>
      </c>
      <c r="I970" s="225"/>
      <c r="J970" s="225"/>
      <c r="K970" s="225"/>
      <c r="L970" s="226"/>
      <c r="M970" s="229"/>
      <c r="N970" s="230"/>
      <c r="O970" s="230"/>
      <c r="P970" s="230"/>
      <c r="Q970" s="230"/>
      <c r="R970" s="230"/>
      <c r="S970" s="230"/>
      <c r="T970" s="231"/>
      <c r="U970" s="225"/>
      <c r="V970" s="225"/>
      <c r="AT970" s="101" t="s">
        <v>212</v>
      </c>
      <c r="AU970" s="101" t="s">
        <v>83</v>
      </c>
      <c r="AV970" s="13" t="s">
        <v>81</v>
      </c>
      <c r="AW970" s="13" t="s">
        <v>32</v>
      </c>
      <c r="AX970" s="13" t="s">
        <v>75</v>
      </c>
      <c r="AY970" s="101" t="s">
        <v>204</v>
      </c>
    </row>
    <row r="971" spans="1:65" s="14" customFormat="1" x14ac:dyDescent="0.2">
      <c r="A971" s="198"/>
      <c r="B971" s="199"/>
      <c r="C971" s="198"/>
      <c r="D971" s="200" t="s">
        <v>212</v>
      </c>
      <c r="E971" s="201" t="s">
        <v>1</v>
      </c>
      <c r="F971" s="202" t="s">
        <v>274</v>
      </c>
      <c r="G971" s="198"/>
      <c r="H971" s="203">
        <v>0.49</v>
      </c>
      <c r="I971" s="198"/>
      <c r="J971" s="198"/>
      <c r="K971" s="198"/>
      <c r="L971" s="199"/>
      <c r="M971" s="204"/>
      <c r="N971" s="205"/>
      <c r="O971" s="205"/>
      <c r="P971" s="205"/>
      <c r="Q971" s="205"/>
      <c r="R971" s="205"/>
      <c r="S971" s="205"/>
      <c r="T971" s="206"/>
      <c r="U971" s="198"/>
      <c r="V971" s="198"/>
      <c r="AT971" s="102" t="s">
        <v>212</v>
      </c>
      <c r="AU971" s="102" t="s">
        <v>83</v>
      </c>
      <c r="AV971" s="14" t="s">
        <v>83</v>
      </c>
      <c r="AW971" s="14" t="s">
        <v>32</v>
      </c>
      <c r="AX971" s="14" t="s">
        <v>75</v>
      </c>
      <c r="AY971" s="102" t="s">
        <v>204</v>
      </c>
    </row>
    <row r="972" spans="1:65" s="15" customFormat="1" x14ac:dyDescent="0.2">
      <c r="A972" s="207"/>
      <c r="B972" s="208"/>
      <c r="C972" s="207"/>
      <c r="D972" s="200" t="s">
        <v>212</v>
      </c>
      <c r="E972" s="209" t="s">
        <v>1</v>
      </c>
      <c r="F972" s="210" t="s">
        <v>227</v>
      </c>
      <c r="G972" s="207"/>
      <c r="H972" s="211">
        <v>10.904</v>
      </c>
      <c r="I972" s="207"/>
      <c r="J972" s="207"/>
      <c r="K972" s="207"/>
      <c r="L972" s="208"/>
      <c r="M972" s="212"/>
      <c r="N972" s="213"/>
      <c r="O972" s="213"/>
      <c r="P972" s="213"/>
      <c r="Q972" s="213"/>
      <c r="R972" s="213"/>
      <c r="S972" s="213"/>
      <c r="T972" s="214"/>
      <c r="U972" s="207"/>
      <c r="V972" s="207"/>
      <c r="AT972" s="103" t="s">
        <v>212</v>
      </c>
      <c r="AU972" s="103" t="s">
        <v>83</v>
      </c>
      <c r="AV972" s="15" t="s">
        <v>211</v>
      </c>
      <c r="AW972" s="15" t="s">
        <v>32</v>
      </c>
      <c r="AX972" s="15" t="s">
        <v>81</v>
      </c>
      <c r="AY972" s="103" t="s">
        <v>204</v>
      </c>
    </row>
    <row r="973" spans="1:65" s="2" customFormat="1" ht="24.2" customHeight="1" x14ac:dyDescent="0.2">
      <c r="A973" s="111"/>
      <c r="B973" s="112"/>
      <c r="C973" s="187" t="s">
        <v>807</v>
      </c>
      <c r="D973" s="187" t="s">
        <v>207</v>
      </c>
      <c r="E973" s="188" t="s">
        <v>808</v>
      </c>
      <c r="F973" s="189" t="s">
        <v>809</v>
      </c>
      <c r="G973" s="190" t="s">
        <v>210</v>
      </c>
      <c r="H973" s="191">
        <v>10.904</v>
      </c>
      <c r="I973" s="192"/>
      <c r="J973" s="192">
        <f>ROUND(I973*H973,2)</f>
        <v>0</v>
      </c>
      <c r="K973" s="193"/>
      <c r="L973" s="112"/>
      <c r="M973" s="194" t="s">
        <v>1</v>
      </c>
      <c r="N973" s="195" t="s">
        <v>40</v>
      </c>
      <c r="O973" s="196">
        <v>0</v>
      </c>
      <c r="P973" s="196">
        <f>O973*H973</f>
        <v>0</v>
      </c>
      <c r="Q973" s="196">
        <v>0</v>
      </c>
      <c r="R973" s="196">
        <f>Q973*H973</f>
        <v>0</v>
      </c>
      <c r="S973" s="196">
        <v>0</v>
      </c>
      <c r="T973" s="197">
        <f>S973*H973</f>
        <v>0</v>
      </c>
      <c r="U973" s="111"/>
      <c r="V973" s="111"/>
      <c r="W973" s="29"/>
      <c r="X973" s="29"/>
      <c r="Y973" s="29"/>
      <c r="Z973" s="29"/>
      <c r="AA973" s="29"/>
      <c r="AB973" s="29"/>
      <c r="AC973" s="29"/>
      <c r="AD973" s="29"/>
      <c r="AE973" s="29"/>
      <c r="AR973" s="99" t="s">
        <v>211</v>
      </c>
      <c r="AT973" s="99" t="s">
        <v>207</v>
      </c>
      <c r="AU973" s="99" t="s">
        <v>83</v>
      </c>
      <c r="AY973" s="18" t="s">
        <v>204</v>
      </c>
      <c r="BE973" s="100">
        <f>IF(N973="základní",J973,0)</f>
        <v>0</v>
      </c>
      <c r="BF973" s="100">
        <f>IF(N973="snížená",J973,0)</f>
        <v>0</v>
      </c>
      <c r="BG973" s="100">
        <f>IF(N973="zákl. přenesená",J973,0)</f>
        <v>0</v>
      </c>
      <c r="BH973" s="100">
        <f>IF(N973="sníž. přenesená",J973,0)</f>
        <v>0</v>
      </c>
      <c r="BI973" s="100">
        <f>IF(N973="nulová",J973,0)</f>
        <v>0</v>
      </c>
      <c r="BJ973" s="18" t="s">
        <v>81</v>
      </c>
      <c r="BK973" s="100">
        <f>ROUND(I973*H973,2)</f>
        <v>0</v>
      </c>
      <c r="BL973" s="18" t="s">
        <v>211</v>
      </c>
      <c r="BM973" s="99" t="s">
        <v>810</v>
      </c>
    </row>
    <row r="974" spans="1:65" s="2" customFormat="1" ht="24.2" customHeight="1" x14ac:dyDescent="0.2">
      <c r="A974" s="111"/>
      <c r="B974" s="112"/>
      <c r="C974" s="187" t="s">
        <v>518</v>
      </c>
      <c r="D974" s="187" t="s">
        <v>207</v>
      </c>
      <c r="E974" s="188" t="s">
        <v>811</v>
      </c>
      <c r="F974" s="189" t="s">
        <v>812</v>
      </c>
      <c r="G974" s="190" t="s">
        <v>210</v>
      </c>
      <c r="H974" s="191">
        <v>393.37700000000001</v>
      </c>
      <c r="I974" s="192"/>
      <c r="J974" s="192">
        <f>ROUND(I974*H974,2)</f>
        <v>0</v>
      </c>
      <c r="K974" s="193"/>
      <c r="L974" s="112"/>
      <c r="M974" s="194" t="s">
        <v>1</v>
      </c>
      <c r="N974" s="195" t="s">
        <v>40</v>
      </c>
      <c r="O974" s="196">
        <v>0</v>
      </c>
      <c r="P974" s="196">
        <f>O974*H974</f>
        <v>0</v>
      </c>
      <c r="Q974" s="196">
        <v>0</v>
      </c>
      <c r="R974" s="196">
        <f>Q974*H974</f>
        <v>0</v>
      </c>
      <c r="S974" s="196">
        <v>0</v>
      </c>
      <c r="T974" s="197">
        <f>S974*H974</f>
        <v>0</v>
      </c>
      <c r="U974" s="111"/>
      <c r="V974" s="111"/>
      <c r="W974" s="29"/>
      <c r="X974" s="29"/>
      <c r="Y974" s="29"/>
      <c r="Z974" s="29"/>
      <c r="AA974" s="29"/>
      <c r="AB974" s="29"/>
      <c r="AC974" s="29"/>
      <c r="AD974" s="29"/>
      <c r="AE974" s="29"/>
      <c r="AR974" s="99" t="s">
        <v>211</v>
      </c>
      <c r="AT974" s="99" t="s">
        <v>207</v>
      </c>
      <c r="AU974" s="99" t="s">
        <v>83</v>
      </c>
      <c r="AY974" s="18" t="s">
        <v>204</v>
      </c>
      <c r="BE974" s="100">
        <f>IF(N974="základní",J974,0)</f>
        <v>0</v>
      </c>
      <c r="BF974" s="100">
        <f>IF(N974="snížená",J974,0)</f>
        <v>0</v>
      </c>
      <c r="BG974" s="100">
        <f>IF(N974="zákl. přenesená",J974,0)</f>
        <v>0</v>
      </c>
      <c r="BH974" s="100">
        <f>IF(N974="sníž. přenesená",J974,0)</f>
        <v>0</v>
      </c>
      <c r="BI974" s="100">
        <f>IF(N974="nulová",J974,0)</f>
        <v>0</v>
      </c>
      <c r="BJ974" s="18" t="s">
        <v>81</v>
      </c>
      <c r="BK974" s="100">
        <f>ROUND(I974*H974,2)</f>
        <v>0</v>
      </c>
      <c r="BL974" s="18" t="s">
        <v>211</v>
      </c>
      <c r="BM974" s="99" t="s">
        <v>813</v>
      </c>
    </row>
    <row r="975" spans="1:65" s="13" customFormat="1" x14ac:dyDescent="0.2">
      <c r="A975" s="225"/>
      <c r="B975" s="226"/>
      <c r="C975" s="225"/>
      <c r="D975" s="200" t="s">
        <v>212</v>
      </c>
      <c r="E975" s="227" t="s">
        <v>1</v>
      </c>
      <c r="F975" s="228" t="s">
        <v>814</v>
      </c>
      <c r="G975" s="225"/>
      <c r="H975" s="227" t="s">
        <v>1</v>
      </c>
      <c r="I975" s="225"/>
      <c r="J975" s="225"/>
      <c r="K975" s="225"/>
      <c r="L975" s="226"/>
      <c r="M975" s="229"/>
      <c r="N975" s="230"/>
      <c r="O975" s="230"/>
      <c r="P975" s="230"/>
      <c r="Q975" s="230"/>
      <c r="R975" s="230"/>
      <c r="S975" s="230"/>
      <c r="T975" s="231"/>
      <c r="U975" s="225"/>
      <c r="V975" s="225"/>
      <c r="AT975" s="101" t="s">
        <v>212</v>
      </c>
      <c r="AU975" s="101" t="s">
        <v>83</v>
      </c>
      <c r="AV975" s="13" t="s">
        <v>81</v>
      </c>
      <c r="AW975" s="13" t="s">
        <v>32</v>
      </c>
      <c r="AX975" s="13" t="s">
        <v>75</v>
      </c>
      <c r="AY975" s="101" t="s">
        <v>204</v>
      </c>
    </row>
    <row r="976" spans="1:65" s="13" customFormat="1" x14ac:dyDescent="0.2">
      <c r="A976" s="225"/>
      <c r="B976" s="226"/>
      <c r="C976" s="225"/>
      <c r="D976" s="200" t="s">
        <v>212</v>
      </c>
      <c r="E976" s="227" t="s">
        <v>1</v>
      </c>
      <c r="F976" s="228" t="s">
        <v>234</v>
      </c>
      <c r="G976" s="225"/>
      <c r="H976" s="227" t="s">
        <v>1</v>
      </c>
      <c r="I976" s="225"/>
      <c r="J976" s="225"/>
      <c r="K976" s="225"/>
      <c r="L976" s="226"/>
      <c r="M976" s="229"/>
      <c r="N976" s="230"/>
      <c r="O976" s="230"/>
      <c r="P976" s="230"/>
      <c r="Q976" s="230"/>
      <c r="R976" s="230"/>
      <c r="S976" s="230"/>
      <c r="T976" s="231"/>
      <c r="U976" s="225"/>
      <c r="V976" s="225"/>
      <c r="AT976" s="101" t="s">
        <v>212</v>
      </c>
      <c r="AU976" s="101" t="s">
        <v>83</v>
      </c>
      <c r="AV976" s="13" t="s">
        <v>81</v>
      </c>
      <c r="AW976" s="13" t="s">
        <v>32</v>
      </c>
      <c r="AX976" s="13" t="s">
        <v>75</v>
      </c>
      <c r="AY976" s="101" t="s">
        <v>204</v>
      </c>
    </row>
    <row r="977" spans="1:51" s="14" customFormat="1" x14ac:dyDescent="0.2">
      <c r="A977" s="198"/>
      <c r="B977" s="199"/>
      <c r="C977" s="198"/>
      <c r="D977" s="200" t="s">
        <v>212</v>
      </c>
      <c r="E977" s="201" t="s">
        <v>1</v>
      </c>
      <c r="F977" s="202" t="s">
        <v>815</v>
      </c>
      <c r="G977" s="198"/>
      <c r="H977" s="203">
        <v>5.61</v>
      </c>
      <c r="I977" s="198"/>
      <c r="J977" s="198"/>
      <c r="K977" s="198"/>
      <c r="L977" s="199"/>
      <c r="M977" s="204"/>
      <c r="N977" s="205"/>
      <c r="O977" s="205"/>
      <c r="P977" s="205"/>
      <c r="Q977" s="205"/>
      <c r="R977" s="205"/>
      <c r="S977" s="205"/>
      <c r="T977" s="206"/>
      <c r="U977" s="198"/>
      <c r="V977" s="198"/>
      <c r="AT977" s="102" t="s">
        <v>212</v>
      </c>
      <c r="AU977" s="102" t="s">
        <v>83</v>
      </c>
      <c r="AV977" s="14" t="s">
        <v>83</v>
      </c>
      <c r="AW977" s="14" t="s">
        <v>32</v>
      </c>
      <c r="AX977" s="14" t="s">
        <v>75</v>
      </c>
      <c r="AY977" s="102" t="s">
        <v>204</v>
      </c>
    </row>
    <row r="978" spans="1:51" s="13" customFormat="1" x14ac:dyDescent="0.2">
      <c r="A978" s="225"/>
      <c r="B978" s="226"/>
      <c r="C978" s="225"/>
      <c r="D978" s="200" t="s">
        <v>212</v>
      </c>
      <c r="E978" s="227" t="s">
        <v>1</v>
      </c>
      <c r="F978" s="228" t="s">
        <v>236</v>
      </c>
      <c r="G978" s="225"/>
      <c r="H978" s="227" t="s">
        <v>1</v>
      </c>
      <c r="I978" s="225"/>
      <c r="J978" s="225"/>
      <c r="K978" s="225"/>
      <c r="L978" s="226"/>
      <c r="M978" s="229"/>
      <c r="N978" s="230"/>
      <c r="O978" s="230"/>
      <c r="P978" s="230"/>
      <c r="Q978" s="230"/>
      <c r="R978" s="230"/>
      <c r="S978" s="230"/>
      <c r="T978" s="231"/>
      <c r="U978" s="225"/>
      <c r="V978" s="225"/>
      <c r="AT978" s="101" t="s">
        <v>212</v>
      </c>
      <c r="AU978" s="101" t="s">
        <v>83</v>
      </c>
      <c r="AV978" s="13" t="s">
        <v>81</v>
      </c>
      <c r="AW978" s="13" t="s">
        <v>32</v>
      </c>
      <c r="AX978" s="13" t="s">
        <v>75</v>
      </c>
      <c r="AY978" s="101" t="s">
        <v>204</v>
      </c>
    </row>
    <row r="979" spans="1:51" s="13" customFormat="1" x14ac:dyDescent="0.2">
      <c r="A979" s="225"/>
      <c r="B979" s="226"/>
      <c r="C979" s="225"/>
      <c r="D979" s="200" t="s">
        <v>212</v>
      </c>
      <c r="E979" s="227" t="s">
        <v>1</v>
      </c>
      <c r="F979" s="228" t="s">
        <v>237</v>
      </c>
      <c r="G979" s="225"/>
      <c r="H979" s="227" t="s">
        <v>1</v>
      </c>
      <c r="I979" s="225"/>
      <c r="J979" s="225"/>
      <c r="K979" s="225"/>
      <c r="L979" s="226"/>
      <c r="M979" s="229"/>
      <c r="N979" s="230"/>
      <c r="O979" s="230"/>
      <c r="P979" s="230"/>
      <c r="Q979" s="230"/>
      <c r="R979" s="230"/>
      <c r="S979" s="230"/>
      <c r="T979" s="231"/>
      <c r="U979" s="225"/>
      <c r="V979" s="225"/>
      <c r="AT979" s="101" t="s">
        <v>212</v>
      </c>
      <c r="AU979" s="101" t="s">
        <v>83</v>
      </c>
      <c r="AV979" s="13" t="s">
        <v>81</v>
      </c>
      <c r="AW979" s="13" t="s">
        <v>32</v>
      </c>
      <c r="AX979" s="13" t="s">
        <v>75</v>
      </c>
      <c r="AY979" s="101" t="s">
        <v>204</v>
      </c>
    </row>
    <row r="980" spans="1:51" s="14" customFormat="1" x14ac:dyDescent="0.2">
      <c r="A980" s="198"/>
      <c r="B980" s="199"/>
      <c r="C980" s="198"/>
      <c r="D980" s="200" t="s">
        <v>212</v>
      </c>
      <c r="E980" s="201" t="s">
        <v>1</v>
      </c>
      <c r="F980" s="202" t="s">
        <v>816</v>
      </c>
      <c r="G980" s="198"/>
      <c r="H980" s="203">
        <v>28.672000000000001</v>
      </c>
      <c r="I980" s="198"/>
      <c r="J980" s="198"/>
      <c r="K980" s="198"/>
      <c r="L980" s="199"/>
      <c r="M980" s="204"/>
      <c r="N980" s="205"/>
      <c r="O980" s="205"/>
      <c r="P980" s="205"/>
      <c r="Q980" s="205"/>
      <c r="R980" s="205"/>
      <c r="S980" s="205"/>
      <c r="T980" s="206"/>
      <c r="U980" s="198"/>
      <c r="V980" s="198"/>
      <c r="AT980" s="102" t="s">
        <v>212</v>
      </c>
      <c r="AU980" s="102" t="s">
        <v>83</v>
      </c>
      <c r="AV980" s="14" t="s">
        <v>83</v>
      </c>
      <c r="AW980" s="14" t="s">
        <v>32</v>
      </c>
      <c r="AX980" s="14" t="s">
        <v>75</v>
      </c>
      <c r="AY980" s="102" t="s">
        <v>204</v>
      </c>
    </row>
    <row r="981" spans="1:51" s="13" customFormat="1" x14ac:dyDescent="0.2">
      <c r="A981" s="225"/>
      <c r="B981" s="226"/>
      <c r="C981" s="225"/>
      <c r="D981" s="200" t="s">
        <v>212</v>
      </c>
      <c r="E981" s="227" t="s">
        <v>1</v>
      </c>
      <c r="F981" s="228" t="s">
        <v>239</v>
      </c>
      <c r="G981" s="225"/>
      <c r="H981" s="227" t="s">
        <v>1</v>
      </c>
      <c r="I981" s="225"/>
      <c r="J981" s="225"/>
      <c r="K981" s="225"/>
      <c r="L981" s="226"/>
      <c r="M981" s="229"/>
      <c r="N981" s="230"/>
      <c r="O981" s="230"/>
      <c r="P981" s="230"/>
      <c r="Q981" s="230"/>
      <c r="R981" s="230"/>
      <c r="S981" s="230"/>
      <c r="T981" s="231"/>
      <c r="U981" s="225"/>
      <c r="V981" s="225"/>
      <c r="AT981" s="101" t="s">
        <v>212</v>
      </c>
      <c r="AU981" s="101" t="s">
        <v>83</v>
      </c>
      <c r="AV981" s="13" t="s">
        <v>81</v>
      </c>
      <c r="AW981" s="13" t="s">
        <v>32</v>
      </c>
      <c r="AX981" s="13" t="s">
        <v>75</v>
      </c>
      <c r="AY981" s="101" t="s">
        <v>204</v>
      </c>
    </row>
    <row r="982" spans="1:51" s="14" customFormat="1" x14ac:dyDescent="0.2">
      <c r="A982" s="198"/>
      <c r="B982" s="199"/>
      <c r="C982" s="198"/>
      <c r="D982" s="200" t="s">
        <v>212</v>
      </c>
      <c r="E982" s="201" t="s">
        <v>1</v>
      </c>
      <c r="F982" s="202" t="s">
        <v>817</v>
      </c>
      <c r="G982" s="198"/>
      <c r="H982" s="203">
        <v>19.138000000000002</v>
      </c>
      <c r="I982" s="198"/>
      <c r="J982" s="198"/>
      <c r="K982" s="198"/>
      <c r="L982" s="199"/>
      <c r="M982" s="204"/>
      <c r="N982" s="205"/>
      <c r="O982" s="205"/>
      <c r="P982" s="205"/>
      <c r="Q982" s="205"/>
      <c r="R982" s="205"/>
      <c r="S982" s="205"/>
      <c r="T982" s="206"/>
      <c r="U982" s="198"/>
      <c r="V982" s="198"/>
      <c r="AT982" s="102" t="s">
        <v>212</v>
      </c>
      <c r="AU982" s="102" t="s">
        <v>83</v>
      </c>
      <c r="AV982" s="14" t="s">
        <v>83</v>
      </c>
      <c r="AW982" s="14" t="s">
        <v>32</v>
      </c>
      <c r="AX982" s="14" t="s">
        <v>75</v>
      </c>
      <c r="AY982" s="102" t="s">
        <v>204</v>
      </c>
    </row>
    <row r="983" spans="1:51" s="14" customFormat="1" x14ac:dyDescent="0.2">
      <c r="A983" s="198"/>
      <c r="B983" s="199"/>
      <c r="C983" s="198"/>
      <c r="D983" s="200" t="s">
        <v>212</v>
      </c>
      <c r="E983" s="201" t="s">
        <v>1</v>
      </c>
      <c r="F983" s="202" t="s">
        <v>818</v>
      </c>
      <c r="G983" s="198"/>
      <c r="H983" s="203">
        <v>14.212</v>
      </c>
      <c r="I983" s="198"/>
      <c r="J983" s="198"/>
      <c r="K983" s="198"/>
      <c r="L983" s="199"/>
      <c r="M983" s="204"/>
      <c r="N983" s="205"/>
      <c r="O983" s="205"/>
      <c r="P983" s="205"/>
      <c r="Q983" s="205"/>
      <c r="R983" s="205"/>
      <c r="S983" s="205"/>
      <c r="T983" s="206"/>
      <c r="U983" s="198"/>
      <c r="V983" s="198"/>
      <c r="AT983" s="102" t="s">
        <v>212</v>
      </c>
      <c r="AU983" s="102" t="s">
        <v>83</v>
      </c>
      <c r="AV983" s="14" t="s">
        <v>83</v>
      </c>
      <c r="AW983" s="14" t="s">
        <v>32</v>
      </c>
      <c r="AX983" s="14" t="s">
        <v>75</v>
      </c>
      <c r="AY983" s="102" t="s">
        <v>204</v>
      </c>
    </row>
    <row r="984" spans="1:51" s="14" customFormat="1" x14ac:dyDescent="0.2">
      <c r="A984" s="198"/>
      <c r="B984" s="199"/>
      <c r="C984" s="198"/>
      <c r="D984" s="200" t="s">
        <v>212</v>
      </c>
      <c r="E984" s="201" t="s">
        <v>1</v>
      </c>
      <c r="F984" s="202" t="s">
        <v>819</v>
      </c>
      <c r="G984" s="198"/>
      <c r="H984" s="203">
        <v>9.891</v>
      </c>
      <c r="I984" s="198"/>
      <c r="J984" s="198"/>
      <c r="K984" s="198"/>
      <c r="L984" s="199"/>
      <c r="M984" s="204"/>
      <c r="N984" s="205"/>
      <c r="O984" s="205"/>
      <c r="P984" s="205"/>
      <c r="Q984" s="205"/>
      <c r="R984" s="205"/>
      <c r="S984" s="205"/>
      <c r="T984" s="206"/>
      <c r="U984" s="198"/>
      <c r="V984" s="198"/>
      <c r="AT984" s="102" t="s">
        <v>212</v>
      </c>
      <c r="AU984" s="102" t="s">
        <v>83</v>
      </c>
      <c r="AV984" s="14" t="s">
        <v>83</v>
      </c>
      <c r="AW984" s="14" t="s">
        <v>32</v>
      </c>
      <c r="AX984" s="14" t="s">
        <v>75</v>
      </c>
      <c r="AY984" s="102" t="s">
        <v>204</v>
      </c>
    </row>
    <row r="985" spans="1:51" s="14" customFormat="1" x14ac:dyDescent="0.2">
      <c r="A985" s="198"/>
      <c r="B985" s="199"/>
      <c r="C985" s="198"/>
      <c r="D985" s="200" t="s">
        <v>212</v>
      </c>
      <c r="E985" s="201" t="s">
        <v>1</v>
      </c>
      <c r="F985" s="202" t="s">
        <v>820</v>
      </c>
      <c r="G985" s="198"/>
      <c r="H985" s="203">
        <v>0.63900000000000001</v>
      </c>
      <c r="I985" s="198"/>
      <c r="J985" s="198"/>
      <c r="K985" s="198"/>
      <c r="L985" s="199"/>
      <c r="M985" s="204"/>
      <c r="N985" s="205"/>
      <c r="O985" s="205"/>
      <c r="P985" s="205"/>
      <c r="Q985" s="205"/>
      <c r="R985" s="205"/>
      <c r="S985" s="205"/>
      <c r="T985" s="206"/>
      <c r="U985" s="198"/>
      <c r="V985" s="198"/>
      <c r="AT985" s="102" t="s">
        <v>212</v>
      </c>
      <c r="AU985" s="102" t="s">
        <v>83</v>
      </c>
      <c r="AV985" s="14" t="s">
        <v>83</v>
      </c>
      <c r="AW985" s="14" t="s">
        <v>32</v>
      </c>
      <c r="AX985" s="14" t="s">
        <v>75</v>
      </c>
      <c r="AY985" s="102" t="s">
        <v>204</v>
      </c>
    </row>
    <row r="986" spans="1:51" s="14" customFormat="1" x14ac:dyDescent="0.2">
      <c r="A986" s="198"/>
      <c r="B986" s="199"/>
      <c r="C986" s="198"/>
      <c r="D986" s="200" t="s">
        <v>212</v>
      </c>
      <c r="E986" s="201" t="s">
        <v>1</v>
      </c>
      <c r="F986" s="202" t="s">
        <v>821</v>
      </c>
      <c r="G986" s="198"/>
      <c r="H986" s="203">
        <v>4.1159999999999997</v>
      </c>
      <c r="I986" s="198"/>
      <c r="J986" s="198"/>
      <c r="K986" s="198"/>
      <c r="L986" s="199"/>
      <c r="M986" s="204"/>
      <c r="N986" s="205"/>
      <c r="O986" s="205"/>
      <c r="P986" s="205"/>
      <c r="Q986" s="205"/>
      <c r="R986" s="205"/>
      <c r="S986" s="205"/>
      <c r="T986" s="206"/>
      <c r="U986" s="198"/>
      <c r="V986" s="198"/>
      <c r="AT986" s="102" t="s">
        <v>212</v>
      </c>
      <c r="AU986" s="102" t="s">
        <v>83</v>
      </c>
      <c r="AV986" s="14" t="s">
        <v>83</v>
      </c>
      <c r="AW986" s="14" t="s">
        <v>32</v>
      </c>
      <c r="AX986" s="14" t="s">
        <v>75</v>
      </c>
      <c r="AY986" s="102" t="s">
        <v>204</v>
      </c>
    </row>
    <row r="987" spans="1:51" s="13" customFormat="1" x14ac:dyDescent="0.2">
      <c r="A987" s="225"/>
      <c r="B987" s="226"/>
      <c r="C987" s="225"/>
      <c r="D987" s="200" t="s">
        <v>212</v>
      </c>
      <c r="E987" s="227" t="s">
        <v>1</v>
      </c>
      <c r="F987" s="228" t="s">
        <v>245</v>
      </c>
      <c r="G987" s="225"/>
      <c r="H987" s="227" t="s">
        <v>1</v>
      </c>
      <c r="I987" s="225"/>
      <c r="J987" s="225"/>
      <c r="K987" s="225"/>
      <c r="L987" s="226"/>
      <c r="M987" s="229"/>
      <c r="N987" s="230"/>
      <c r="O987" s="230"/>
      <c r="P987" s="230"/>
      <c r="Q987" s="230"/>
      <c r="R987" s="230"/>
      <c r="S987" s="230"/>
      <c r="T987" s="231"/>
      <c r="U987" s="225"/>
      <c r="V987" s="225"/>
      <c r="AT987" s="101" t="s">
        <v>212</v>
      </c>
      <c r="AU987" s="101" t="s">
        <v>83</v>
      </c>
      <c r="AV987" s="13" t="s">
        <v>81</v>
      </c>
      <c r="AW987" s="13" t="s">
        <v>32</v>
      </c>
      <c r="AX987" s="13" t="s">
        <v>75</v>
      </c>
      <c r="AY987" s="101" t="s">
        <v>204</v>
      </c>
    </row>
    <row r="988" spans="1:51" s="13" customFormat="1" x14ac:dyDescent="0.2">
      <c r="A988" s="225"/>
      <c r="B988" s="226"/>
      <c r="C988" s="225"/>
      <c r="D988" s="200" t="s">
        <v>212</v>
      </c>
      <c r="E988" s="227" t="s">
        <v>1</v>
      </c>
      <c r="F988" s="228" t="s">
        <v>237</v>
      </c>
      <c r="G988" s="225"/>
      <c r="H988" s="227" t="s">
        <v>1</v>
      </c>
      <c r="I988" s="225"/>
      <c r="J988" s="225"/>
      <c r="K988" s="225"/>
      <c r="L988" s="226"/>
      <c r="M988" s="229"/>
      <c r="N988" s="230"/>
      <c r="O988" s="230"/>
      <c r="P988" s="230"/>
      <c r="Q988" s="230"/>
      <c r="R988" s="230"/>
      <c r="S988" s="230"/>
      <c r="T988" s="231"/>
      <c r="U988" s="225"/>
      <c r="V988" s="225"/>
      <c r="AT988" s="101" t="s">
        <v>212</v>
      </c>
      <c r="AU988" s="101" t="s">
        <v>83</v>
      </c>
      <c r="AV988" s="13" t="s">
        <v>81</v>
      </c>
      <c r="AW988" s="13" t="s">
        <v>32</v>
      </c>
      <c r="AX988" s="13" t="s">
        <v>75</v>
      </c>
      <c r="AY988" s="101" t="s">
        <v>204</v>
      </c>
    </row>
    <row r="989" spans="1:51" s="14" customFormat="1" x14ac:dyDescent="0.2">
      <c r="A989" s="198"/>
      <c r="B989" s="199"/>
      <c r="C989" s="198"/>
      <c r="D989" s="200" t="s">
        <v>212</v>
      </c>
      <c r="E989" s="201" t="s">
        <v>1</v>
      </c>
      <c r="F989" s="202" t="s">
        <v>822</v>
      </c>
      <c r="G989" s="198"/>
      <c r="H989" s="203">
        <v>8.9969999999999999</v>
      </c>
      <c r="I989" s="198"/>
      <c r="J989" s="198"/>
      <c r="K989" s="198"/>
      <c r="L989" s="199"/>
      <c r="M989" s="204"/>
      <c r="N989" s="205"/>
      <c r="O989" s="205"/>
      <c r="P989" s="205"/>
      <c r="Q989" s="205"/>
      <c r="R989" s="205"/>
      <c r="S989" s="205"/>
      <c r="T989" s="206"/>
      <c r="U989" s="198"/>
      <c r="V989" s="198"/>
      <c r="AT989" s="102" t="s">
        <v>212</v>
      </c>
      <c r="AU989" s="102" t="s">
        <v>83</v>
      </c>
      <c r="AV989" s="14" t="s">
        <v>83</v>
      </c>
      <c r="AW989" s="14" t="s">
        <v>32</v>
      </c>
      <c r="AX989" s="14" t="s">
        <v>75</v>
      </c>
      <c r="AY989" s="102" t="s">
        <v>204</v>
      </c>
    </row>
    <row r="990" spans="1:51" s="13" customFormat="1" x14ac:dyDescent="0.2">
      <c r="A990" s="225"/>
      <c r="B990" s="226"/>
      <c r="C990" s="225"/>
      <c r="D990" s="200" t="s">
        <v>212</v>
      </c>
      <c r="E990" s="227" t="s">
        <v>1</v>
      </c>
      <c r="F990" s="228" t="s">
        <v>239</v>
      </c>
      <c r="G990" s="225"/>
      <c r="H990" s="227" t="s">
        <v>1</v>
      </c>
      <c r="I990" s="225"/>
      <c r="J990" s="225"/>
      <c r="K990" s="225"/>
      <c r="L990" s="226"/>
      <c r="M990" s="229"/>
      <c r="N990" s="230"/>
      <c r="O990" s="230"/>
      <c r="P990" s="230"/>
      <c r="Q990" s="230"/>
      <c r="R990" s="230"/>
      <c r="S990" s="230"/>
      <c r="T990" s="231"/>
      <c r="U990" s="225"/>
      <c r="V990" s="225"/>
      <c r="AT990" s="101" t="s">
        <v>212</v>
      </c>
      <c r="AU990" s="101" t="s">
        <v>83</v>
      </c>
      <c r="AV990" s="13" t="s">
        <v>81</v>
      </c>
      <c r="AW990" s="13" t="s">
        <v>32</v>
      </c>
      <c r="AX990" s="13" t="s">
        <v>75</v>
      </c>
      <c r="AY990" s="101" t="s">
        <v>204</v>
      </c>
    </row>
    <row r="991" spans="1:51" s="14" customFormat="1" x14ac:dyDescent="0.2">
      <c r="A991" s="198"/>
      <c r="B991" s="199"/>
      <c r="C991" s="198"/>
      <c r="D991" s="200" t="s">
        <v>212</v>
      </c>
      <c r="E991" s="201" t="s">
        <v>1</v>
      </c>
      <c r="F991" s="202" t="s">
        <v>823</v>
      </c>
      <c r="G991" s="198"/>
      <c r="H991" s="203">
        <v>26.135999999999999</v>
      </c>
      <c r="I991" s="198"/>
      <c r="J991" s="198"/>
      <c r="K991" s="198"/>
      <c r="L991" s="199"/>
      <c r="M991" s="204"/>
      <c r="N991" s="205"/>
      <c r="O991" s="205"/>
      <c r="P991" s="205"/>
      <c r="Q991" s="205"/>
      <c r="R991" s="205"/>
      <c r="S991" s="205"/>
      <c r="T991" s="206"/>
      <c r="U991" s="198"/>
      <c r="V991" s="198"/>
      <c r="AT991" s="102" t="s">
        <v>212</v>
      </c>
      <c r="AU991" s="102" t="s">
        <v>83</v>
      </c>
      <c r="AV991" s="14" t="s">
        <v>83</v>
      </c>
      <c r="AW991" s="14" t="s">
        <v>32</v>
      </c>
      <c r="AX991" s="14" t="s">
        <v>75</v>
      </c>
      <c r="AY991" s="102" t="s">
        <v>204</v>
      </c>
    </row>
    <row r="992" spans="1:51" s="14" customFormat="1" x14ac:dyDescent="0.2">
      <c r="A992" s="198"/>
      <c r="B992" s="199"/>
      <c r="C992" s="198"/>
      <c r="D992" s="200" t="s">
        <v>212</v>
      </c>
      <c r="E992" s="201" t="s">
        <v>1</v>
      </c>
      <c r="F992" s="202" t="s">
        <v>824</v>
      </c>
      <c r="G992" s="198"/>
      <c r="H992" s="203">
        <v>2.113</v>
      </c>
      <c r="I992" s="198"/>
      <c r="J992" s="198"/>
      <c r="K992" s="198"/>
      <c r="L992" s="199"/>
      <c r="M992" s="204"/>
      <c r="N992" s="205"/>
      <c r="O992" s="205"/>
      <c r="P992" s="205"/>
      <c r="Q992" s="205"/>
      <c r="R992" s="205"/>
      <c r="S992" s="205"/>
      <c r="T992" s="206"/>
      <c r="U992" s="198"/>
      <c r="V992" s="198"/>
      <c r="AT992" s="102" t="s">
        <v>212</v>
      </c>
      <c r="AU992" s="102" t="s">
        <v>83</v>
      </c>
      <c r="AV992" s="14" t="s">
        <v>83</v>
      </c>
      <c r="AW992" s="14" t="s">
        <v>32</v>
      </c>
      <c r="AX992" s="14" t="s">
        <v>75</v>
      </c>
      <c r="AY992" s="102" t="s">
        <v>204</v>
      </c>
    </row>
    <row r="993" spans="1:51" s="14" customFormat="1" x14ac:dyDescent="0.2">
      <c r="A993" s="198"/>
      <c r="B993" s="199"/>
      <c r="C993" s="198"/>
      <c r="D993" s="200" t="s">
        <v>212</v>
      </c>
      <c r="E993" s="201" t="s">
        <v>1</v>
      </c>
      <c r="F993" s="202" t="s">
        <v>825</v>
      </c>
      <c r="G993" s="198"/>
      <c r="H993" s="203">
        <v>-0.39600000000000002</v>
      </c>
      <c r="I993" s="198"/>
      <c r="J993" s="198"/>
      <c r="K993" s="198"/>
      <c r="L993" s="199"/>
      <c r="M993" s="204"/>
      <c r="N993" s="205"/>
      <c r="O993" s="205"/>
      <c r="P993" s="205"/>
      <c r="Q993" s="205"/>
      <c r="R993" s="205"/>
      <c r="S993" s="205"/>
      <c r="T993" s="206"/>
      <c r="U993" s="198"/>
      <c r="V993" s="198"/>
      <c r="AT993" s="102" t="s">
        <v>212</v>
      </c>
      <c r="AU993" s="102" t="s">
        <v>83</v>
      </c>
      <c r="AV993" s="14" t="s">
        <v>83</v>
      </c>
      <c r="AW993" s="14" t="s">
        <v>32</v>
      </c>
      <c r="AX993" s="14" t="s">
        <v>75</v>
      </c>
      <c r="AY993" s="102" t="s">
        <v>204</v>
      </c>
    </row>
    <row r="994" spans="1:51" s="14" customFormat="1" x14ac:dyDescent="0.2">
      <c r="A994" s="198"/>
      <c r="B994" s="199"/>
      <c r="C994" s="198"/>
      <c r="D994" s="200" t="s">
        <v>212</v>
      </c>
      <c r="E994" s="201" t="s">
        <v>1</v>
      </c>
      <c r="F994" s="202" t="s">
        <v>826</v>
      </c>
      <c r="G994" s="198"/>
      <c r="H994" s="203">
        <v>2.7480000000000002</v>
      </c>
      <c r="I994" s="198"/>
      <c r="J994" s="198"/>
      <c r="K994" s="198"/>
      <c r="L994" s="199"/>
      <c r="M994" s="204"/>
      <c r="N994" s="205"/>
      <c r="O994" s="205"/>
      <c r="P994" s="205"/>
      <c r="Q994" s="205"/>
      <c r="R994" s="205"/>
      <c r="S994" s="205"/>
      <c r="T994" s="206"/>
      <c r="U994" s="198"/>
      <c r="V994" s="198"/>
      <c r="AT994" s="102" t="s">
        <v>212</v>
      </c>
      <c r="AU994" s="102" t="s">
        <v>83</v>
      </c>
      <c r="AV994" s="14" t="s">
        <v>83</v>
      </c>
      <c r="AW994" s="14" t="s">
        <v>32</v>
      </c>
      <c r="AX994" s="14" t="s">
        <v>75</v>
      </c>
      <c r="AY994" s="102" t="s">
        <v>204</v>
      </c>
    </row>
    <row r="995" spans="1:51" s="14" customFormat="1" x14ac:dyDescent="0.2">
      <c r="A995" s="198"/>
      <c r="B995" s="199"/>
      <c r="C995" s="198"/>
      <c r="D995" s="200" t="s">
        <v>212</v>
      </c>
      <c r="E995" s="201" t="s">
        <v>1</v>
      </c>
      <c r="F995" s="202" t="s">
        <v>827</v>
      </c>
      <c r="G995" s="198"/>
      <c r="H995" s="203">
        <v>-0.28399999999999997</v>
      </c>
      <c r="I995" s="198"/>
      <c r="J995" s="198"/>
      <c r="K995" s="198"/>
      <c r="L995" s="199"/>
      <c r="M995" s="204"/>
      <c r="N995" s="205"/>
      <c r="O995" s="205"/>
      <c r="P995" s="205"/>
      <c r="Q995" s="205"/>
      <c r="R995" s="205"/>
      <c r="S995" s="205"/>
      <c r="T995" s="206"/>
      <c r="U995" s="198"/>
      <c r="V995" s="198"/>
      <c r="AT995" s="102" t="s">
        <v>212</v>
      </c>
      <c r="AU995" s="102" t="s">
        <v>83</v>
      </c>
      <c r="AV995" s="14" t="s">
        <v>83</v>
      </c>
      <c r="AW995" s="14" t="s">
        <v>32</v>
      </c>
      <c r="AX995" s="14" t="s">
        <v>75</v>
      </c>
      <c r="AY995" s="102" t="s">
        <v>204</v>
      </c>
    </row>
    <row r="996" spans="1:51" s="14" customFormat="1" x14ac:dyDescent="0.2">
      <c r="A996" s="198"/>
      <c r="B996" s="199"/>
      <c r="C996" s="198"/>
      <c r="D996" s="200" t="s">
        <v>212</v>
      </c>
      <c r="E996" s="201" t="s">
        <v>1</v>
      </c>
      <c r="F996" s="202" t="s">
        <v>828</v>
      </c>
      <c r="G996" s="198"/>
      <c r="H996" s="203">
        <v>2.3759999999999999</v>
      </c>
      <c r="I996" s="198"/>
      <c r="J996" s="198"/>
      <c r="K996" s="198"/>
      <c r="L996" s="199"/>
      <c r="M996" s="204"/>
      <c r="N996" s="205"/>
      <c r="O996" s="205"/>
      <c r="P996" s="205"/>
      <c r="Q996" s="205"/>
      <c r="R996" s="205"/>
      <c r="S996" s="205"/>
      <c r="T996" s="206"/>
      <c r="U996" s="198"/>
      <c r="V996" s="198"/>
      <c r="AT996" s="102" t="s">
        <v>212</v>
      </c>
      <c r="AU996" s="102" t="s">
        <v>83</v>
      </c>
      <c r="AV996" s="14" t="s">
        <v>83</v>
      </c>
      <c r="AW996" s="14" t="s">
        <v>32</v>
      </c>
      <c r="AX996" s="14" t="s">
        <v>75</v>
      </c>
      <c r="AY996" s="102" t="s">
        <v>204</v>
      </c>
    </row>
    <row r="997" spans="1:51" s="13" customFormat="1" x14ac:dyDescent="0.2">
      <c r="A997" s="225"/>
      <c r="B997" s="226"/>
      <c r="C997" s="225"/>
      <c r="D997" s="200" t="s">
        <v>212</v>
      </c>
      <c r="E997" s="227" t="s">
        <v>1</v>
      </c>
      <c r="F997" s="228" t="s">
        <v>253</v>
      </c>
      <c r="G997" s="225"/>
      <c r="H997" s="227" t="s">
        <v>1</v>
      </c>
      <c r="I997" s="225"/>
      <c r="J997" s="225"/>
      <c r="K997" s="225"/>
      <c r="L997" s="226"/>
      <c r="M997" s="229"/>
      <c r="N997" s="230"/>
      <c r="O997" s="230"/>
      <c r="P997" s="230"/>
      <c r="Q997" s="230"/>
      <c r="R997" s="230"/>
      <c r="S997" s="230"/>
      <c r="T997" s="231"/>
      <c r="U997" s="225"/>
      <c r="V997" s="225"/>
      <c r="AT997" s="101" t="s">
        <v>212</v>
      </c>
      <c r="AU997" s="101" t="s">
        <v>83</v>
      </c>
      <c r="AV997" s="13" t="s">
        <v>81</v>
      </c>
      <c r="AW997" s="13" t="s">
        <v>32</v>
      </c>
      <c r="AX997" s="13" t="s">
        <v>75</v>
      </c>
      <c r="AY997" s="101" t="s">
        <v>204</v>
      </c>
    </row>
    <row r="998" spans="1:51" s="13" customFormat="1" x14ac:dyDescent="0.2">
      <c r="A998" s="225"/>
      <c r="B998" s="226"/>
      <c r="C998" s="225"/>
      <c r="D998" s="200" t="s">
        <v>212</v>
      </c>
      <c r="E998" s="227" t="s">
        <v>1</v>
      </c>
      <c r="F998" s="228" t="s">
        <v>237</v>
      </c>
      <c r="G998" s="225"/>
      <c r="H998" s="227" t="s">
        <v>1</v>
      </c>
      <c r="I998" s="225"/>
      <c r="J998" s="225"/>
      <c r="K998" s="225"/>
      <c r="L998" s="226"/>
      <c r="M998" s="229"/>
      <c r="N998" s="230"/>
      <c r="O998" s="230"/>
      <c r="P998" s="230"/>
      <c r="Q998" s="230"/>
      <c r="R998" s="230"/>
      <c r="S998" s="230"/>
      <c r="T998" s="231"/>
      <c r="U998" s="225"/>
      <c r="V998" s="225"/>
      <c r="AT998" s="101" t="s">
        <v>212</v>
      </c>
      <c r="AU998" s="101" t="s">
        <v>83</v>
      </c>
      <c r="AV998" s="13" t="s">
        <v>81</v>
      </c>
      <c r="AW998" s="13" t="s">
        <v>32</v>
      </c>
      <c r="AX998" s="13" t="s">
        <v>75</v>
      </c>
      <c r="AY998" s="101" t="s">
        <v>204</v>
      </c>
    </row>
    <row r="999" spans="1:51" s="14" customFormat="1" x14ac:dyDescent="0.2">
      <c r="A999" s="198"/>
      <c r="B999" s="199"/>
      <c r="C999" s="198"/>
      <c r="D999" s="200" t="s">
        <v>212</v>
      </c>
      <c r="E999" s="201" t="s">
        <v>1</v>
      </c>
      <c r="F999" s="202" t="s">
        <v>829</v>
      </c>
      <c r="G999" s="198"/>
      <c r="H999" s="203">
        <v>31.067</v>
      </c>
      <c r="I999" s="198"/>
      <c r="J999" s="198"/>
      <c r="K999" s="198"/>
      <c r="L999" s="199"/>
      <c r="M999" s="204"/>
      <c r="N999" s="205"/>
      <c r="O999" s="205"/>
      <c r="P999" s="205"/>
      <c r="Q999" s="205"/>
      <c r="R999" s="205"/>
      <c r="S999" s="205"/>
      <c r="T999" s="206"/>
      <c r="U999" s="198"/>
      <c r="V999" s="198"/>
      <c r="AT999" s="102" t="s">
        <v>212</v>
      </c>
      <c r="AU999" s="102" t="s">
        <v>83</v>
      </c>
      <c r="AV999" s="14" t="s">
        <v>83</v>
      </c>
      <c r="AW999" s="14" t="s">
        <v>32</v>
      </c>
      <c r="AX999" s="14" t="s">
        <v>75</v>
      </c>
      <c r="AY999" s="102" t="s">
        <v>204</v>
      </c>
    </row>
    <row r="1000" spans="1:51" s="13" customFormat="1" x14ac:dyDescent="0.2">
      <c r="A1000" s="225"/>
      <c r="B1000" s="226"/>
      <c r="C1000" s="225"/>
      <c r="D1000" s="200" t="s">
        <v>212</v>
      </c>
      <c r="E1000" s="227" t="s">
        <v>1</v>
      </c>
      <c r="F1000" s="228" t="s">
        <v>239</v>
      </c>
      <c r="G1000" s="225"/>
      <c r="H1000" s="227" t="s">
        <v>1</v>
      </c>
      <c r="I1000" s="225"/>
      <c r="J1000" s="225"/>
      <c r="K1000" s="225"/>
      <c r="L1000" s="226"/>
      <c r="M1000" s="229"/>
      <c r="N1000" s="230"/>
      <c r="O1000" s="230"/>
      <c r="P1000" s="230"/>
      <c r="Q1000" s="230"/>
      <c r="R1000" s="230"/>
      <c r="S1000" s="230"/>
      <c r="T1000" s="231"/>
      <c r="U1000" s="225"/>
      <c r="V1000" s="225"/>
      <c r="AT1000" s="101" t="s">
        <v>212</v>
      </c>
      <c r="AU1000" s="101" t="s">
        <v>83</v>
      </c>
      <c r="AV1000" s="13" t="s">
        <v>81</v>
      </c>
      <c r="AW1000" s="13" t="s">
        <v>32</v>
      </c>
      <c r="AX1000" s="13" t="s">
        <v>75</v>
      </c>
      <c r="AY1000" s="101" t="s">
        <v>204</v>
      </c>
    </row>
    <row r="1001" spans="1:51" s="14" customFormat="1" x14ac:dyDescent="0.2">
      <c r="A1001" s="198"/>
      <c r="B1001" s="199"/>
      <c r="C1001" s="198"/>
      <c r="D1001" s="200" t="s">
        <v>212</v>
      </c>
      <c r="E1001" s="201" t="s">
        <v>1</v>
      </c>
      <c r="F1001" s="202" t="s">
        <v>830</v>
      </c>
      <c r="G1001" s="198"/>
      <c r="H1001" s="203">
        <v>46.98</v>
      </c>
      <c r="I1001" s="198"/>
      <c r="J1001" s="198"/>
      <c r="K1001" s="198"/>
      <c r="L1001" s="199"/>
      <c r="M1001" s="204"/>
      <c r="N1001" s="205"/>
      <c r="O1001" s="205"/>
      <c r="P1001" s="205"/>
      <c r="Q1001" s="205"/>
      <c r="R1001" s="205"/>
      <c r="S1001" s="205"/>
      <c r="T1001" s="206"/>
      <c r="U1001" s="198"/>
      <c r="V1001" s="198"/>
      <c r="AT1001" s="102" t="s">
        <v>212</v>
      </c>
      <c r="AU1001" s="102" t="s">
        <v>83</v>
      </c>
      <c r="AV1001" s="14" t="s">
        <v>83</v>
      </c>
      <c r="AW1001" s="14" t="s">
        <v>32</v>
      </c>
      <c r="AX1001" s="14" t="s">
        <v>75</v>
      </c>
      <c r="AY1001" s="102" t="s">
        <v>204</v>
      </c>
    </row>
    <row r="1002" spans="1:51" s="14" customFormat="1" x14ac:dyDescent="0.2">
      <c r="A1002" s="198"/>
      <c r="B1002" s="199"/>
      <c r="C1002" s="198"/>
      <c r="D1002" s="200" t="s">
        <v>212</v>
      </c>
      <c r="E1002" s="201" t="s">
        <v>1</v>
      </c>
      <c r="F1002" s="202" t="s">
        <v>831</v>
      </c>
      <c r="G1002" s="198"/>
      <c r="H1002" s="203">
        <v>9.0429999999999993</v>
      </c>
      <c r="I1002" s="198"/>
      <c r="J1002" s="198"/>
      <c r="K1002" s="198"/>
      <c r="L1002" s="199"/>
      <c r="M1002" s="204"/>
      <c r="N1002" s="205"/>
      <c r="O1002" s="205"/>
      <c r="P1002" s="205"/>
      <c r="Q1002" s="205"/>
      <c r="R1002" s="205"/>
      <c r="S1002" s="205"/>
      <c r="T1002" s="206"/>
      <c r="U1002" s="198"/>
      <c r="V1002" s="198"/>
      <c r="AT1002" s="102" t="s">
        <v>212</v>
      </c>
      <c r="AU1002" s="102" t="s">
        <v>83</v>
      </c>
      <c r="AV1002" s="14" t="s">
        <v>83</v>
      </c>
      <c r="AW1002" s="14" t="s">
        <v>32</v>
      </c>
      <c r="AX1002" s="14" t="s">
        <v>75</v>
      </c>
      <c r="AY1002" s="102" t="s">
        <v>204</v>
      </c>
    </row>
    <row r="1003" spans="1:51" s="14" customFormat="1" x14ac:dyDescent="0.2">
      <c r="A1003" s="198"/>
      <c r="B1003" s="199"/>
      <c r="C1003" s="198"/>
      <c r="D1003" s="200" t="s">
        <v>212</v>
      </c>
      <c r="E1003" s="201" t="s">
        <v>1</v>
      </c>
      <c r="F1003" s="202" t="s">
        <v>832</v>
      </c>
      <c r="G1003" s="198"/>
      <c r="H1003" s="203">
        <v>-0.46400000000000002</v>
      </c>
      <c r="I1003" s="198"/>
      <c r="J1003" s="198"/>
      <c r="K1003" s="198"/>
      <c r="L1003" s="199"/>
      <c r="M1003" s="204"/>
      <c r="N1003" s="205"/>
      <c r="O1003" s="205"/>
      <c r="P1003" s="205"/>
      <c r="Q1003" s="205"/>
      <c r="R1003" s="205"/>
      <c r="S1003" s="205"/>
      <c r="T1003" s="206"/>
      <c r="U1003" s="198"/>
      <c r="V1003" s="198"/>
      <c r="AT1003" s="102" t="s">
        <v>212</v>
      </c>
      <c r="AU1003" s="102" t="s">
        <v>83</v>
      </c>
      <c r="AV1003" s="14" t="s">
        <v>83</v>
      </c>
      <c r="AW1003" s="14" t="s">
        <v>32</v>
      </c>
      <c r="AX1003" s="14" t="s">
        <v>75</v>
      </c>
      <c r="AY1003" s="102" t="s">
        <v>204</v>
      </c>
    </row>
    <row r="1004" spans="1:51" s="14" customFormat="1" x14ac:dyDescent="0.2">
      <c r="A1004" s="198"/>
      <c r="B1004" s="199"/>
      <c r="C1004" s="198"/>
      <c r="D1004" s="200" t="s">
        <v>212</v>
      </c>
      <c r="E1004" s="201" t="s">
        <v>1</v>
      </c>
      <c r="F1004" s="202" t="s">
        <v>833</v>
      </c>
      <c r="G1004" s="198"/>
      <c r="H1004" s="203">
        <v>9.4499999999999993</v>
      </c>
      <c r="I1004" s="198"/>
      <c r="J1004" s="198"/>
      <c r="K1004" s="198"/>
      <c r="L1004" s="199"/>
      <c r="M1004" s="204"/>
      <c r="N1004" s="205"/>
      <c r="O1004" s="205"/>
      <c r="P1004" s="205"/>
      <c r="Q1004" s="205"/>
      <c r="R1004" s="205"/>
      <c r="S1004" s="205"/>
      <c r="T1004" s="206"/>
      <c r="U1004" s="198"/>
      <c r="V1004" s="198"/>
      <c r="AT1004" s="102" t="s">
        <v>212</v>
      </c>
      <c r="AU1004" s="102" t="s">
        <v>83</v>
      </c>
      <c r="AV1004" s="14" t="s">
        <v>83</v>
      </c>
      <c r="AW1004" s="14" t="s">
        <v>32</v>
      </c>
      <c r="AX1004" s="14" t="s">
        <v>75</v>
      </c>
      <c r="AY1004" s="102" t="s">
        <v>204</v>
      </c>
    </row>
    <row r="1005" spans="1:51" s="13" customFormat="1" x14ac:dyDescent="0.2">
      <c r="A1005" s="225"/>
      <c r="B1005" s="226"/>
      <c r="C1005" s="225"/>
      <c r="D1005" s="200" t="s">
        <v>212</v>
      </c>
      <c r="E1005" s="227" t="s">
        <v>1</v>
      </c>
      <c r="F1005" s="228" t="s">
        <v>259</v>
      </c>
      <c r="G1005" s="225"/>
      <c r="H1005" s="227" t="s">
        <v>1</v>
      </c>
      <c r="I1005" s="225"/>
      <c r="J1005" s="225"/>
      <c r="K1005" s="225"/>
      <c r="L1005" s="226"/>
      <c r="M1005" s="229"/>
      <c r="N1005" s="230"/>
      <c r="O1005" s="230"/>
      <c r="P1005" s="230"/>
      <c r="Q1005" s="230"/>
      <c r="R1005" s="230"/>
      <c r="S1005" s="230"/>
      <c r="T1005" s="231"/>
      <c r="U1005" s="225"/>
      <c r="V1005" s="225"/>
      <c r="AT1005" s="101" t="s">
        <v>212</v>
      </c>
      <c r="AU1005" s="101" t="s">
        <v>83</v>
      </c>
      <c r="AV1005" s="13" t="s">
        <v>81</v>
      </c>
      <c r="AW1005" s="13" t="s">
        <v>32</v>
      </c>
      <c r="AX1005" s="13" t="s">
        <v>75</v>
      </c>
      <c r="AY1005" s="101" t="s">
        <v>204</v>
      </c>
    </row>
    <row r="1006" spans="1:51" s="13" customFormat="1" x14ac:dyDescent="0.2">
      <c r="A1006" s="225"/>
      <c r="B1006" s="226"/>
      <c r="C1006" s="225"/>
      <c r="D1006" s="200" t="s">
        <v>212</v>
      </c>
      <c r="E1006" s="227" t="s">
        <v>1</v>
      </c>
      <c r="F1006" s="228" t="s">
        <v>237</v>
      </c>
      <c r="G1006" s="225"/>
      <c r="H1006" s="227" t="s">
        <v>1</v>
      </c>
      <c r="I1006" s="225"/>
      <c r="J1006" s="225"/>
      <c r="K1006" s="225"/>
      <c r="L1006" s="226"/>
      <c r="M1006" s="229"/>
      <c r="N1006" s="230"/>
      <c r="O1006" s="230"/>
      <c r="P1006" s="230"/>
      <c r="Q1006" s="230"/>
      <c r="R1006" s="230"/>
      <c r="S1006" s="230"/>
      <c r="T1006" s="231"/>
      <c r="U1006" s="225"/>
      <c r="V1006" s="225"/>
      <c r="AT1006" s="101" t="s">
        <v>212</v>
      </c>
      <c r="AU1006" s="101" t="s">
        <v>83</v>
      </c>
      <c r="AV1006" s="13" t="s">
        <v>81</v>
      </c>
      <c r="AW1006" s="13" t="s">
        <v>32</v>
      </c>
      <c r="AX1006" s="13" t="s">
        <v>75</v>
      </c>
      <c r="AY1006" s="101" t="s">
        <v>204</v>
      </c>
    </row>
    <row r="1007" spans="1:51" s="14" customFormat="1" x14ac:dyDescent="0.2">
      <c r="A1007" s="198"/>
      <c r="B1007" s="199"/>
      <c r="C1007" s="198"/>
      <c r="D1007" s="200" t="s">
        <v>212</v>
      </c>
      <c r="E1007" s="201" t="s">
        <v>1</v>
      </c>
      <c r="F1007" s="202" t="s">
        <v>834</v>
      </c>
      <c r="G1007" s="198"/>
      <c r="H1007" s="203">
        <v>13.451000000000001</v>
      </c>
      <c r="I1007" s="198"/>
      <c r="J1007" s="198"/>
      <c r="K1007" s="198"/>
      <c r="L1007" s="199"/>
      <c r="M1007" s="204"/>
      <c r="N1007" s="205"/>
      <c r="O1007" s="205"/>
      <c r="P1007" s="205"/>
      <c r="Q1007" s="205"/>
      <c r="R1007" s="205"/>
      <c r="S1007" s="205"/>
      <c r="T1007" s="206"/>
      <c r="U1007" s="198"/>
      <c r="V1007" s="198"/>
      <c r="AT1007" s="102" t="s">
        <v>212</v>
      </c>
      <c r="AU1007" s="102" t="s">
        <v>83</v>
      </c>
      <c r="AV1007" s="14" t="s">
        <v>83</v>
      </c>
      <c r="AW1007" s="14" t="s">
        <v>32</v>
      </c>
      <c r="AX1007" s="14" t="s">
        <v>75</v>
      </c>
      <c r="AY1007" s="102" t="s">
        <v>204</v>
      </c>
    </row>
    <row r="1008" spans="1:51" s="13" customFormat="1" x14ac:dyDescent="0.2">
      <c r="A1008" s="225"/>
      <c r="B1008" s="226"/>
      <c r="C1008" s="225"/>
      <c r="D1008" s="200" t="s">
        <v>212</v>
      </c>
      <c r="E1008" s="227" t="s">
        <v>1</v>
      </c>
      <c r="F1008" s="228" t="s">
        <v>239</v>
      </c>
      <c r="G1008" s="225"/>
      <c r="H1008" s="227" t="s">
        <v>1</v>
      </c>
      <c r="I1008" s="225"/>
      <c r="J1008" s="225"/>
      <c r="K1008" s="225"/>
      <c r="L1008" s="226"/>
      <c r="M1008" s="229"/>
      <c r="N1008" s="230"/>
      <c r="O1008" s="230"/>
      <c r="P1008" s="230"/>
      <c r="Q1008" s="230"/>
      <c r="R1008" s="230"/>
      <c r="S1008" s="230"/>
      <c r="T1008" s="231"/>
      <c r="U1008" s="225"/>
      <c r="V1008" s="225"/>
      <c r="AT1008" s="101" t="s">
        <v>212</v>
      </c>
      <c r="AU1008" s="101" t="s">
        <v>83</v>
      </c>
      <c r="AV1008" s="13" t="s">
        <v>81</v>
      </c>
      <c r="AW1008" s="13" t="s">
        <v>32</v>
      </c>
      <c r="AX1008" s="13" t="s">
        <v>75</v>
      </c>
      <c r="AY1008" s="101" t="s">
        <v>204</v>
      </c>
    </row>
    <row r="1009" spans="1:51" s="14" customFormat="1" x14ac:dyDescent="0.2">
      <c r="A1009" s="198"/>
      <c r="B1009" s="199"/>
      <c r="C1009" s="198"/>
      <c r="D1009" s="200" t="s">
        <v>212</v>
      </c>
      <c r="E1009" s="201" t="s">
        <v>1</v>
      </c>
      <c r="F1009" s="202" t="s">
        <v>261</v>
      </c>
      <c r="G1009" s="198"/>
      <c r="H1009" s="203">
        <v>64.239999999999995</v>
      </c>
      <c r="I1009" s="198"/>
      <c r="J1009" s="198"/>
      <c r="K1009" s="198"/>
      <c r="L1009" s="199"/>
      <c r="M1009" s="204"/>
      <c r="N1009" s="205"/>
      <c r="O1009" s="205"/>
      <c r="P1009" s="205"/>
      <c r="Q1009" s="205"/>
      <c r="R1009" s="205"/>
      <c r="S1009" s="205"/>
      <c r="T1009" s="206"/>
      <c r="U1009" s="198"/>
      <c r="V1009" s="198"/>
      <c r="AT1009" s="102" t="s">
        <v>212</v>
      </c>
      <c r="AU1009" s="102" t="s">
        <v>83</v>
      </c>
      <c r="AV1009" s="14" t="s">
        <v>83</v>
      </c>
      <c r="AW1009" s="14" t="s">
        <v>32</v>
      </c>
      <c r="AX1009" s="14" t="s">
        <v>75</v>
      </c>
      <c r="AY1009" s="102" t="s">
        <v>204</v>
      </c>
    </row>
    <row r="1010" spans="1:51" s="14" customFormat="1" x14ac:dyDescent="0.2">
      <c r="A1010" s="198"/>
      <c r="B1010" s="199"/>
      <c r="C1010" s="198"/>
      <c r="D1010" s="200" t="s">
        <v>212</v>
      </c>
      <c r="E1010" s="201" t="s">
        <v>1</v>
      </c>
      <c r="F1010" s="202" t="s">
        <v>262</v>
      </c>
      <c r="G1010" s="198"/>
      <c r="H1010" s="203">
        <v>26.545999999999999</v>
      </c>
      <c r="I1010" s="198"/>
      <c r="J1010" s="198"/>
      <c r="K1010" s="198"/>
      <c r="L1010" s="199"/>
      <c r="M1010" s="204"/>
      <c r="N1010" s="205"/>
      <c r="O1010" s="205"/>
      <c r="P1010" s="205"/>
      <c r="Q1010" s="205"/>
      <c r="R1010" s="205"/>
      <c r="S1010" s="205"/>
      <c r="T1010" s="206"/>
      <c r="U1010" s="198"/>
      <c r="V1010" s="198"/>
      <c r="AT1010" s="102" t="s">
        <v>212</v>
      </c>
      <c r="AU1010" s="102" t="s">
        <v>83</v>
      </c>
      <c r="AV1010" s="14" t="s">
        <v>83</v>
      </c>
      <c r="AW1010" s="14" t="s">
        <v>32</v>
      </c>
      <c r="AX1010" s="14" t="s">
        <v>75</v>
      </c>
      <c r="AY1010" s="102" t="s">
        <v>204</v>
      </c>
    </row>
    <row r="1011" spans="1:51" s="14" customFormat="1" x14ac:dyDescent="0.2">
      <c r="A1011" s="198"/>
      <c r="B1011" s="199"/>
      <c r="C1011" s="198"/>
      <c r="D1011" s="200" t="s">
        <v>212</v>
      </c>
      <c r="E1011" s="201" t="s">
        <v>1</v>
      </c>
      <c r="F1011" s="202" t="s">
        <v>263</v>
      </c>
      <c r="G1011" s="198"/>
      <c r="H1011" s="203">
        <v>-4.2720000000000002</v>
      </c>
      <c r="I1011" s="198"/>
      <c r="J1011" s="198"/>
      <c r="K1011" s="198"/>
      <c r="L1011" s="199"/>
      <c r="M1011" s="204"/>
      <c r="N1011" s="205"/>
      <c r="O1011" s="205"/>
      <c r="P1011" s="205"/>
      <c r="Q1011" s="205"/>
      <c r="R1011" s="205"/>
      <c r="S1011" s="205"/>
      <c r="T1011" s="206"/>
      <c r="U1011" s="198"/>
      <c r="V1011" s="198"/>
      <c r="AT1011" s="102" t="s">
        <v>212</v>
      </c>
      <c r="AU1011" s="102" t="s">
        <v>83</v>
      </c>
      <c r="AV1011" s="14" t="s">
        <v>83</v>
      </c>
      <c r="AW1011" s="14" t="s">
        <v>32</v>
      </c>
      <c r="AX1011" s="14" t="s">
        <v>75</v>
      </c>
      <c r="AY1011" s="102" t="s">
        <v>204</v>
      </c>
    </row>
    <row r="1012" spans="1:51" s="14" customFormat="1" x14ac:dyDescent="0.2">
      <c r="A1012" s="198"/>
      <c r="B1012" s="199"/>
      <c r="C1012" s="198"/>
      <c r="D1012" s="200" t="s">
        <v>212</v>
      </c>
      <c r="E1012" s="201" t="s">
        <v>1</v>
      </c>
      <c r="F1012" s="202" t="s">
        <v>264</v>
      </c>
      <c r="G1012" s="198"/>
      <c r="H1012" s="203">
        <v>8.2000000000000003E-2</v>
      </c>
      <c r="I1012" s="198"/>
      <c r="J1012" s="198"/>
      <c r="K1012" s="198"/>
      <c r="L1012" s="199"/>
      <c r="M1012" s="204"/>
      <c r="N1012" s="205"/>
      <c r="O1012" s="205"/>
      <c r="P1012" s="205"/>
      <c r="Q1012" s="205"/>
      <c r="R1012" s="205"/>
      <c r="S1012" s="205"/>
      <c r="T1012" s="206"/>
      <c r="U1012" s="198"/>
      <c r="V1012" s="198"/>
      <c r="AT1012" s="102" t="s">
        <v>212</v>
      </c>
      <c r="AU1012" s="102" t="s">
        <v>83</v>
      </c>
      <c r="AV1012" s="14" t="s">
        <v>83</v>
      </c>
      <c r="AW1012" s="14" t="s">
        <v>32</v>
      </c>
      <c r="AX1012" s="14" t="s">
        <v>75</v>
      </c>
      <c r="AY1012" s="102" t="s">
        <v>204</v>
      </c>
    </row>
    <row r="1013" spans="1:51" s="13" customFormat="1" x14ac:dyDescent="0.2">
      <c r="A1013" s="225"/>
      <c r="B1013" s="226"/>
      <c r="C1013" s="225"/>
      <c r="D1013" s="200" t="s">
        <v>212</v>
      </c>
      <c r="E1013" s="227" t="s">
        <v>1</v>
      </c>
      <c r="F1013" s="228" t="s">
        <v>213</v>
      </c>
      <c r="G1013" s="225"/>
      <c r="H1013" s="227" t="s">
        <v>1</v>
      </c>
      <c r="I1013" s="225"/>
      <c r="J1013" s="225"/>
      <c r="K1013" s="225"/>
      <c r="L1013" s="226"/>
      <c r="M1013" s="229"/>
      <c r="N1013" s="230"/>
      <c r="O1013" s="230"/>
      <c r="P1013" s="230"/>
      <c r="Q1013" s="230"/>
      <c r="R1013" s="230"/>
      <c r="S1013" s="230"/>
      <c r="T1013" s="231"/>
      <c r="U1013" s="225"/>
      <c r="V1013" s="225"/>
      <c r="AT1013" s="101" t="s">
        <v>212</v>
      </c>
      <c r="AU1013" s="101" t="s">
        <v>83</v>
      </c>
      <c r="AV1013" s="13" t="s">
        <v>81</v>
      </c>
      <c r="AW1013" s="13" t="s">
        <v>32</v>
      </c>
      <c r="AX1013" s="13" t="s">
        <v>75</v>
      </c>
      <c r="AY1013" s="101" t="s">
        <v>204</v>
      </c>
    </row>
    <row r="1014" spans="1:51" s="13" customFormat="1" x14ac:dyDescent="0.2">
      <c r="A1014" s="225"/>
      <c r="B1014" s="226"/>
      <c r="C1014" s="225"/>
      <c r="D1014" s="200" t="s">
        <v>212</v>
      </c>
      <c r="E1014" s="227" t="s">
        <v>1</v>
      </c>
      <c r="F1014" s="228" t="s">
        <v>265</v>
      </c>
      <c r="G1014" s="225"/>
      <c r="H1014" s="227" t="s">
        <v>1</v>
      </c>
      <c r="I1014" s="225"/>
      <c r="J1014" s="225"/>
      <c r="K1014" s="225"/>
      <c r="L1014" s="226"/>
      <c r="M1014" s="229"/>
      <c r="N1014" s="230"/>
      <c r="O1014" s="230"/>
      <c r="P1014" s="230"/>
      <c r="Q1014" s="230"/>
      <c r="R1014" s="230"/>
      <c r="S1014" s="230"/>
      <c r="T1014" s="231"/>
      <c r="U1014" s="225"/>
      <c r="V1014" s="225"/>
      <c r="AT1014" s="101" t="s">
        <v>212</v>
      </c>
      <c r="AU1014" s="101" t="s">
        <v>83</v>
      </c>
      <c r="AV1014" s="13" t="s">
        <v>81</v>
      </c>
      <c r="AW1014" s="13" t="s">
        <v>32</v>
      </c>
      <c r="AX1014" s="13" t="s">
        <v>75</v>
      </c>
      <c r="AY1014" s="101" t="s">
        <v>204</v>
      </c>
    </row>
    <row r="1015" spans="1:51" s="14" customFormat="1" x14ac:dyDescent="0.2">
      <c r="A1015" s="198"/>
      <c r="B1015" s="199"/>
      <c r="C1015" s="198"/>
      <c r="D1015" s="200" t="s">
        <v>212</v>
      </c>
      <c r="E1015" s="201" t="s">
        <v>1</v>
      </c>
      <c r="F1015" s="202" t="s">
        <v>266</v>
      </c>
      <c r="G1015" s="198"/>
      <c r="H1015" s="203">
        <v>7.74</v>
      </c>
      <c r="I1015" s="198"/>
      <c r="J1015" s="198"/>
      <c r="K1015" s="198"/>
      <c r="L1015" s="199"/>
      <c r="M1015" s="204"/>
      <c r="N1015" s="205"/>
      <c r="O1015" s="205"/>
      <c r="P1015" s="205"/>
      <c r="Q1015" s="205"/>
      <c r="R1015" s="205"/>
      <c r="S1015" s="205"/>
      <c r="T1015" s="206"/>
      <c r="U1015" s="198"/>
      <c r="V1015" s="198"/>
      <c r="AT1015" s="102" t="s">
        <v>212</v>
      </c>
      <c r="AU1015" s="102" t="s">
        <v>83</v>
      </c>
      <c r="AV1015" s="14" t="s">
        <v>83</v>
      </c>
      <c r="AW1015" s="14" t="s">
        <v>32</v>
      </c>
      <c r="AX1015" s="14" t="s">
        <v>75</v>
      </c>
      <c r="AY1015" s="102" t="s">
        <v>204</v>
      </c>
    </row>
    <row r="1016" spans="1:51" s="13" customFormat="1" x14ac:dyDescent="0.2">
      <c r="A1016" s="225"/>
      <c r="B1016" s="226"/>
      <c r="C1016" s="225"/>
      <c r="D1016" s="200" t="s">
        <v>212</v>
      </c>
      <c r="E1016" s="227" t="s">
        <v>1</v>
      </c>
      <c r="F1016" s="228" t="s">
        <v>267</v>
      </c>
      <c r="G1016" s="225"/>
      <c r="H1016" s="227" t="s">
        <v>1</v>
      </c>
      <c r="I1016" s="225"/>
      <c r="J1016" s="225"/>
      <c r="K1016" s="225"/>
      <c r="L1016" s="226"/>
      <c r="M1016" s="229"/>
      <c r="N1016" s="230"/>
      <c r="O1016" s="230"/>
      <c r="P1016" s="230"/>
      <c r="Q1016" s="230"/>
      <c r="R1016" s="230"/>
      <c r="S1016" s="230"/>
      <c r="T1016" s="231"/>
      <c r="U1016" s="225"/>
      <c r="V1016" s="225"/>
      <c r="AT1016" s="101" t="s">
        <v>212</v>
      </c>
      <c r="AU1016" s="101" t="s">
        <v>83</v>
      </c>
      <c r="AV1016" s="13" t="s">
        <v>81</v>
      </c>
      <c r="AW1016" s="13" t="s">
        <v>32</v>
      </c>
      <c r="AX1016" s="13" t="s">
        <v>75</v>
      </c>
      <c r="AY1016" s="101" t="s">
        <v>204</v>
      </c>
    </row>
    <row r="1017" spans="1:51" s="14" customFormat="1" x14ac:dyDescent="0.2">
      <c r="A1017" s="198"/>
      <c r="B1017" s="199"/>
      <c r="C1017" s="198"/>
      <c r="D1017" s="200" t="s">
        <v>212</v>
      </c>
      <c r="E1017" s="201" t="s">
        <v>1</v>
      </c>
      <c r="F1017" s="202" t="s">
        <v>835</v>
      </c>
      <c r="G1017" s="198"/>
      <c r="H1017" s="203">
        <v>0.49</v>
      </c>
      <c r="I1017" s="198"/>
      <c r="J1017" s="198"/>
      <c r="K1017" s="198"/>
      <c r="L1017" s="199"/>
      <c r="M1017" s="204"/>
      <c r="N1017" s="205"/>
      <c r="O1017" s="205"/>
      <c r="P1017" s="205"/>
      <c r="Q1017" s="205"/>
      <c r="R1017" s="205"/>
      <c r="S1017" s="205"/>
      <c r="T1017" s="206"/>
      <c r="U1017" s="198"/>
      <c r="V1017" s="198"/>
      <c r="AT1017" s="102" t="s">
        <v>212</v>
      </c>
      <c r="AU1017" s="102" t="s">
        <v>83</v>
      </c>
      <c r="AV1017" s="14" t="s">
        <v>83</v>
      </c>
      <c r="AW1017" s="14" t="s">
        <v>32</v>
      </c>
      <c r="AX1017" s="14" t="s">
        <v>75</v>
      </c>
      <c r="AY1017" s="102" t="s">
        <v>204</v>
      </c>
    </row>
    <row r="1018" spans="1:51" s="13" customFormat="1" x14ac:dyDescent="0.2">
      <c r="A1018" s="225"/>
      <c r="B1018" s="226"/>
      <c r="C1018" s="225"/>
      <c r="D1018" s="200" t="s">
        <v>212</v>
      </c>
      <c r="E1018" s="227" t="s">
        <v>1</v>
      </c>
      <c r="F1018" s="228" t="s">
        <v>233</v>
      </c>
      <c r="G1018" s="225"/>
      <c r="H1018" s="227" t="s">
        <v>1</v>
      </c>
      <c r="I1018" s="225"/>
      <c r="J1018" s="225"/>
      <c r="K1018" s="225"/>
      <c r="L1018" s="226"/>
      <c r="M1018" s="229"/>
      <c r="N1018" s="230"/>
      <c r="O1018" s="230"/>
      <c r="P1018" s="230"/>
      <c r="Q1018" s="230"/>
      <c r="R1018" s="230"/>
      <c r="S1018" s="230"/>
      <c r="T1018" s="231"/>
      <c r="U1018" s="225"/>
      <c r="V1018" s="225"/>
      <c r="AT1018" s="101" t="s">
        <v>212</v>
      </c>
      <c r="AU1018" s="101" t="s">
        <v>83</v>
      </c>
      <c r="AV1018" s="13" t="s">
        <v>81</v>
      </c>
      <c r="AW1018" s="13" t="s">
        <v>32</v>
      </c>
      <c r="AX1018" s="13" t="s">
        <v>75</v>
      </c>
      <c r="AY1018" s="101" t="s">
        <v>204</v>
      </c>
    </row>
    <row r="1019" spans="1:51" s="13" customFormat="1" x14ac:dyDescent="0.2">
      <c r="A1019" s="225"/>
      <c r="B1019" s="226"/>
      <c r="C1019" s="225"/>
      <c r="D1019" s="200" t="s">
        <v>212</v>
      </c>
      <c r="E1019" s="227" t="s">
        <v>1</v>
      </c>
      <c r="F1019" s="228" t="s">
        <v>269</v>
      </c>
      <c r="G1019" s="225"/>
      <c r="H1019" s="227" t="s">
        <v>1</v>
      </c>
      <c r="I1019" s="225"/>
      <c r="J1019" s="225"/>
      <c r="K1019" s="225"/>
      <c r="L1019" s="226"/>
      <c r="M1019" s="229"/>
      <c r="N1019" s="230"/>
      <c r="O1019" s="230"/>
      <c r="P1019" s="230"/>
      <c r="Q1019" s="230"/>
      <c r="R1019" s="230"/>
      <c r="S1019" s="230"/>
      <c r="T1019" s="231"/>
      <c r="U1019" s="225"/>
      <c r="V1019" s="225"/>
      <c r="AT1019" s="101" t="s">
        <v>212</v>
      </c>
      <c r="AU1019" s="101" t="s">
        <v>83</v>
      </c>
      <c r="AV1019" s="13" t="s">
        <v>81</v>
      </c>
      <c r="AW1019" s="13" t="s">
        <v>32</v>
      </c>
      <c r="AX1019" s="13" t="s">
        <v>75</v>
      </c>
      <c r="AY1019" s="101" t="s">
        <v>204</v>
      </c>
    </row>
    <row r="1020" spans="1:51" s="14" customFormat="1" x14ac:dyDescent="0.2">
      <c r="A1020" s="198"/>
      <c r="B1020" s="199"/>
      <c r="C1020" s="198"/>
      <c r="D1020" s="200" t="s">
        <v>212</v>
      </c>
      <c r="E1020" s="201" t="s">
        <v>1</v>
      </c>
      <c r="F1020" s="202" t="s">
        <v>270</v>
      </c>
      <c r="G1020" s="198"/>
      <c r="H1020" s="203">
        <v>2.3519999999999999</v>
      </c>
      <c r="I1020" s="198"/>
      <c r="J1020" s="198"/>
      <c r="K1020" s="198"/>
      <c r="L1020" s="199"/>
      <c r="M1020" s="204"/>
      <c r="N1020" s="205"/>
      <c r="O1020" s="205"/>
      <c r="P1020" s="205"/>
      <c r="Q1020" s="205"/>
      <c r="R1020" s="205"/>
      <c r="S1020" s="205"/>
      <c r="T1020" s="206"/>
      <c r="U1020" s="198"/>
      <c r="V1020" s="198"/>
      <c r="AT1020" s="102" t="s">
        <v>212</v>
      </c>
      <c r="AU1020" s="102" t="s">
        <v>83</v>
      </c>
      <c r="AV1020" s="14" t="s">
        <v>83</v>
      </c>
      <c r="AW1020" s="14" t="s">
        <v>32</v>
      </c>
      <c r="AX1020" s="14" t="s">
        <v>75</v>
      </c>
      <c r="AY1020" s="102" t="s">
        <v>204</v>
      </c>
    </row>
    <row r="1021" spans="1:51" s="14" customFormat="1" x14ac:dyDescent="0.2">
      <c r="A1021" s="198"/>
      <c r="B1021" s="199"/>
      <c r="C1021" s="198"/>
      <c r="D1021" s="200" t="s">
        <v>212</v>
      </c>
      <c r="E1021" s="201" t="s">
        <v>1</v>
      </c>
      <c r="F1021" s="202" t="s">
        <v>271</v>
      </c>
      <c r="G1021" s="198"/>
      <c r="H1021" s="203">
        <v>1.6559999999999999</v>
      </c>
      <c r="I1021" s="198"/>
      <c r="J1021" s="198"/>
      <c r="K1021" s="198"/>
      <c r="L1021" s="199"/>
      <c r="M1021" s="204"/>
      <c r="N1021" s="205"/>
      <c r="O1021" s="205"/>
      <c r="P1021" s="205"/>
      <c r="Q1021" s="205"/>
      <c r="R1021" s="205"/>
      <c r="S1021" s="205"/>
      <c r="T1021" s="206"/>
      <c r="U1021" s="198"/>
      <c r="V1021" s="198"/>
      <c r="AT1021" s="102" t="s">
        <v>212</v>
      </c>
      <c r="AU1021" s="102" t="s">
        <v>83</v>
      </c>
      <c r="AV1021" s="14" t="s">
        <v>83</v>
      </c>
      <c r="AW1021" s="14" t="s">
        <v>32</v>
      </c>
      <c r="AX1021" s="14" t="s">
        <v>75</v>
      </c>
      <c r="AY1021" s="102" t="s">
        <v>204</v>
      </c>
    </row>
    <row r="1022" spans="1:51" s="14" customFormat="1" x14ac:dyDescent="0.2">
      <c r="A1022" s="198"/>
      <c r="B1022" s="199"/>
      <c r="C1022" s="198"/>
      <c r="D1022" s="200" t="s">
        <v>212</v>
      </c>
      <c r="E1022" s="201" t="s">
        <v>1</v>
      </c>
      <c r="F1022" s="202" t="s">
        <v>272</v>
      </c>
      <c r="G1022" s="198"/>
      <c r="H1022" s="203">
        <v>4.7610000000000001</v>
      </c>
      <c r="I1022" s="198"/>
      <c r="J1022" s="198"/>
      <c r="K1022" s="198"/>
      <c r="L1022" s="199"/>
      <c r="M1022" s="204"/>
      <c r="N1022" s="205"/>
      <c r="O1022" s="205"/>
      <c r="P1022" s="205"/>
      <c r="Q1022" s="205"/>
      <c r="R1022" s="205"/>
      <c r="S1022" s="205"/>
      <c r="T1022" s="206"/>
      <c r="U1022" s="198"/>
      <c r="V1022" s="198"/>
      <c r="AT1022" s="102" t="s">
        <v>212</v>
      </c>
      <c r="AU1022" s="102" t="s">
        <v>83</v>
      </c>
      <c r="AV1022" s="14" t="s">
        <v>83</v>
      </c>
      <c r="AW1022" s="14" t="s">
        <v>32</v>
      </c>
      <c r="AX1022" s="14" t="s">
        <v>75</v>
      </c>
      <c r="AY1022" s="102" t="s">
        <v>204</v>
      </c>
    </row>
    <row r="1023" spans="1:51" s="14" customFormat="1" x14ac:dyDescent="0.2">
      <c r="A1023" s="198"/>
      <c r="B1023" s="199"/>
      <c r="C1023" s="198"/>
      <c r="D1023" s="200" t="s">
        <v>212</v>
      </c>
      <c r="E1023" s="201" t="s">
        <v>1</v>
      </c>
      <c r="F1023" s="202" t="s">
        <v>273</v>
      </c>
      <c r="G1023" s="198"/>
      <c r="H1023" s="203">
        <v>1.645</v>
      </c>
      <c r="I1023" s="198"/>
      <c r="J1023" s="198"/>
      <c r="K1023" s="198"/>
      <c r="L1023" s="199"/>
      <c r="M1023" s="204"/>
      <c r="N1023" s="205"/>
      <c r="O1023" s="205"/>
      <c r="P1023" s="205"/>
      <c r="Q1023" s="205"/>
      <c r="R1023" s="205"/>
      <c r="S1023" s="205"/>
      <c r="T1023" s="206"/>
      <c r="U1023" s="198"/>
      <c r="V1023" s="198"/>
      <c r="AT1023" s="102" t="s">
        <v>212</v>
      </c>
      <c r="AU1023" s="102" t="s">
        <v>83</v>
      </c>
      <c r="AV1023" s="14" t="s">
        <v>83</v>
      </c>
      <c r="AW1023" s="14" t="s">
        <v>32</v>
      </c>
      <c r="AX1023" s="14" t="s">
        <v>75</v>
      </c>
      <c r="AY1023" s="102" t="s">
        <v>204</v>
      </c>
    </row>
    <row r="1024" spans="1:51" s="13" customFormat="1" x14ac:dyDescent="0.2">
      <c r="A1024" s="225"/>
      <c r="B1024" s="226"/>
      <c r="C1024" s="225"/>
      <c r="D1024" s="200" t="s">
        <v>212</v>
      </c>
      <c r="E1024" s="227" t="s">
        <v>1</v>
      </c>
      <c r="F1024" s="228" t="s">
        <v>275</v>
      </c>
      <c r="G1024" s="225"/>
      <c r="H1024" s="227" t="s">
        <v>1</v>
      </c>
      <c r="I1024" s="225"/>
      <c r="J1024" s="225"/>
      <c r="K1024" s="225"/>
      <c r="L1024" s="226"/>
      <c r="M1024" s="229"/>
      <c r="N1024" s="230"/>
      <c r="O1024" s="230"/>
      <c r="P1024" s="230"/>
      <c r="Q1024" s="230"/>
      <c r="R1024" s="230"/>
      <c r="S1024" s="230"/>
      <c r="T1024" s="231"/>
      <c r="U1024" s="225"/>
      <c r="V1024" s="225"/>
      <c r="AT1024" s="101" t="s">
        <v>212</v>
      </c>
      <c r="AU1024" s="101" t="s">
        <v>83</v>
      </c>
      <c r="AV1024" s="13" t="s">
        <v>81</v>
      </c>
      <c r="AW1024" s="13" t="s">
        <v>32</v>
      </c>
      <c r="AX1024" s="13" t="s">
        <v>75</v>
      </c>
      <c r="AY1024" s="101" t="s">
        <v>204</v>
      </c>
    </row>
    <row r="1025" spans="1:65" s="13" customFormat="1" x14ac:dyDescent="0.2">
      <c r="A1025" s="225"/>
      <c r="B1025" s="226"/>
      <c r="C1025" s="225"/>
      <c r="D1025" s="200" t="s">
        <v>212</v>
      </c>
      <c r="E1025" s="227" t="s">
        <v>1</v>
      </c>
      <c r="F1025" s="228" t="s">
        <v>276</v>
      </c>
      <c r="G1025" s="225"/>
      <c r="H1025" s="227" t="s">
        <v>1</v>
      </c>
      <c r="I1025" s="225"/>
      <c r="J1025" s="225"/>
      <c r="K1025" s="225"/>
      <c r="L1025" s="226"/>
      <c r="M1025" s="229"/>
      <c r="N1025" s="230"/>
      <c r="O1025" s="230"/>
      <c r="P1025" s="230"/>
      <c r="Q1025" s="230"/>
      <c r="R1025" s="230"/>
      <c r="S1025" s="230"/>
      <c r="T1025" s="231"/>
      <c r="U1025" s="225"/>
      <c r="V1025" s="225"/>
      <c r="AT1025" s="101" t="s">
        <v>212</v>
      </c>
      <c r="AU1025" s="101" t="s">
        <v>83</v>
      </c>
      <c r="AV1025" s="13" t="s">
        <v>81</v>
      </c>
      <c r="AW1025" s="13" t="s">
        <v>32</v>
      </c>
      <c r="AX1025" s="13" t="s">
        <v>75</v>
      </c>
      <c r="AY1025" s="101" t="s">
        <v>204</v>
      </c>
    </row>
    <row r="1026" spans="1:65" s="14" customFormat="1" x14ac:dyDescent="0.2">
      <c r="A1026" s="198"/>
      <c r="B1026" s="199"/>
      <c r="C1026" s="198"/>
      <c r="D1026" s="200" t="s">
        <v>212</v>
      </c>
      <c r="E1026" s="201" t="s">
        <v>1</v>
      </c>
      <c r="F1026" s="202" t="s">
        <v>277</v>
      </c>
      <c r="G1026" s="198"/>
      <c r="H1026" s="203">
        <v>54.642000000000003</v>
      </c>
      <c r="I1026" s="198"/>
      <c r="J1026" s="198"/>
      <c r="K1026" s="198"/>
      <c r="L1026" s="199"/>
      <c r="M1026" s="204"/>
      <c r="N1026" s="205"/>
      <c r="O1026" s="205"/>
      <c r="P1026" s="205"/>
      <c r="Q1026" s="205"/>
      <c r="R1026" s="205"/>
      <c r="S1026" s="205"/>
      <c r="T1026" s="206"/>
      <c r="U1026" s="198"/>
      <c r="V1026" s="198"/>
      <c r="AT1026" s="102" t="s">
        <v>212</v>
      </c>
      <c r="AU1026" s="102" t="s">
        <v>83</v>
      </c>
      <c r="AV1026" s="14" t="s">
        <v>83</v>
      </c>
      <c r="AW1026" s="14" t="s">
        <v>32</v>
      </c>
      <c r="AX1026" s="14" t="s">
        <v>75</v>
      </c>
      <c r="AY1026" s="102" t="s">
        <v>204</v>
      </c>
    </row>
    <row r="1027" spans="1:65" s="15" customFormat="1" x14ac:dyDescent="0.2">
      <c r="A1027" s="207"/>
      <c r="B1027" s="208"/>
      <c r="C1027" s="207"/>
      <c r="D1027" s="200" t="s">
        <v>212</v>
      </c>
      <c r="E1027" s="209" t="s">
        <v>1</v>
      </c>
      <c r="F1027" s="210" t="s">
        <v>227</v>
      </c>
      <c r="G1027" s="207"/>
      <c r="H1027" s="211">
        <v>393.37700000000001</v>
      </c>
      <c r="I1027" s="207"/>
      <c r="J1027" s="207"/>
      <c r="K1027" s="207"/>
      <c r="L1027" s="208"/>
      <c r="M1027" s="212"/>
      <c r="N1027" s="213"/>
      <c r="O1027" s="213"/>
      <c r="P1027" s="213"/>
      <c r="Q1027" s="213"/>
      <c r="R1027" s="213"/>
      <c r="S1027" s="213"/>
      <c r="T1027" s="214"/>
      <c r="U1027" s="207"/>
      <c r="V1027" s="207"/>
      <c r="AT1027" s="103" t="s">
        <v>212</v>
      </c>
      <c r="AU1027" s="103" t="s">
        <v>83</v>
      </c>
      <c r="AV1027" s="15" t="s">
        <v>211</v>
      </c>
      <c r="AW1027" s="15" t="s">
        <v>32</v>
      </c>
      <c r="AX1027" s="15" t="s">
        <v>81</v>
      </c>
      <c r="AY1027" s="103" t="s">
        <v>204</v>
      </c>
    </row>
    <row r="1028" spans="1:65" s="2" customFormat="1" ht="24.2" customHeight="1" x14ac:dyDescent="0.2">
      <c r="A1028" s="111"/>
      <c r="B1028" s="112"/>
      <c r="C1028" s="187" t="s">
        <v>836</v>
      </c>
      <c r="D1028" s="187" t="s">
        <v>207</v>
      </c>
      <c r="E1028" s="188" t="s">
        <v>837</v>
      </c>
      <c r="F1028" s="189" t="s">
        <v>838</v>
      </c>
      <c r="G1028" s="190" t="s">
        <v>210</v>
      </c>
      <c r="H1028" s="191">
        <v>622.72299999999996</v>
      </c>
      <c r="I1028" s="192"/>
      <c r="J1028" s="192">
        <f>ROUND(I1028*H1028,2)</f>
        <v>0</v>
      </c>
      <c r="K1028" s="193"/>
      <c r="L1028" s="112"/>
      <c r="M1028" s="194" t="s">
        <v>1</v>
      </c>
      <c r="N1028" s="195" t="s">
        <v>40</v>
      </c>
      <c r="O1028" s="196">
        <v>0</v>
      </c>
      <c r="P1028" s="196">
        <f>O1028*H1028</f>
        <v>0</v>
      </c>
      <c r="Q1028" s="196">
        <v>0</v>
      </c>
      <c r="R1028" s="196">
        <f>Q1028*H1028</f>
        <v>0</v>
      </c>
      <c r="S1028" s="196">
        <v>0</v>
      </c>
      <c r="T1028" s="197">
        <f>S1028*H1028</f>
        <v>0</v>
      </c>
      <c r="U1028" s="111"/>
      <c r="V1028" s="111"/>
      <c r="W1028" s="29"/>
      <c r="X1028" s="29"/>
      <c r="Y1028" s="29"/>
      <c r="Z1028" s="29"/>
      <c r="AA1028" s="29"/>
      <c r="AB1028" s="29"/>
      <c r="AC1028" s="29"/>
      <c r="AD1028" s="29"/>
      <c r="AE1028" s="29"/>
      <c r="AR1028" s="99" t="s">
        <v>211</v>
      </c>
      <c r="AT1028" s="99" t="s">
        <v>207</v>
      </c>
      <c r="AU1028" s="99" t="s">
        <v>83</v>
      </c>
      <c r="AY1028" s="18" t="s">
        <v>204</v>
      </c>
      <c r="BE1028" s="100">
        <f>IF(N1028="základní",J1028,0)</f>
        <v>0</v>
      </c>
      <c r="BF1028" s="100">
        <f>IF(N1028="snížená",J1028,0)</f>
        <v>0</v>
      </c>
      <c r="BG1028" s="100">
        <f>IF(N1028="zákl. přenesená",J1028,0)</f>
        <v>0</v>
      </c>
      <c r="BH1028" s="100">
        <f>IF(N1028="sníž. přenesená",J1028,0)</f>
        <v>0</v>
      </c>
      <c r="BI1028" s="100">
        <f>IF(N1028="nulová",J1028,0)</f>
        <v>0</v>
      </c>
      <c r="BJ1028" s="18" t="s">
        <v>81</v>
      </c>
      <c r="BK1028" s="100">
        <f>ROUND(I1028*H1028,2)</f>
        <v>0</v>
      </c>
      <c r="BL1028" s="18" t="s">
        <v>211</v>
      </c>
      <c r="BM1028" s="99" t="s">
        <v>839</v>
      </c>
    </row>
    <row r="1029" spans="1:65" s="13" customFormat="1" x14ac:dyDescent="0.2">
      <c r="A1029" s="225"/>
      <c r="B1029" s="226"/>
      <c r="C1029" s="225"/>
      <c r="D1029" s="200" t="s">
        <v>212</v>
      </c>
      <c r="E1029" s="227" t="s">
        <v>1</v>
      </c>
      <c r="F1029" s="228" t="s">
        <v>840</v>
      </c>
      <c r="G1029" s="225"/>
      <c r="H1029" s="227" t="s">
        <v>1</v>
      </c>
      <c r="I1029" s="225"/>
      <c r="J1029" s="225"/>
      <c r="K1029" s="225"/>
      <c r="L1029" s="226"/>
      <c r="M1029" s="229"/>
      <c r="N1029" s="230"/>
      <c r="O1029" s="230"/>
      <c r="P1029" s="230"/>
      <c r="Q1029" s="230"/>
      <c r="R1029" s="230"/>
      <c r="S1029" s="230"/>
      <c r="T1029" s="231"/>
      <c r="U1029" s="225"/>
      <c r="V1029" s="225"/>
      <c r="AT1029" s="101" t="s">
        <v>212</v>
      </c>
      <c r="AU1029" s="101" t="s">
        <v>83</v>
      </c>
      <c r="AV1029" s="13" t="s">
        <v>81</v>
      </c>
      <c r="AW1029" s="13" t="s">
        <v>32</v>
      </c>
      <c r="AX1029" s="13" t="s">
        <v>75</v>
      </c>
      <c r="AY1029" s="101" t="s">
        <v>204</v>
      </c>
    </row>
    <row r="1030" spans="1:65" s="13" customFormat="1" x14ac:dyDescent="0.2">
      <c r="A1030" s="225"/>
      <c r="B1030" s="226"/>
      <c r="C1030" s="225"/>
      <c r="D1030" s="200" t="s">
        <v>212</v>
      </c>
      <c r="E1030" s="227" t="s">
        <v>1</v>
      </c>
      <c r="F1030" s="228" t="s">
        <v>234</v>
      </c>
      <c r="G1030" s="225"/>
      <c r="H1030" s="227" t="s">
        <v>1</v>
      </c>
      <c r="I1030" s="225"/>
      <c r="J1030" s="225"/>
      <c r="K1030" s="225"/>
      <c r="L1030" s="226"/>
      <c r="M1030" s="229"/>
      <c r="N1030" s="230"/>
      <c r="O1030" s="230"/>
      <c r="P1030" s="230"/>
      <c r="Q1030" s="230"/>
      <c r="R1030" s="230"/>
      <c r="S1030" s="230"/>
      <c r="T1030" s="231"/>
      <c r="U1030" s="225"/>
      <c r="V1030" s="225"/>
      <c r="AT1030" s="101" t="s">
        <v>212</v>
      </c>
      <c r="AU1030" s="101" t="s">
        <v>83</v>
      </c>
      <c r="AV1030" s="13" t="s">
        <v>81</v>
      </c>
      <c r="AW1030" s="13" t="s">
        <v>32</v>
      </c>
      <c r="AX1030" s="13" t="s">
        <v>75</v>
      </c>
      <c r="AY1030" s="101" t="s">
        <v>204</v>
      </c>
    </row>
    <row r="1031" spans="1:65" s="14" customFormat="1" x14ac:dyDescent="0.2">
      <c r="A1031" s="198"/>
      <c r="B1031" s="199"/>
      <c r="C1031" s="198"/>
      <c r="D1031" s="200" t="s">
        <v>212</v>
      </c>
      <c r="E1031" s="201" t="s">
        <v>1</v>
      </c>
      <c r="F1031" s="202" t="s">
        <v>235</v>
      </c>
      <c r="G1031" s="198"/>
      <c r="H1031" s="203">
        <v>11.22</v>
      </c>
      <c r="I1031" s="198"/>
      <c r="J1031" s="198"/>
      <c r="K1031" s="198"/>
      <c r="L1031" s="199"/>
      <c r="M1031" s="204"/>
      <c r="N1031" s="205"/>
      <c r="O1031" s="205"/>
      <c r="P1031" s="205"/>
      <c r="Q1031" s="205"/>
      <c r="R1031" s="205"/>
      <c r="S1031" s="205"/>
      <c r="T1031" s="206"/>
      <c r="U1031" s="198"/>
      <c r="V1031" s="198"/>
      <c r="AT1031" s="102" t="s">
        <v>212</v>
      </c>
      <c r="AU1031" s="102" t="s">
        <v>83</v>
      </c>
      <c r="AV1031" s="14" t="s">
        <v>83</v>
      </c>
      <c r="AW1031" s="14" t="s">
        <v>32</v>
      </c>
      <c r="AX1031" s="14" t="s">
        <v>75</v>
      </c>
      <c r="AY1031" s="102" t="s">
        <v>204</v>
      </c>
    </row>
    <row r="1032" spans="1:65" s="13" customFormat="1" x14ac:dyDescent="0.2">
      <c r="A1032" s="225"/>
      <c r="B1032" s="226"/>
      <c r="C1032" s="225"/>
      <c r="D1032" s="200" t="s">
        <v>212</v>
      </c>
      <c r="E1032" s="227" t="s">
        <v>1</v>
      </c>
      <c r="F1032" s="228" t="s">
        <v>236</v>
      </c>
      <c r="G1032" s="225"/>
      <c r="H1032" s="227" t="s">
        <v>1</v>
      </c>
      <c r="I1032" s="225"/>
      <c r="J1032" s="225"/>
      <c r="K1032" s="225"/>
      <c r="L1032" s="226"/>
      <c r="M1032" s="229"/>
      <c r="N1032" s="230"/>
      <c r="O1032" s="230"/>
      <c r="P1032" s="230"/>
      <c r="Q1032" s="230"/>
      <c r="R1032" s="230"/>
      <c r="S1032" s="230"/>
      <c r="T1032" s="231"/>
      <c r="U1032" s="225"/>
      <c r="V1032" s="225"/>
      <c r="AT1032" s="101" t="s">
        <v>212</v>
      </c>
      <c r="AU1032" s="101" t="s">
        <v>83</v>
      </c>
      <c r="AV1032" s="13" t="s">
        <v>81</v>
      </c>
      <c r="AW1032" s="13" t="s">
        <v>32</v>
      </c>
      <c r="AX1032" s="13" t="s">
        <v>75</v>
      </c>
      <c r="AY1032" s="101" t="s">
        <v>204</v>
      </c>
    </row>
    <row r="1033" spans="1:65" s="13" customFormat="1" x14ac:dyDescent="0.2">
      <c r="A1033" s="225"/>
      <c r="B1033" s="226"/>
      <c r="C1033" s="225"/>
      <c r="D1033" s="200" t="s">
        <v>212</v>
      </c>
      <c r="E1033" s="227" t="s">
        <v>1</v>
      </c>
      <c r="F1033" s="228" t="s">
        <v>237</v>
      </c>
      <c r="G1033" s="225"/>
      <c r="H1033" s="227" t="s">
        <v>1</v>
      </c>
      <c r="I1033" s="225"/>
      <c r="J1033" s="225"/>
      <c r="K1033" s="225"/>
      <c r="L1033" s="226"/>
      <c r="M1033" s="229"/>
      <c r="N1033" s="230"/>
      <c r="O1033" s="230"/>
      <c r="P1033" s="230"/>
      <c r="Q1033" s="230"/>
      <c r="R1033" s="230"/>
      <c r="S1033" s="230"/>
      <c r="T1033" s="231"/>
      <c r="U1033" s="225"/>
      <c r="V1033" s="225"/>
      <c r="AT1033" s="101" t="s">
        <v>212</v>
      </c>
      <c r="AU1033" s="101" t="s">
        <v>83</v>
      </c>
      <c r="AV1033" s="13" t="s">
        <v>81</v>
      </c>
      <c r="AW1033" s="13" t="s">
        <v>32</v>
      </c>
      <c r="AX1033" s="13" t="s">
        <v>75</v>
      </c>
      <c r="AY1033" s="101" t="s">
        <v>204</v>
      </c>
    </row>
    <row r="1034" spans="1:65" s="14" customFormat="1" x14ac:dyDescent="0.2">
      <c r="A1034" s="198"/>
      <c r="B1034" s="199"/>
      <c r="C1034" s="198"/>
      <c r="D1034" s="200" t="s">
        <v>212</v>
      </c>
      <c r="E1034" s="201" t="s">
        <v>1</v>
      </c>
      <c r="F1034" s="202" t="s">
        <v>238</v>
      </c>
      <c r="G1034" s="198"/>
      <c r="H1034" s="203">
        <v>57.344999999999999</v>
      </c>
      <c r="I1034" s="198"/>
      <c r="J1034" s="198"/>
      <c r="K1034" s="198"/>
      <c r="L1034" s="199"/>
      <c r="M1034" s="204"/>
      <c r="N1034" s="205"/>
      <c r="O1034" s="205"/>
      <c r="P1034" s="205"/>
      <c r="Q1034" s="205"/>
      <c r="R1034" s="205"/>
      <c r="S1034" s="205"/>
      <c r="T1034" s="206"/>
      <c r="U1034" s="198"/>
      <c r="V1034" s="198"/>
      <c r="AT1034" s="102" t="s">
        <v>212</v>
      </c>
      <c r="AU1034" s="102" t="s">
        <v>83</v>
      </c>
      <c r="AV1034" s="14" t="s">
        <v>83</v>
      </c>
      <c r="AW1034" s="14" t="s">
        <v>32</v>
      </c>
      <c r="AX1034" s="14" t="s">
        <v>75</v>
      </c>
      <c r="AY1034" s="102" t="s">
        <v>204</v>
      </c>
    </row>
    <row r="1035" spans="1:65" s="13" customFormat="1" x14ac:dyDescent="0.2">
      <c r="A1035" s="225"/>
      <c r="B1035" s="226"/>
      <c r="C1035" s="225"/>
      <c r="D1035" s="200" t="s">
        <v>212</v>
      </c>
      <c r="E1035" s="227" t="s">
        <v>1</v>
      </c>
      <c r="F1035" s="228" t="s">
        <v>239</v>
      </c>
      <c r="G1035" s="225"/>
      <c r="H1035" s="227" t="s">
        <v>1</v>
      </c>
      <c r="I1035" s="225"/>
      <c r="J1035" s="225"/>
      <c r="K1035" s="225"/>
      <c r="L1035" s="226"/>
      <c r="M1035" s="229"/>
      <c r="N1035" s="230"/>
      <c r="O1035" s="230"/>
      <c r="P1035" s="230"/>
      <c r="Q1035" s="230"/>
      <c r="R1035" s="230"/>
      <c r="S1035" s="230"/>
      <c r="T1035" s="231"/>
      <c r="U1035" s="225"/>
      <c r="V1035" s="225"/>
      <c r="AT1035" s="101" t="s">
        <v>212</v>
      </c>
      <c r="AU1035" s="101" t="s">
        <v>83</v>
      </c>
      <c r="AV1035" s="13" t="s">
        <v>81</v>
      </c>
      <c r="AW1035" s="13" t="s">
        <v>32</v>
      </c>
      <c r="AX1035" s="13" t="s">
        <v>75</v>
      </c>
      <c r="AY1035" s="101" t="s">
        <v>204</v>
      </c>
    </row>
    <row r="1036" spans="1:65" s="14" customFormat="1" x14ac:dyDescent="0.2">
      <c r="A1036" s="198"/>
      <c r="B1036" s="199"/>
      <c r="C1036" s="198"/>
      <c r="D1036" s="200" t="s">
        <v>212</v>
      </c>
      <c r="E1036" s="201" t="s">
        <v>1</v>
      </c>
      <c r="F1036" s="202" t="s">
        <v>240</v>
      </c>
      <c r="G1036" s="198"/>
      <c r="H1036" s="203">
        <v>38.276000000000003</v>
      </c>
      <c r="I1036" s="198"/>
      <c r="J1036" s="198"/>
      <c r="K1036" s="198"/>
      <c r="L1036" s="199"/>
      <c r="M1036" s="204"/>
      <c r="N1036" s="205"/>
      <c r="O1036" s="205"/>
      <c r="P1036" s="205"/>
      <c r="Q1036" s="205"/>
      <c r="R1036" s="205"/>
      <c r="S1036" s="205"/>
      <c r="T1036" s="206"/>
      <c r="U1036" s="198"/>
      <c r="V1036" s="198"/>
      <c r="AT1036" s="102" t="s">
        <v>212</v>
      </c>
      <c r="AU1036" s="102" t="s">
        <v>83</v>
      </c>
      <c r="AV1036" s="14" t="s">
        <v>83</v>
      </c>
      <c r="AW1036" s="14" t="s">
        <v>32</v>
      </c>
      <c r="AX1036" s="14" t="s">
        <v>75</v>
      </c>
      <c r="AY1036" s="102" t="s">
        <v>204</v>
      </c>
    </row>
    <row r="1037" spans="1:65" s="14" customFormat="1" x14ac:dyDescent="0.2">
      <c r="A1037" s="198"/>
      <c r="B1037" s="199"/>
      <c r="C1037" s="198"/>
      <c r="D1037" s="200" t="s">
        <v>212</v>
      </c>
      <c r="E1037" s="201" t="s">
        <v>1</v>
      </c>
      <c r="F1037" s="202" t="s">
        <v>241</v>
      </c>
      <c r="G1037" s="198"/>
      <c r="H1037" s="203">
        <v>28.423999999999999</v>
      </c>
      <c r="I1037" s="198"/>
      <c r="J1037" s="198"/>
      <c r="K1037" s="198"/>
      <c r="L1037" s="199"/>
      <c r="M1037" s="204"/>
      <c r="N1037" s="205"/>
      <c r="O1037" s="205"/>
      <c r="P1037" s="205"/>
      <c r="Q1037" s="205"/>
      <c r="R1037" s="205"/>
      <c r="S1037" s="205"/>
      <c r="T1037" s="206"/>
      <c r="U1037" s="198"/>
      <c r="V1037" s="198"/>
      <c r="AT1037" s="102" t="s">
        <v>212</v>
      </c>
      <c r="AU1037" s="102" t="s">
        <v>83</v>
      </c>
      <c r="AV1037" s="14" t="s">
        <v>83</v>
      </c>
      <c r="AW1037" s="14" t="s">
        <v>32</v>
      </c>
      <c r="AX1037" s="14" t="s">
        <v>75</v>
      </c>
      <c r="AY1037" s="102" t="s">
        <v>204</v>
      </c>
    </row>
    <row r="1038" spans="1:65" s="14" customFormat="1" x14ac:dyDescent="0.2">
      <c r="A1038" s="198"/>
      <c r="B1038" s="199"/>
      <c r="C1038" s="198"/>
      <c r="D1038" s="200" t="s">
        <v>212</v>
      </c>
      <c r="E1038" s="201" t="s">
        <v>1</v>
      </c>
      <c r="F1038" s="202" t="s">
        <v>819</v>
      </c>
      <c r="G1038" s="198"/>
      <c r="H1038" s="203">
        <v>9.891</v>
      </c>
      <c r="I1038" s="198"/>
      <c r="J1038" s="198"/>
      <c r="K1038" s="198"/>
      <c r="L1038" s="199"/>
      <c r="M1038" s="204"/>
      <c r="N1038" s="205"/>
      <c r="O1038" s="205"/>
      <c r="P1038" s="205"/>
      <c r="Q1038" s="205"/>
      <c r="R1038" s="205"/>
      <c r="S1038" s="205"/>
      <c r="T1038" s="206"/>
      <c r="U1038" s="198"/>
      <c r="V1038" s="198"/>
      <c r="AT1038" s="102" t="s">
        <v>212</v>
      </c>
      <c r="AU1038" s="102" t="s">
        <v>83</v>
      </c>
      <c r="AV1038" s="14" t="s">
        <v>83</v>
      </c>
      <c r="AW1038" s="14" t="s">
        <v>32</v>
      </c>
      <c r="AX1038" s="14" t="s">
        <v>75</v>
      </c>
      <c r="AY1038" s="102" t="s">
        <v>204</v>
      </c>
    </row>
    <row r="1039" spans="1:65" s="14" customFormat="1" x14ac:dyDescent="0.2">
      <c r="A1039" s="198"/>
      <c r="B1039" s="199"/>
      <c r="C1039" s="198"/>
      <c r="D1039" s="200" t="s">
        <v>212</v>
      </c>
      <c r="E1039" s="201" t="s">
        <v>1</v>
      </c>
      <c r="F1039" s="202" t="s">
        <v>841</v>
      </c>
      <c r="G1039" s="198"/>
      <c r="H1039" s="203">
        <v>2.6219999999999999</v>
      </c>
      <c r="I1039" s="198"/>
      <c r="J1039" s="198"/>
      <c r="K1039" s="198"/>
      <c r="L1039" s="199"/>
      <c r="M1039" s="204"/>
      <c r="N1039" s="205"/>
      <c r="O1039" s="205"/>
      <c r="P1039" s="205"/>
      <c r="Q1039" s="205"/>
      <c r="R1039" s="205"/>
      <c r="S1039" s="205"/>
      <c r="T1039" s="206"/>
      <c r="U1039" s="198"/>
      <c r="V1039" s="198"/>
      <c r="AT1039" s="102" t="s">
        <v>212</v>
      </c>
      <c r="AU1039" s="102" t="s">
        <v>83</v>
      </c>
      <c r="AV1039" s="14" t="s">
        <v>83</v>
      </c>
      <c r="AW1039" s="14" t="s">
        <v>32</v>
      </c>
      <c r="AX1039" s="14" t="s">
        <v>75</v>
      </c>
      <c r="AY1039" s="102" t="s">
        <v>204</v>
      </c>
    </row>
    <row r="1040" spans="1:65" s="14" customFormat="1" x14ac:dyDescent="0.2">
      <c r="A1040" s="198"/>
      <c r="B1040" s="199"/>
      <c r="C1040" s="198"/>
      <c r="D1040" s="200" t="s">
        <v>212</v>
      </c>
      <c r="E1040" s="201" t="s">
        <v>1</v>
      </c>
      <c r="F1040" s="202" t="s">
        <v>244</v>
      </c>
      <c r="G1040" s="198"/>
      <c r="H1040" s="203">
        <v>8.2319999999999993</v>
      </c>
      <c r="I1040" s="198"/>
      <c r="J1040" s="198"/>
      <c r="K1040" s="198"/>
      <c r="L1040" s="199"/>
      <c r="M1040" s="204"/>
      <c r="N1040" s="205"/>
      <c r="O1040" s="205"/>
      <c r="P1040" s="205"/>
      <c r="Q1040" s="205"/>
      <c r="R1040" s="205"/>
      <c r="S1040" s="205"/>
      <c r="T1040" s="206"/>
      <c r="U1040" s="198"/>
      <c r="V1040" s="198"/>
      <c r="AT1040" s="102" t="s">
        <v>212</v>
      </c>
      <c r="AU1040" s="102" t="s">
        <v>83</v>
      </c>
      <c r="AV1040" s="14" t="s">
        <v>83</v>
      </c>
      <c r="AW1040" s="14" t="s">
        <v>32</v>
      </c>
      <c r="AX1040" s="14" t="s">
        <v>75</v>
      </c>
      <c r="AY1040" s="102" t="s">
        <v>204</v>
      </c>
    </row>
    <row r="1041" spans="1:51" s="13" customFormat="1" x14ac:dyDescent="0.2">
      <c r="A1041" s="225"/>
      <c r="B1041" s="226"/>
      <c r="C1041" s="225"/>
      <c r="D1041" s="200" t="s">
        <v>212</v>
      </c>
      <c r="E1041" s="227" t="s">
        <v>1</v>
      </c>
      <c r="F1041" s="228" t="s">
        <v>245</v>
      </c>
      <c r="G1041" s="225"/>
      <c r="H1041" s="227" t="s">
        <v>1</v>
      </c>
      <c r="I1041" s="225"/>
      <c r="J1041" s="225"/>
      <c r="K1041" s="225"/>
      <c r="L1041" s="226"/>
      <c r="M1041" s="229"/>
      <c r="N1041" s="230"/>
      <c r="O1041" s="230"/>
      <c r="P1041" s="230"/>
      <c r="Q1041" s="230"/>
      <c r="R1041" s="230"/>
      <c r="S1041" s="230"/>
      <c r="T1041" s="231"/>
      <c r="U1041" s="225"/>
      <c r="V1041" s="225"/>
      <c r="AT1041" s="101" t="s">
        <v>212</v>
      </c>
      <c r="AU1041" s="101" t="s">
        <v>83</v>
      </c>
      <c r="AV1041" s="13" t="s">
        <v>81</v>
      </c>
      <c r="AW1041" s="13" t="s">
        <v>32</v>
      </c>
      <c r="AX1041" s="13" t="s">
        <v>75</v>
      </c>
      <c r="AY1041" s="101" t="s">
        <v>204</v>
      </c>
    </row>
    <row r="1042" spans="1:51" s="13" customFormat="1" x14ac:dyDescent="0.2">
      <c r="A1042" s="225"/>
      <c r="B1042" s="226"/>
      <c r="C1042" s="225"/>
      <c r="D1042" s="200" t="s">
        <v>212</v>
      </c>
      <c r="E1042" s="227" t="s">
        <v>1</v>
      </c>
      <c r="F1042" s="228" t="s">
        <v>237</v>
      </c>
      <c r="G1042" s="225"/>
      <c r="H1042" s="227" t="s">
        <v>1</v>
      </c>
      <c r="I1042" s="225"/>
      <c r="J1042" s="225"/>
      <c r="K1042" s="225"/>
      <c r="L1042" s="226"/>
      <c r="M1042" s="229"/>
      <c r="N1042" s="230"/>
      <c r="O1042" s="230"/>
      <c r="P1042" s="230"/>
      <c r="Q1042" s="230"/>
      <c r="R1042" s="230"/>
      <c r="S1042" s="230"/>
      <c r="T1042" s="231"/>
      <c r="U1042" s="225"/>
      <c r="V1042" s="225"/>
      <c r="AT1042" s="101" t="s">
        <v>212</v>
      </c>
      <c r="AU1042" s="101" t="s">
        <v>83</v>
      </c>
      <c r="AV1042" s="13" t="s">
        <v>81</v>
      </c>
      <c r="AW1042" s="13" t="s">
        <v>32</v>
      </c>
      <c r="AX1042" s="13" t="s">
        <v>75</v>
      </c>
      <c r="AY1042" s="101" t="s">
        <v>204</v>
      </c>
    </row>
    <row r="1043" spans="1:51" s="14" customFormat="1" x14ac:dyDescent="0.2">
      <c r="A1043" s="198"/>
      <c r="B1043" s="199"/>
      <c r="C1043" s="198"/>
      <c r="D1043" s="200" t="s">
        <v>212</v>
      </c>
      <c r="E1043" s="201" t="s">
        <v>1</v>
      </c>
      <c r="F1043" s="202" t="s">
        <v>246</v>
      </c>
      <c r="G1043" s="198"/>
      <c r="H1043" s="203">
        <v>17.992999999999999</v>
      </c>
      <c r="I1043" s="198"/>
      <c r="J1043" s="198"/>
      <c r="K1043" s="198"/>
      <c r="L1043" s="199"/>
      <c r="M1043" s="204"/>
      <c r="N1043" s="205"/>
      <c r="O1043" s="205"/>
      <c r="P1043" s="205"/>
      <c r="Q1043" s="205"/>
      <c r="R1043" s="205"/>
      <c r="S1043" s="205"/>
      <c r="T1043" s="206"/>
      <c r="U1043" s="198"/>
      <c r="V1043" s="198"/>
      <c r="AT1043" s="102" t="s">
        <v>212</v>
      </c>
      <c r="AU1043" s="102" t="s">
        <v>83</v>
      </c>
      <c r="AV1043" s="14" t="s">
        <v>83</v>
      </c>
      <c r="AW1043" s="14" t="s">
        <v>32</v>
      </c>
      <c r="AX1043" s="14" t="s">
        <v>75</v>
      </c>
      <c r="AY1043" s="102" t="s">
        <v>204</v>
      </c>
    </row>
    <row r="1044" spans="1:51" s="13" customFormat="1" x14ac:dyDescent="0.2">
      <c r="A1044" s="225"/>
      <c r="B1044" s="226"/>
      <c r="C1044" s="225"/>
      <c r="D1044" s="200" t="s">
        <v>212</v>
      </c>
      <c r="E1044" s="227" t="s">
        <v>1</v>
      </c>
      <c r="F1044" s="228" t="s">
        <v>239</v>
      </c>
      <c r="G1044" s="225"/>
      <c r="H1044" s="227" t="s">
        <v>1</v>
      </c>
      <c r="I1044" s="225"/>
      <c r="J1044" s="225"/>
      <c r="K1044" s="225"/>
      <c r="L1044" s="226"/>
      <c r="M1044" s="229"/>
      <c r="N1044" s="230"/>
      <c r="O1044" s="230"/>
      <c r="P1044" s="230"/>
      <c r="Q1044" s="230"/>
      <c r="R1044" s="230"/>
      <c r="S1044" s="230"/>
      <c r="T1044" s="231"/>
      <c r="U1044" s="225"/>
      <c r="V1044" s="225"/>
      <c r="AT1044" s="101" t="s">
        <v>212</v>
      </c>
      <c r="AU1044" s="101" t="s">
        <v>83</v>
      </c>
      <c r="AV1044" s="13" t="s">
        <v>81</v>
      </c>
      <c r="AW1044" s="13" t="s">
        <v>32</v>
      </c>
      <c r="AX1044" s="13" t="s">
        <v>75</v>
      </c>
      <c r="AY1044" s="101" t="s">
        <v>204</v>
      </c>
    </row>
    <row r="1045" spans="1:51" s="14" customFormat="1" x14ac:dyDescent="0.2">
      <c r="A1045" s="198"/>
      <c r="B1045" s="199"/>
      <c r="C1045" s="198"/>
      <c r="D1045" s="200" t="s">
        <v>212</v>
      </c>
      <c r="E1045" s="201" t="s">
        <v>1</v>
      </c>
      <c r="F1045" s="202" t="s">
        <v>247</v>
      </c>
      <c r="G1045" s="198"/>
      <c r="H1045" s="203">
        <v>52.271999999999998</v>
      </c>
      <c r="I1045" s="198"/>
      <c r="J1045" s="198"/>
      <c r="K1045" s="198"/>
      <c r="L1045" s="199"/>
      <c r="M1045" s="204"/>
      <c r="N1045" s="205"/>
      <c r="O1045" s="205"/>
      <c r="P1045" s="205"/>
      <c r="Q1045" s="205"/>
      <c r="R1045" s="205"/>
      <c r="S1045" s="205"/>
      <c r="T1045" s="206"/>
      <c r="U1045" s="198"/>
      <c r="V1045" s="198"/>
      <c r="AT1045" s="102" t="s">
        <v>212</v>
      </c>
      <c r="AU1045" s="102" t="s">
        <v>83</v>
      </c>
      <c r="AV1045" s="14" t="s">
        <v>83</v>
      </c>
      <c r="AW1045" s="14" t="s">
        <v>32</v>
      </c>
      <c r="AX1045" s="14" t="s">
        <v>75</v>
      </c>
      <c r="AY1045" s="102" t="s">
        <v>204</v>
      </c>
    </row>
    <row r="1046" spans="1:51" s="14" customFormat="1" x14ac:dyDescent="0.2">
      <c r="A1046" s="198"/>
      <c r="B1046" s="199"/>
      <c r="C1046" s="198"/>
      <c r="D1046" s="200" t="s">
        <v>212</v>
      </c>
      <c r="E1046" s="201" t="s">
        <v>1</v>
      </c>
      <c r="F1046" s="202" t="s">
        <v>248</v>
      </c>
      <c r="G1046" s="198"/>
      <c r="H1046" s="203">
        <v>4.2249999999999996</v>
      </c>
      <c r="I1046" s="198"/>
      <c r="J1046" s="198"/>
      <c r="K1046" s="198"/>
      <c r="L1046" s="199"/>
      <c r="M1046" s="204"/>
      <c r="N1046" s="205"/>
      <c r="O1046" s="205"/>
      <c r="P1046" s="205"/>
      <c r="Q1046" s="205"/>
      <c r="R1046" s="205"/>
      <c r="S1046" s="205"/>
      <c r="T1046" s="206"/>
      <c r="U1046" s="198"/>
      <c r="V1046" s="198"/>
      <c r="AT1046" s="102" t="s">
        <v>212</v>
      </c>
      <c r="AU1046" s="102" t="s">
        <v>83</v>
      </c>
      <c r="AV1046" s="14" t="s">
        <v>83</v>
      </c>
      <c r="AW1046" s="14" t="s">
        <v>32</v>
      </c>
      <c r="AX1046" s="14" t="s">
        <v>75</v>
      </c>
      <c r="AY1046" s="102" t="s">
        <v>204</v>
      </c>
    </row>
    <row r="1047" spans="1:51" s="14" customFormat="1" x14ac:dyDescent="0.2">
      <c r="A1047" s="198"/>
      <c r="B1047" s="199"/>
      <c r="C1047" s="198"/>
      <c r="D1047" s="200" t="s">
        <v>212</v>
      </c>
      <c r="E1047" s="201" t="s">
        <v>1</v>
      </c>
      <c r="F1047" s="202" t="s">
        <v>249</v>
      </c>
      <c r="G1047" s="198"/>
      <c r="H1047" s="203">
        <v>-0.79300000000000004</v>
      </c>
      <c r="I1047" s="198"/>
      <c r="J1047" s="198"/>
      <c r="K1047" s="198"/>
      <c r="L1047" s="199"/>
      <c r="M1047" s="204"/>
      <c r="N1047" s="205"/>
      <c r="O1047" s="205"/>
      <c r="P1047" s="205"/>
      <c r="Q1047" s="205"/>
      <c r="R1047" s="205"/>
      <c r="S1047" s="205"/>
      <c r="T1047" s="206"/>
      <c r="U1047" s="198"/>
      <c r="V1047" s="198"/>
      <c r="AT1047" s="102" t="s">
        <v>212</v>
      </c>
      <c r="AU1047" s="102" t="s">
        <v>83</v>
      </c>
      <c r="AV1047" s="14" t="s">
        <v>83</v>
      </c>
      <c r="AW1047" s="14" t="s">
        <v>32</v>
      </c>
      <c r="AX1047" s="14" t="s">
        <v>75</v>
      </c>
      <c r="AY1047" s="102" t="s">
        <v>204</v>
      </c>
    </row>
    <row r="1048" spans="1:51" s="14" customFormat="1" x14ac:dyDescent="0.2">
      <c r="A1048" s="198"/>
      <c r="B1048" s="199"/>
      <c r="C1048" s="198"/>
      <c r="D1048" s="200" t="s">
        <v>212</v>
      </c>
      <c r="E1048" s="201" t="s">
        <v>1</v>
      </c>
      <c r="F1048" s="202" t="s">
        <v>250</v>
      </c>
      <c r="G1048" s="198"/>
      <c r="H1048" s="203">
        <v>5.4960000000000004</v>
      </c>
      <c r="I1048" s="198"/>
      <c r="J1048" s="198"/>
      <c r="K1048" s="198"/>
      <c r="L1048" s="199"/>
      <c r="M1048" s="204"/>
      <c r="N1048" s="205"/>
      <c r="O1048" s="205"/>
      <c r="P1048" s="205"/>
      <c r="Q1048" s="205"/>
      <c r="R1048" s="205"/>
      <c r="S1048" s="205"/>
      <c r="T1048" s="206"/>
      <c r="U1048" s="198"/>
      <c r="V1048" s="198"/>
      <c r="AT1048" s="102" t="s">
        <v>212</v>
      </c>
      <c r="AU1048" s="102" t="s">
        <v>83</v>
      </c>
      <c r="AV1048" s="14" t="s">
        <v>83</v>
      </c>
      <c r="AW1048" s="14" t="s">
        <v>32</v>
      </c>
      <c r="AX1048" s="14" t="s">
        <v>75</v>
      </c>
      <c r="AY1048" s="102" t="s">
        <v>204</v>
      </c>
    </row>
    <row r="1049" spans="1:51" s="14" customFormat="1" x14ac:dyDescent="0.2">
      <c r="A1049" s="198"/>
      <c r="B1049" s="199"/>
      <c r="C1049" s="198"/>
      <c r="D1049" s="200" t="s">
        <v>212</v>
      </c>
      <c r="E1049" s="201" t="s">
        <v>1</v>
      </c>
      <c r="F1049" s="202" t="s">
        <v>251</v>
      </c>
      <c r="G1049" s="198"/>
      <c r="H1049" s="203">
        <v>-0.56799999999999995</v>
      </c>
      <c r="I1049" s="198"/>
      <c r="J1049" s="198"/>
      <c r="K1049" s="198"/>
      <c r="L1049" s="199"/>
      <c r="M1049" s="204"/>
      <c r="N1049" s="205"/>
      <c r="O1049" s="205"/>
      <c r="P1049" s="205"/>
      <c r="Q1049" s="205"/>
      <c r="R1049" s="205"/>
      <c r="S1049" s="205"/>
      <c r="T1049" s="206"/>
      <c r="U1049" s="198"/>
      <c r="V1049" s="198"/>
      <c r="AT1049" s="102" t="s">
        <v>212</v>
      </c>
      <c r="AU1049" s="102" t="s">
        <v>83</v>
      </c>
      <c r="AV1049" s="14" t="s">
        <v>83</v>
      </c>
      <c r="AW1049" s="14" t="s">
        <v>32</v>
      </c>
      <c r="AX1049" s="14" t="s">
        <v>75</v>
      </c>
      <c r="AY1049" s="102" t="s">
        <v>204</v>
      </c>
    </row>
    <row r="1050" spans="1:51" s="14" customFormat="1" x14ac:dyDescent="0.2">
      <c r="A1050" s="198"/>
      <c r="B1050" s="199"/>
      <c r="C1050" s="198"/>
      <c r="D1050" s="200" t="s">
        <v>212</v>
      </c>
      <c r="E1050" s="201" t="s">
        <v>1</v>
      </c>
      <c r="F1050" s="202" t="s">
        <v>252</v>
      </c>
      <c r="G1050" s="198"/>
      <c r="H1050" s="203">
        <v>4.7519999999999998</v>
      </c>
      <c r="I1050" s="198"/>
      <c r="J1050" s="198"/>
      <c r="K1050" s="198"/>
      <c r="L1050" s="199"/>
      <c r="M1050" s="204"/>
      <c r="N1050" s="205"/>
      <c r="O1050" s="205"/>
      <c r="P1050" s="205"/>
      <c r="Q1050" s="205"/>
      <c r="R1050" s="205"/>
      <c r="S1050" s="205"/>
      <c r="T1050" s="206"/>
      <c r="U1050" s="198"/>
      <c r="V1050" s="198"/>
      <c r="AT1050" s="102" t="s">
        <v>212</v>
      </c>
      <c r="AU1050" s="102" t="s">
        <v>83</v>
      </c>
      <c r="AV1050" s="14" t="s">
        <v>83</v>
      </c>
      <c r="AW1050" s="14" t="s">
        <v>32</v>
      </c>
      <c r="AX1050" s="14" t="s">
        <v>75</v>
      </c>
      <c r="AY1050" s="102" t="s">
        <v>204</v>
      </c>
    </row>
    <row r="1051" spans="1:51" s="13" customFormat="1" x14ac:dyDescent="0.2">
      <c r="A1051" s="225"/>
      <c r="B1051" s="226"/>
      <c r="C1051" s="225"/>
      <c r="D1051" s="200" t="s">
        <v>212</v>
      </c>
      <c r="E1051" s="227" t="s">
        <v>1</v>
      </c>
      <c r="F1051" s="228" t="s">
        <v>253</v>
      </c>
      <c r="G1051" s="225"/>
      <c r="H1051" s="227" t="s">
        <v>1</v>
      </c>
      <c r="I1051" s="225"/>
      <c r="J1051" s="225"/>
      <c r="K1051" s="225"/>
      <c r="L1051" s="226"/>
      <c r="M1051" s="229"/>
      <c r="N1051" s="230"/>
      <c r="O1051" s="230"/>
      <c r="P1051" s="230"/>
      <c r="Q1051" s="230"/>
      <c r="R1051" s="230"/>
      <c r="S1051" s="230"/>
      <c r="T1051" s="231"/>
      <c r="U1051" s="225"/>
      <c r="V1051" s="225"/>
      <c r="AT1051" s="101" t="s">
        <v>212</v>
      </c>
      <c r="AU1051" s="101" t="s">
        <v>83</v>
      </c>
      <c r="AV1051" s="13" t="s">
        <v>81</v>
      </c>
      <c r="AW1051" s="13" t="s">
        <v>32</v>
      </c>
      <c r="AX1051" s="13" t="s">
        <v>75</v>
      </c>
      <c r="AY1051" s="101" t="s">
        <v>204</v>
      </c>
    </row>
    <row r="1052" spans="1:51" s="13" customFormat="1" x14ac:dyDescent="0.2">
      <c r="A1052" s="225"/>
      <c r="B1052" s="226"/>
      <c r="C1052" s="225"/>
      <c r="D1052" s="200" t="s">
        <v>212</v>
      </c>
      <c r="E1052" s="227" t="s">
        <v>1</v>
      </c>
      <c r="F1052" s="228" t="s">
        <v>237</v>
      </c>
      <c r="G1052" s="225"/>
      <c r="H1052" s="227" t="s">
        <v>1</v>
      </c>
      <c r="I1052" s="225"/>
      <c r="J1052" s="225"/>
      <c r="K1052" s="225"/>
      <c r="L1052" s="226"/>
      <c r="M1052" s="229"/>
      <c r="N1052" s="230"/>
      <c r="O1052" s="230"/>
      <c r="P1052" s="230"/>
      <c r="Q1052" s="230"/>
      <c r="R1052" s="230"/>
      <c r="S1052" s="230"/>
      <c r="T1052" s="231"/>
      <c r="U1052" s="225"/>
      <c r="V1052" s="225"/>
      <c r="AT1052" s="101" t="s">
        <v>212</v>
      </c>
      <c r="AU1052" s="101" t="s">
        <v>83</v>
      </c>
      <c r="AV1052" s="13" t="s">
        <v>81</v>
      </c>
      <c r="AW1052" s="13" t="s">
        <v>32</v>
      </c>
      <c r="AX1052" s="13" t="s">
        <v>75</v>
      </c>
      <c r="AY1052" s="101" t="s">
        <v>204</v>
      </c>
    </row>
    <row r="1053" spans="1:51" s="14" customFormat="1" x14ac:dyDescent="0.2">
      <c r="A1053" s="198"/>
      <c r="B1053" s="199"/>
      <c r="C1053" s="198"/>
      <c r="D1053" s="200" t="s">
        <v>212</v>
      </c>
      <c r="E1053" s="201" t="s">
        <v>1</v>
      </c>
      <c r="F1053" s="202" t="s">
        <v>254</v>
      </c>
      <c r="G1053" s="198"/>
      <c r="H1053" s="203">
        <v>62.134</v>
      </c>
      <c r="I1053" s="198"/>
      <c r="J1053" s="198"/>
      <c r="K1053" s="198"/>
      <c r="L1053" s="199"/>
      <c r="M1053" s="204"/>
      <c r="N1053" s="205"/>
      <c r="O1053" s="205"/>
      <c r="P1053" s="205"/>
      <c r="Q1053" s="205"/>
      <c r="R1053" s="205"/>
      <c r="S1053" s="205"/>
      <c r="T1053" s="206"/>
      <c r="U1053" s="198"/>
      <c r="V1053" s="198"/>
      <c r="AT1053" s="102" t="s">
        <v>212</v>
      </c>
      <c r="AU1053" s="102" t="s">
        <v>83</v>
      </c>
      <c r="AV1053" s="14" t="s">
        <v>83</v>
      </c>
      <c r="AW1053" s="14" t="s">
        <v>32</v>
      </c>
      <c r="AX1053" s="14" t="s">
        <v>75</v>
      </c>
      <c r="AY1053" s="102" t="s">
        <v>204</v>
      </c>
    </row>
    <row r="1054" spans="1:51" s="13" customFormat="1" x14ac:dyDescent="0.2">
      <c r="A1054" s="225"/>
      <c r="B1054" s="226"/>
      <c r="C1054" s="225"/>
      <c r="D1054" s="200" t="s">
        <v>212</v>
      </c>
      <c r="E1054" s="227" t="s">
        <v>1</v>
      </c>
      <c r="F1054" s="228" t="s">
        <v>239</v>
      </c>
      <c r="G1054" s="225"/>
      <c r="H1054" s="227" t="s">
        <v>1</v>
      </c>
      <c r="I1054" s="225"/>
      <c r="J1054" s="225"/>
      <c r="K1054" s="225"/>
      <c r="L1054" s="226"/>
      <c r="M1054" s="229"/>
      <c r="N1054" s="230"/>
      <c r="O1054" s="230"/>
      <c r="P1054" s="230"/>
      <c r="Q1054" s="230"/>
      <c r="R1054" s="230"/>
      <c r="S1054" s="230"/>
      <c r="T1054" s="231"/>
      <c r="U1054" s="225"/>
      <c r="V1054" s="225"/>
      <c r="AT1054" s="101" t="s">
        <v>212</v>
      </c>
      <c r="AU1054" s="101" t="s">
        <v>83</v>
      </c>
      <c r="AV1054" s="13" t="s">
        <v>81</v>
      </c>
      <c r="AW1054" s="13" t="s">
        <v>32</v>
      </c>
      <c r="AX1054" s="13" t="s">
        <v>75</v>
      </c>
      <c r="AY1054" s="101" t="s">
        <v>204</v>
      </c>
    </row>
    <row r="1055" spans="1:51" s="14" customFormat="1" x14ac:dyDescent="0.2">
      <c r="A1055" s="198"/>
      <c r="B1055" s="199"/>
      <c r="C1055" s="198"/>
      <c r="D1055" s="200" t="s">
        <v>212</v>
      </c>
      <c r="E1055" s="201" t="s">
        <v>1</v>
      </c>
      <c r="F1055" s="202" t="s">
        <v>255</v>
      </c>
      <c r="G1055" s="198"/>
      <c r="H1055" s="203">
        <v>93.96</v>
      </c>
      <c r="I1055" s="198"/>
      <c r="J1055" s="198"/>
      <c r="K1055" s="198"/>
      <c r="L1055" s="199"/>
      <c r="M1055" s="204"/>
      <c r="N1055" s="205"/>
      <c r="O1055" s="205"/>
      <c r="P1055" s="205"/>
      <c r="Q1055" s="205"/>
      <c r="R1055" s="205"/>
      <c r="S1055" s="205"/>
      <c r="T1055" s="206"/>
      <c r="U1055" s="198"/>
      <c r="V1055" s="198"/>
      <c r="AT1055" s="102" t="s">
        <v>212</v>
      </c>
      <c r="AU1055" s="102" t="s">
        <v>83</v>
      </c>
      <c r="AV1055" s="14" t="s">
        <v>83</v>
      </c>
      <c r="AW1055" s="14" t="s">
        <v>32</v>
      </c>
      <c r="AX1055" s="14" t="s">
        <v>75</v>
      </c>
      <c r="AY1055" s="102" t="s">
        <v>204</v>
      </c>
    </row>
    <row r="1056" spans="1:51" s="14" customFormat="1" x14ac:dyDescent="0.2">
      <c r="A1056" s="198"/>
      <c r="B1056" s="199"/>
      <c r="C1056" s="198"/>
      <c r="D1056" s="200" t="s">
        <v>212</v>
      </c>
      <c r="E1056" s="201" t="s">
        <v>1</v>
      </c>
      <c r="F1056" s="202" t="s">
        <v>256</v>
      </c>
      <c r="G1056" s="198"/>
      <c r="H1056" s="203">
        <v>18.085999999999999</v>
      </c>
      <c r="I1056" s="198"/>
      <c r="J1056" s="198"/>
      <c r="K1056" s="198"/>
      <c r="L1056" s="199"/>
      <c r="M1056" s="204"/>
      <c r="N1056" s="205"/>
      <c r="O1056" s="205"/>
      <c r="P1056" s="205"/>
      <c r="Q1056" s="205"/>
      <c r="R1056" s="205"/>
      <c r="S1056" s="205"/>
      <c r="T1056" s="206"/>
      <c r="U1056" s="198"/>
      <c r="V1056" s="198"/>
      <c r="AT1056" s="102" t="s">
        <v>212</v>
      </c>
      <c r="AU1056" s="102" t="s">
        <v>83</v>
      </c>
      <c r="AV1056" s="14" t="s">
        <v>83</v>
      </c>
      <c r="AW1056" s="14" t="s">
        <v>32</v>
      </c>
      <c r="AX1056" s="14" t="s">
        <v>75</v>
      </c>
      <c r="AY1056" s="102" t="s">
        <v>204</v>
      </c>
    </row>
    <row r="1057" spans="1:51" s="14" customFormat="1" x14ac:dyDescent="0.2">
      <c r="A1057" s="198"/>
      <c r="B1057" s="199"/>
      <c r="C1057" s="198"/>
      <c r="D1057" s="200" t="s">
        <v>212</v>
      </c>
      <c r="E1057" s="201" t="s">
        <v>1</v>
      </c>
      <c r="F1057" s="202" t="s">
        <v>257</v>
      </c>
      <c r="G1057" s="198"/>
      <c r="H1057" s="203">
        <v>3.472</v>
      </c>
      <c r="I1057" s="198"/>
      <c r="J1057" s="198"/>
      <c r="K1057" s="198"/>
      <c r="L1057" s="199"/>
      <c r="M1057" s="204"/>
      <c r="N1057" s="205"/>
      <c r="O1057" s="205"/>
      <c r="P1057" s="205"/>
      <c r="Q1057" s="205"/>
      <c r="R1057" s="205"/>
      <c r="S1057" s="205"/>
      <c r="T1057" s="206"/>
      <c r="U1057" s="198"/>
      <c r="V1057" s="198"/>
      <c r="AT1057" s="102" t="s">
        <v>212</v>
      </c>
      <c r="AU1057" s="102" t="s">
        <v>83</v>
      </c>
      <c r="AV1057" s="14" t="s">
        <v>83</v>
      </c>
      <c r="AW1057" s="14" t="s">
        <v>32</v>
      </c>
      <c r="AX1057" s="14" t="s">
        <v>75</v>
      </c>
      <c r="AY1057" s="102" t="s">
        <v>204</v>
      </c>
    </row>
    <row r="1058" spans="1:51" s="14" customFormat="1" x14ac:dyDescent="0.2">
      <c r="A1058" s="198"/>
      <c r="B1058" s="199"/>
      <c r="C1058" s="198"/>
      <c r="D1058" s="200" t="s">
        <v>212</v>
      </c>
      <c r="E1058" s="201" t="s">
        <v>1</v>
      </c>
      <c r="F1058" s="202" t="s">
        <v>258</v>
      </c>
      <c r="G1058" s="198"/>
      <c r="H1058" s="203">
        <v>18.899999999999999</v>
      </c>
      <c r="I1058" s="198"/>
      <c r="J1058" s="198"/>
      <c r="K1058" s="198"/>
      <c r="L1058" s="199"/>
      <c r="M1058" s="204"/>
      <c r="N1058" s="205"/>
      <c r="O1058" s="205"/>
      <c r="P1058" s="205"/>
      <c r="Q1058" s="205"/>
      <c r="R1058" s="205"/>
      <c r="S1058" s="205"/>
      <c r="T1058" s="206"/>
      <c r="U1058" s="198"/>
      <c r="V1058" s="198"/>
      <c r="AT1058" s="102" t="s">
        <v>212</v>
      </c>
      <c r="AU1058" s="102" t="s">
        <v>83</v>
      </c>
      <c r="AV1058" s="14" t="s">
        <v>83</v>
      </c>
      <c r="AW1058" s="14" t="s">
        <v>32</v>
      </c>
      <c r="AX1058" s="14" t="s">
        <v>75</v>
      </c>
      <c r="AY1058" s="102" t="s">
        <v>204</v>
      </c>
    </row>
    <row r="1059" spans="1:51" s="13" customFormat="1" x14ac:dyDescent="0.2">
      <c r="A1059" s="225"/>
      <c r="B1059" s="226"/>
      <c r="C1059" s="225"/>
      <c r="D1059" s="200" t="s">
        <v>212</v>
      </c>
      <c r="E1059" s="227" t="s">
        <v>1</v>
      </c>
      <c r="F1059" s="228" t="s">
        <v>259</v>
      </c>
      <c r="G1059" s="225"/>
      <c r="H1059" s="227" t="s">
        <v>1</v>
      </c>
      <c r="I1059" s="225"/>
      <c r="J1059" s="225"/>
      <c r="K1059" s="225"/>
      <c r="L1059" s="226"/>
      <c r="M1059" s="229"/>
      <c r="N1059" s="230"/>
      <c r="O1059" s="230"/>
      <c r="P1059" s="230"/>
      <c r="Q1059" s="230"/>
      <c r="R1059" s="230"/>
      <c r="S1059" s="230"/>
      <c r="T1059" s="231"/>
      <c r="U1059" s="225"/>
      <c r="V1059" s="225"/>
      <c r="AT1059" s="101" t="s">
        <v>212</v>
      </c>
      <c r="AU1059" s="101" t="s">
        <v>83</v>
      </c>
      <c r="AV1059" s="13" t="s">
        <v>81</v>
      </c>
      <c r="AW1059" s="13" t="s">
        <v>32</v>
      </c>
      <c r="AX1059" s="13" t="s">
        <v>75</v>
      </c>
      <c r="AY1059" s="101" t="s">
        <v>204</v>
      </c>
    </row>
    <row r="1060" spans="1:51" s="13" customFormat="1" x14ac:dyDescent="0.2">
      <c r="A1060" s="225"/>
      <c r="B1060" s="226"/>
      <c r="C1060" s="225"/>
      <c r="D1060" s="200" t="s">
        <v>212</v>
      </c>
      <c r="E1060" s="227" t="s">
        <v>1</v>
      </c>
      <c r="F1060" s="228" t="s">
        <v>237</v>
      </c>
      <c r="G1060" s="225"/>
      <c r="H1060" s="227" t="s">
        <v>1</v>
      </c>
      <c r="I1060" s="225"/>
      <c r="J1060" s="225"/>
      <c r="K1060" s="225"/>
      <c r="L1060" s="226"/>
      <c r="M1060" s="229"/>
      <c r="N1060" s="230"/>
      <c r="O1060" s="230"/>
      <c r="P1060" s="230"/>
      <c r="Q1060" s="230"/>
      <c r="R1060" s="230"/>
      <c r="S1060" s="230"/>
      <c r="T1060" s="231"/>
      <c r="U1060" s="225"/>
      <c r="V1060" s="225"/>
      <c r="AT1060" s="101" t="s">
        <v>212</v>
      </c>
      <c r="AU1060" s="101" t="s">
        <v>83</v>
      </c>
      <c r="AV1060" s="13" t="s">
        <v>81</v>
      </c>
      <c r="AW1060" s="13" t="s">
        <v>32</v>
      </c>
      <c r="AX1060" s="13" t="s">
        <v>75</v>
      </c>
      <c r="AY1060" s="101" t="s">
        <v>204</v>
      </c>
    </row>
    <row r="1061" spans="1:51" s="14" customFormat="1" x14ac:dyDescent="0.2">
      <c r="A1061" s="198"/>
      <c r="B1061" s="199"/>
      <c r="C1061" s="198"/>
      <c r="D1061" s="200" t="s">
        <v>212</v>
      </c>
      <c r="E1061" s="201" t="s">
        <v>1</v>
      </c>
      <c r="F1061" s="202" t="s">
        <v>260</v>
      </c>
      <c r="G1061" s="198"/>
      <c r="H1061" s="203">
        <v>26.902000000000001</v>
      </c>
      <c r="I1061" s="198"/>
      <c r="J1061" s="198"/>
      <c r="K1061" s="198"/>
      <c r="L1061" s="199"/>
      <c r="M1061" s="204"/>
      <c r="N1061" s="205"/>
      <c r="O1061" s="205"/>
      <c r="P1061" s="205"/>
      <c r="Q1061" s="205"/>
      <c r="R1061" s="205"/>
      <c r="S1061" s="205"/>
      <c r="T1061" s="206"/>
      <c r="U1061" s="198"/>
      <c r="V1061" s="198"/>
      <c r="AT1061" s="102" t="s">
        <v>212</v>
      </c>
      <c r="AU1061" s="102" t="s">
        <v>83</v>
      </c>
      <c r="AV1061" s="14" t="s">
        <v>83</v>
      </c>
      <c r="AW1061" s="14" t="s">
        <v>32</v>
      </c>
      <c r="AX1061" s="14" t="s">
        <v>75</v>
      </c>
      <c r="AY1061" s="102" t="s">
        <v>204</v>
      </c>
    </row>
    <row r="1062" spans="1:51" s="13" customFormat="1" x14ac:dyDescent="0.2">
      <c r="A1062" s="225"/>
      <c r="B1062" s="226"/>
      <c r="C1062" s="225"/>
      <c r="D1062" s="200" t="s">
        <v>212</v>
      </c>
      <c r="E1062" s="227" t="s">
        <v>1</v>
      </c>
      <c r="F1062" s="228" t="s">
        <v>239</v>
      </c>
      <c r="G1062" s="225"/>
      <c r="H1062" s="227" t="s">
        <v>1</v>
      </c>
      <c r="I1062" s="225"/>
      <c r="J1062" s="225"/>
      <c r="K1062" s="225"/>
      <c r="L1062" s="226"/>
      <c r="M1062" s="229"/>
      <c r="N1062" s="230"/>
      <c r="O1062" s="230"/>
      <c r="P1062" s="230"/>
      <c r="Q1062" s="230"/>
      <c r="R1062" s="230"/>
      <c r="S1062" s="230"/>
      <c r="T1062" s="231"/>
      <c r="U1062" s="225"/>
      <c r="V1062" s="225"/>
      <c r="AT1062" s="101" t="s">
        <v>212</v>
      </c>
      <c r="AU1062" s="101" t="s">
        <v>83</v>
      </c>
      <c r="AV1062" s="13" t="s">
        <v>81</v>
      </c>
      <c r="AW1062" s="13" t="s">
        <v>32</v>
      </c>
      <c r="AX1062" s="13" t="s">
        <v>75</v>
      </c>
      <c r="AY1062" s="101" t="s">
        <v>204</v>
      </c>
    </row>
    <row r="1063" spans="1:51" s="14" customFormat="1" x14ac:dyDescent="0.2">
      <c r="A1063" s="198"/>
      <c r="B1063" s="199"/>
      <c r="C1063" s="198"/>
      <c r="D1063" s="200" t="s">
        <v>212</v>
      </c>
      <c r="E1063" s="201" t="s">
        <v>1</v>
      </c>
      <c r="F1063" s="202" t="s">
        <v>261</v>
      </c>
      <c r="G1063" s="198"/>
      <c r="H1063" s="203">
        <v>64.239999999999995</v>
      </c>
      <c r="I1063" s="198"/>
      <c r="J1063" s="198"/>
      <c r="K1063" s="198"/>
      <c r="L1063" s="199"/>
      <c r="M1063" s="204"/>
      <c r="N1063" s="205"/>
      <c r="O1063" s="205"/>
      <c r="P1063" s="205"/>
      <c r="Q1063" s="205"/>
      <c r="R1063" s="205"/>
      <c r="S1063" s="205"/>
      <c r="T1063" s="206"/>
      <c r="U1063" s="198"/>
      <c r="V1063" s="198"/>
      <c r="AT1063" s="102" t="s">
        <v>212</v>
      </c>
      <c r="AU1063" s="102" t="s">
        <v>83</v>
      </c>
      <c r="AV1063" s="14" t="s">
        <v>83</v>
      </c>
      <c r="AW1063" s="14" t="s">
        <v>32</v>
      </c>
      <c r="AX1063" s="14" t="s">
        <v>75</v>
      </c>
      <c r="AY1063" s="102" t="s">
        <v>204</v>
      </c>
    </row>
    <row r="1064" spans="1:51" s="14" customFormat="1" x14ac:dyDescent="0.2">
      <c r="A1064" s="198"/>
      <c r="B1064" s="199"/>
      <c r="C1064" s="198"/>
      <c r="D1064" s="200" t="s">
        <v>212</v>
      </c>
      <c r="E1064" s="201" t="s">
        <v>1</v>
      </c>
      <c r="F1064" s="202" t="s">
        <v>262</v>
      </c>
      <c r="G1064" s="198"/>
      <c r="H1064" s="203">
        <v>26.545999999999999</v>
      </c>
      <c r="I1064" s="198"/>
      <c r="J1064" s="198"/>
      <c r="K1064" s="198"/>
      <c r="L1064" s="199"/>
      <c r="M1064" s="204"/>
      <c r="N1064" s="205"/>
      <c r="O1064" s="205"/>
      <c r="P1064" s="205"/>
      <c r="Q1064" s="205"/>
      <c r="R1064" s="205"/>
      <c r="S1064" s="205"/>
      <c r="T1064" s="206"/>
      <c r="U1064" s="198"/>
      <c r="V1064" s="198"/>
      <c r="AT1064" s="102" t="s">
        <v>212</v>
      </c>
      <c r="AU1064" s="102" t="s">
        <v>83</v>
      </c>
      <c r="AV1064" s="14" t="s">
        <v>83</v>
      </c>
      <c r="AW1064" s="14" t="s">
        <v>32</v>
      </c>
      <c r="AX1064" s="14" t="s">
        <v>75</v>
      </c>
      <c r="AY1064" s="102" t="s">
        <v>204</v>
      </c>
    </row>
    <row r="1065" spans="1:51" s="14" customFormat="1" x14ac:dyDescent="0.2">
      <c r="A1065" s="198"/>
      <c r="B1065" s="199"/>
      <c r="C1065" s="198"/>
      <c r="D1065" s="200" t="s">
        <v>212</v>
      </c>
      <c r="E1065" s="201" t="s">
        <v>1</v>
      </c>
      <c r="F1065" s="202" t="s">
        <v>263</v>
      </c>
      <c r="G1065" s="198"/>
      <c r="H1065" s="203">
        <v>-4.2720000000000002</v>
      </c>
      <c r="I1065" s="198"/>
      <c r="J1065" s="198"/>
      <c r="K1065" s="198"/>
      <c r="L1065" s="199"/>
      <c r="M1065" s="204"/>
      <c r="N1065" s="205"/>
      <c r="O1065" s="205"/>
      <c r="P1065" s="205"/>
      <c r="Q1065" s="205"/>
      <c r="R1065" s="205"/>
      <c r="S1065" s="205"/>
      <c r="T1065" s="206"/>
      <c r="U1065" s="198"/>
      <c r="V1065" s="198"/>
      <c r="AT1065" s="102" t="s">
        <v>212</v>
      </c>
      <c r="AU1065" s="102" t="s">
        <v>83</v>
      </c>
      <c r="AV1065" s="14" t="s">
        <v>83</v>
      </c>
      <c r="AW1065" s="14" t="s">
        <v>32</v>
      </c>
      <c r="AX1065" s="14" t="s">
        <v>75</v>
      </c>
      <c r="AY1065" s="102" t="s">
        <v>204</v>
      </c>
    </row>
    <row r="1066" spans="1:51" s="14" customFormat="1" x14ac:dyDescent="0.2">
      <c r="A1066" s="198"/>
      <c r="B1066" s="199"/>
      <c r="C1066" s="198"/>
      <c r="D1066" s="200" t="s">
        <v>212</v>
      </c>
      <c r="E1066" s="201" t="s">
        <v>1</v>
      </c>
      <c r="F1066" s="202" t="s">
        <v>264</v>
      </c>
      <c r="G1066" s="198"/>
      <c r="H1066" s="203">
        <v>8.2000000000000003E-2</v>
      </c>
      <c r="I1066" s="198"/>
      <c r="J1066" s="198"/>
      <c r="K1066" s="198"/>
      <c r="L1066" s="199"/>
      <c r="M1066" s="204"/>
      <c r="N1066" s="205"/>
      <c r="O1066" s="205"/>
      <c r="P1066" s="205"/>
      <c r="Q1066" s="205"/>
      <c r="R1066" s="205"/>
      <c r="S1066" s="205"/>
      <c r="T1066" s="206"/>
      <c r="U1066" s="198"/>
      <c r="V1066" s="198"/>
      <c r="AT1066" s="102" t="s">
        <v>212</v>
      </c>
      <c r="AU1066" s="102" t="s">
        <v>83</v>
      </c>
      <c r="AV1066" s="14" t="s">
        <v>83</v>
      </c>
      <c r="AW1066" s="14" t="s">
        <v>32</v>
      </c>
      <c r="AX1066" s="14" t="s">
        <v>75</v>
      </c>
      <c r="AY1066" s="102" t="s">
        <v>204</v>
      </c>
    </row>
    <row r="1067" spans="1:51" s="13" customFormat="1" x14ac:dyDescent="0.2">
      <c r="A1067" s="225"/>
      <c r="B1067" s="226"/>
      <c r="C1067" s="225"/>
      <c r="D1067" s="200" t="s">
        <v>212</v>
      </c>
      <c r="E1067" s="227" t="s">
        <v>1</v>
      </c>
      <c r="F1067" s="228" t="s">
        <v>213</v>
      </c>
      <c r="G1067" s="225"/>
      <c r="H1067" s="227" t="s">
        <v>1</v>
      </c>
      <c r="I1067" s="225"/>
      <c r="J1067" s="225"/>
      <c r="K1067" s="225"/>
      <c r="L1067" s="226"/>
      <c r="M1067" s="229"/>
      <c r="N1067" s="230"/>
      <c r="O1067" s="230"/>
      <c r="P1067" s="230"/>
      <c r="Q1067" s="230"/>
      <c r="R1067" s="230"/>
      <c r="S1067" s="230"/>
      <c r="T1067" s="231"/>
      <c r="U1067" s="225"/>
      <c r="V1067" s="225"/>
      <c r="AT1067" s="101" t="s">
        <v>212</v>
      </c>
      <c r="AU1067" s="101" t="s">
        <v>83</v>
      </c>
      <c r="AV1067" s="13" t="s">
        <v>81</v>
      </c>
      <c r="AW1067" s="13" t="s">
        <v>32</v>
      </c>
      <c r="AX1067" s="13" t="s">
        <v>75</v>
      </c>
      <c r="AY1067" s="101" t="s">
        <v>204</v>
      </c>
    </row>
    <row r="1068" spans="1:51" s="13" customFormat="1" x14ac:dyDescent="0.2">
      <c r="A1068" s="225"/>
      <c r="B1068" s="226"/>
      <c r="C1068" s="225"/>
      <c r="D1068" s="200" t="s">
        <v>212</v>
      </c>
      <c r="E1068" s="227" t="s">
        <v>1</v>
      </c>
      <c r="F1068" s="228" t="s">
        <v>265</v>
      </c>
      <c r="G1068" s="225"/>
      <c r="H1068" s="227" t="s">
        <v>1</v>
      </c>
      <c r="I1068" s="225"/>
      <c r="J1068" s="225"/>
      <c r="K1068" s="225"/>
      <c r="L1068" s="226"/>
      <c r="M1068" s="229"/>
      <c r="N1068" s="230"/>
      <c r="O1068" s="230"/>
      <c r="P1068" s="230"/>
      <c r="Q1068" s="230"/>
      <c r="R1068" s="230"/>
      <c r="S1068" s="230"/>
      <c r="T1068" s="231"/>
      <c r="U1068" s="225"/>
      <c r="V1068" s="225"/>
      <c r="AT1068" s="101" t="s">
        <v>212</v>
      </c>
      <c r="AU1068" s="101" t="s">
        <v>83</v>
      </c>
      <c r="AV1068" s="13" t="s">
        <v>81</v>
      </c>
      <c r="AW1068" s="13" t="s">
        <v>32</v>
      </c>
      <c r="AX1068" s="13" t="s">
        <v>75</v>
      </c>
      <c r="AY1068" s="101" t="s">
        <v>204</v>
      </c>
    </row>
    <row r="1069" spans="1:51" s="14" customFormat="1" x14ac:dyDescent="0.2">
      <c r="A1069" s="198"/>
      <c r="B1069" s="199"/>
      <c r="C1069" s="198"/>
      <c r="D1069" s="200" t="s">
        <v>212</v>
      </c>
      <c r="E1069" s="201" t="s">
        <v>1</v>
      </c>
      <c r="F1069" s="202" t="s">
        <v>266</v>
      </c>
      <c r="G1069" s="198"/>
      <c r="H1069" s="203">
        <v>7.74</v>
      </c>
      <c r="I1069" s="198"/>
      <c r="J1069" s="198"/>
      <c r="K1069" s="198"/>
      <c r="L1069" s="199"/>
      <c r="M1069" s="204"/>
      <c r="N1069" s="205"/>
      <c r="O1069" s="205"/>
      <c r="P1069" s="205"/>
      <c r="Q1069" s="205"/>
      <c r="R1069" s="205"/>
      <c r="S1069" s="205"/>
      <c r="T1069" s="206"/>
      <c r="U1069" s="198"/>
      <c r="V1069" s="198"/>
      <c r="AT1069" s="102" t="s">
        <v>212</v>
      </c>
      <c r="AU1069" s="102" t="s">
        <v>83</v>
      </c>
      <c r="AV1069" s="14" t="s">
        <v>83</v>
      </c>
      <c r="AW1069" s="14" t="s">
        <v>32</v>
      </c>
      <c r="AX1069" s="14" t="s">
        <v>75</v>
      </c>
      <c r="AY1069" s="102" t="s">
        <v>204</v>
      </c>
    </row>
    <row r="1070" spans="1:51" s="13" customFormat="1" x14ac:dyDescent="0.2">
      <c r="A1070" s="225"/>
      <c r="B1070" s="226"/>
      <c r="C1070" s="225"/>
      <c r="D1070" s="200" t="s">
        <v>212</v>
      </c>
      <c r="E1070" s="227" t="s">
        <v>1</v>
      </c>
      <c r="F1070" s="228" t="s">
        <v>267</v>
      </c>
      <c r="G1070" s="225"/>
      <c r="H1070" s="227" t="s">
        <v>1</v>
      </c>
      <c r="I1070" s="225"/>
      <c r="J1070" s="225"/>
      <c r="K1070" s="225"/>
      <c r="L1070" s="226"/>
      <c r="M1070" s="229"/>
      <c r="N1070" s="230"/>
      <c r="O1070" s="230"/>
      <c r="P1070" s="230"/>
      <c r="Q1070" s="230"/>
      <c r="R1070" s="230"/>
      <c r="S1070" s="230"/>
      <c r="T1070" s="231"/>
      <c r="U1070" s="225"/>
      <c r="V1070" s="225"/>
      <c r="AT1070" s="101" t="s">
        <v>212</v>
      </c>
      <c r="AU1070" s="101" t="s">
        <v>83</v>
      </c>
      <c r="AV1070" s="13" t="s">
        <v>81</v>
      </c>
      <c r="AW1070" s="13" t="s">
        <v>32</v>
      </c>
      <c r="AX1070" s="13" t="s">
        <v>75</v>
      </c>
      <c r="AY1070" s="101" t="s">
        <v>204</v>
      </c>
    </row>
    <row r="1071" spans="1:51" s="14" customFormat="1" x14ac:dyDescent="0.2">
      <c r="A1071" s="198"/>
      <c r="B1071" s="199"/>
      <c r="C1071" s="198"/>
      <c r="D1071" s="200" t="s">
        <v>212</v>
      </c>
      <c r="E1071" s="201" t="s">
        <v>1</v>
      </c>
      <c r="F1071" s="202" t="s">
        <v>835</v>
      </c>
      <c r="G1071" s="198"/>
      <c r="H1071" s="203">
        <v>0.49</v>
      </c>
      <c r="I1071" s="198"/>
      <c r="J1071" s="198"/>
      <c r="K1071" s="198"/>
      <c r="L1071" s="199"/>
      <c r="M1071" s="204"/>
      <c r="N1071" s="205"/>
      <c r="O1071" s="205"/>
      <c r="P1071" s="205"/>
      <c r="Q1071" s="205"/>
      <c r="R1071" s="205"/>
      <c r="S1071" s="205"/>
      <c r="T1071" s="206"/>
      <c r="U1071" s="198"/>
      <c r="V1071" s="198"/>
      <c r="AT1071" s="102" t="s">
        <v>212</v>
      </c>
      <c r="AU1071" s="102" t="s">
        <v>83</v>
      </c>
      <c r="AV1071" s="14" t="s">
        <v>83</v>
      </c>
      <c r="AW1071" s="14" t="s">
        <v>32</v>
      </c>
      <c r="AX1071" s="14" t="s">
        <v>75</v>
      </c>
      <c r="AY1071" s="102" t="s">
        <v>204</v>
      </c>
    </row>
    <row r="1072" spans="1:51" s="13" customFormat="1" x14ac:dyDescent="0.2">
      <c r="A1072" s="225"/>
      <c r="B1072" s="226"/>
      <c r="C1072" s="225"/>
      <c r="D1072" s="200" t="s">
        <v>212</v>
      </c>
      <c r="E1072" s="227" t="s">
        <v>1</v>
      </c>
      <c r="F1072" s="228" t="s">
        <v>233</v>
      </c>
      <c r="G1072" s="225"/>
      <c r="H1072" s="227" t="s">
        <v>1</v>
      </c>
      <c r="I1072" s="225"/>
      <c r="J1072" s="225"/>
      <c r="K1072" s="225"/>
      <c r="L1072" s="226"/>
      <c r="M1072" s="229"/>
      <c r="N1072" s="230"/>
      <c r="O1072" s="230"/>
      <c r="P1072" s="230"/>
      <c r="Q1072" s="230"/>
      <c r="R1072" s="230"/>
      <c r="S1072" s="230"/>
      <c r="T1072" s="231"/>
      <c r="U1072" s="225"/>
      <c r="V1072" s="225"/>
      <c r="AT1072" s="101" t="s">
        <v>212</v>
      </c>
      <c r="AU1072" s="101" t="s">
        <v>83</v>
      </c>
      <c r="AV1072" s="13" t="s">
        <v>81</v>
      </c>
      <c r="AW1072" s="13" t="s">
        <v>32</v>
      </c>
      <c r="AX1072" s="13" t="s">
        <v>75</v>
      </c>
      <c r="AY1072" s="101" t="s">
        <v>204</v>
      </c>
    </row>
    <row r="1073" spans="1:65" s="13" customFormat="1" x14ac:dyDescent="0.2">
      <c r="A1073" s="225"/>
      <c r="B1073" s="226"/>
      <c r="C1073" s="225"/>
      <c r="D1073" s="200" t="s">
        <v>212</v>
      </c>
      <c r="E1073" s="227" t="s">
        <v>1</v>
      </c>
      <c r="F1073" s="228" t="s">
        <v>269</v>
      </c>
      <c r="G1073" s="225"/>
      <c r="H1073" s="227" t="s">
        <v>1</v>
      </c>
      <c r="I1073" s="225"/>
      <c r="J1073" s="225"/>
      <c r="K1073" s="225"/>
      <c r="L1073" s="226"/>
      <c r="M1073" s="229"/>
      <c r="N1073" s="230"/>
      <c r="O1073" s="230"/>
      <c r="P1073" s="230"/>
      <c r="Q1073" s="230"/>
      <c r="R1073" s="230"/>
      <c r="S1073" s="230"/>
      <c r="T1073" s="231"/>
      <c r="U1073" s="225"/>
      <c r="V1073" s="225"/>
      <c r="AT1073" s="101" t="s">
        <v>212</v>
      </c>
      <c r="AU1073" s="101" t="s">
        <v>83</v>
      </c>
      <c r="AV1073" s="13" t="s">
        <v>81</v>
      </c>
      <c r="AW1073" s="13" t="s">
        <v>32</v>
      </c>
      <c r="AX1073" s="13" t="s">
        <v>75</v>
      </c>
      <c r="AY1073" s="101" t="s">
        <v>204</v>
      </c>
    </row>
    <row r="1074" spans="1:65" s="14" customFormat="1" x14ac:dyDescent="0.2">
      <c r="A1074" s="198"/>
      <c r="B1074" s="199"/>
      <c r="C1074" s="198"/>
      <c r="D1074" s="200" t="s">
        <v>212</v>
      </c>
      <c r="E1074" s="201" t="s">
        <v>1</v>
      </c>
      <c r="F1074" s="202" t="s">
        <v>270</v>
      </c>
      <c r="G1074" s="198"/>
      <c r="H1074" s="203">
        <v>2.3519999999999999</v>
      </c>
      <c r="I1074" s="198"/>
      <c r="J1074" s="198"/>
      <c r="K1074" s="198"/>
      <c r="L1074" s="199"/>
      <c r="M1074" s="204"/>
      <c r="N1074" s="205"/>
      <c r="O1074" s="205"/>
      <c r="P1074" s="205"/>
      <c r="Q1074" s="205"/>
      <c r="R1074" s="205"/>
      <c r="S1074" s="205"/>
      <c r="T1074" s="206"/>
      <c r="U1074" s="198"/>
      <c r="V1074" s="198"/>
      <c r="AT1074" s="102" t="s">
        <v>212</v>
      </c>
      <c r="AU1074" s="102" t="s">
        <v>83</v>
      </c>
      <c r="AV1074" s="14" t="s">
        <v>83</v>
      </c>
      <c r="AW1074" s="14" t="s">
        <v>32</v>
      </c>
      <c r="AX1074" s="14" t="s">
        <v>75</v>
      </c>
      <c r="AY1074" s="102" t="s">
        <v>204</v>
      </c>
    </row>
    <row r="1075" spans="1:65" s="14" customFormat="1" x14ac:dyDescent="0.2">
      <c r="A1075" s="198"/>
      <c r="B1075" s="199"/>
      <c r="C1075" s="198"/>
      <c r="D1075" s="200" t="s">
        <v>212</v>
      </c>
      <c r="E1075" s="201" t="s">
        <v>1</v>
      </c>
      <c r="F1075" s="202" t="s">
        <v>271</v>
      </c>
      <c r="G1075" s="198"/>
      <c r="H1075" s="203">
        <v>1.6559999999999999</v>
      </c>
      <c r="I1075" s="198"/>
      <c r="J1075" s="198"/>
      <c r="K1075" s="198"/>
      <c r="L1075" s="199"/>
      <c r="M1075" s="204"/>
      <c r="N1075" s="205"/>
      <c r="O1075" s="205"/>
      <c r="P1075" s="205"/>
      <c r="Q1075" s="205"/>
      <c r="R1075" s="205"/>
      <c r="S1075" s="205"/>
      <c r="T1075" s="206"/>
      <c r="U1075" s="198"/>
      <c r="V1075" s="198"/>
      <c r="AT1075" s="102" t="s">
        <v>212</v>
      </c>
      <c r="AU1075" s="102" t="s">
        <v>83</v>
      </c>
      <c r="AV1075" s="14" t="s">
        <v>83</v>
      </c>
      <c r="AW1075" s="14" t="s">
        <v>32</v>
      </c>
      <c r="AX1075" s="14" t="s">
        <v>75</v>
      </c>
      <c r="AY1075" s="102" t="s">
        <v>204</v>
      </c>
    </row>
    <row r="1076" spans="1:65" s="14" customFormat="1" x14ac:dyDescent="0.2">
      <c r="A1076" s="198"/>
      <c r="B1076" s="199"/>
      <c r="C1076" s="198"/>
      <c r="D1076" s="200" t="s">
        <v>212</v>
      </c>
      <c r="E1076" s="201" t="s">
        <v>1</v>
      </c>
      <c r="F1076" s="202" t="s">
        <v>272</v>
      </c>
      <c r="G1076" s="198"/>
      <c r="H1076" s="203">
        <v>4.7610000000000001</v>
      </c>
      <c r="I1076" s="198"/>
      <c r="J1076" s="198"/>
      <c r="K1076" s="198"/>
      <c r="L1076" s="199"/>
      <c r="M1076" s="204"/>
      <c r="N1076" s="205"/>
      <c r="O1076" s="205"/>
      <c r="P1076" s="205"/>
      <c r="Q1076" s="205"/>
      <c r="R1076" s="205"/>
      <c r="S1076" s="205"/>
      <c r="T1076" s="206"/>
      <c r="U1076" s="198"/>
      <c r="V1076" s="198"/>
      <c r="AT1076" s="102" t="s">
        <v>212</v>
      </c>
      <c r="AU1076" s="102" t="s">
        <v>83</v>
      </c>
      <c r="AV1076" s="14" t="s">
        <v>83</v>
      </c>
      <c r="AW1076" s="14" t="s">
        <v>32</v>
      </c>
      <c r="AX1076" s="14" t="s">
        <v>75</v>
      </c>
      <c r="AY1076" s="102" t="s">
        <v>204</v>
      </c>
    </row>
    <row r="1077" spans="1:65" s="14" customFormat="1" x14ac:dyDescent="0.2">
      <c r="A1077" s="198"/>
      <c r="B1077" s="199"/>
      <c r="C1077" s="198"/>
      <c r="D1077" s="200" t="s">
        <v>212</v>
      </c>
      <c r="E1077" s="201" t="s">
        <v>1</v>
      </c>
      <c r="F1077" s="202" t="s">
        <v>273</v>
      </c>
      <c r="G1077" s="198"/>
      <c r="H1077" s="203">
        <v>1.645</v>
      </c>
      <c r="I1077" s="198"/>
      <c r="J1077" s="198"/>
      <c r="K1077" s="198"/>
      <c r="L1077" s="199"/>
      <c r="M1077" s="204"/>
      <c r="N1077" s="205"/>
      <c r="O1077" s="205"/>
      <c r="P1077" s="205"/>
      <c r="Q1077" s="205"/>
      <c r="R1077" s="205"/>
      <c r="S1077" s="205"/>
      <c r="T1077" s="206"/>
      <c r="U1077" s="198"/>
      <c r="V1077" s="198"/>
      <c r="AT1077" s="102" t="s">
        <v>212</v>
      </c>
      <c r="AU1077" s="102" t="s">
        <v>83</v>
      </c>
      <c r="AV1077" s="14" t="s">
        <v>83</v>
      </c>
      <c r="AW1077" s="14" t="s">
        <v>32</v>
      </c>
      <c r="AX1077" s="14" t="s">
        <v>75</v>
      </c>
      <c r="AY1077" s="102" t="s">
        <v>204</v>
      </c>
    </row>
    <row r="1078" spans="1:65" s="13" customFormat="1" x14ac:dyDescent="0.2">
      <c r="A1078" s="225"/>
      <c r="B1078" s="226"/>
      <c r="C1078" s="225"/>
      <c r="D1078" s="200" t="s">
        <v>212</v>
      </c>
      <c r="E1078" s="227" t="s">
        <v>1</v>
      </c>
      <c r="F1078" s="228" t="s">
        <v>275</v>
      </c>
      <c r="G1078" s="225"/>
      <c r="H1078" s="227" t="s">
        <v>1</v>
      </c>
      <c r="I1078" s="225"/>
      <c r="J1078" s="225"/>
      <c r="K1078" s="225"/>
      <c r="L1078" s="226"/>
      <c r="M1078" s="229"/>
      <c r="N1078" s="230"/>
      <c r="O1078" s="230"/>
      <c r="P1078" s="230"/>
      <c r="Q1078" s="230"/>
      <c r="R1078" s="230"/>
      <c r="S1078" s="230"/>
      <c r="T1078" s="231"/>
      <c r="U1078" s="225"/>
      <c r="V1078" s="225"/>
      <c r="AT1078" s="101" t="s">
        <v>212</v>
      </c>
      <c r="AU1078" s="101" t="s">
        <v>83</v>
      </c>
      <c r="AV1078" s="13" t="s">
        <v>81</v>
      </c>
      <c r="AW1078" s="13" t="s">
        <v>32</v>
      </c>
      <c r="AX1078" s="13" t="s">
        <v>75</v>
      </c>
      <c r="AY1078" s="101" t="s">
        <v>204</v>
      </c>
    </row>
    <row r="1079" spans="1:65" s="13" customFormat="1" x14ac:dyDescent="0.2">
      <c r="A1079" s="225"/>
      <c r="B1079" s="226"/>
      <c r="C1079" s="225"/>
      <c r="D1079" s="200" t="s">
        <v>212</v>
      </c>
      <c r="E1079" s="227" t="s">
        <v>1</v>
      </c>
      <c r="F1079" s="228" t="s">
        <v>276</v>
      </c>
      <c r="G1079" s="225"/>
      <c r="H1079" s="227" t="s">
        <v>1</v>
      </c>
      <c r="I1079" s="225"/>
      <c r="J1079" s="225"/>
      <c r="K1079" s="225"/>
      <c r="L1079" s="226"/>
      <c r="M1079" s="229"/>
      <c r="N1079" s="230"/>
      <c r="O1079" s="230"/>
      <c r="P1079" s="230"/>
      <c r="Q1079" s="230"/>
      <c r="R1079" s="230"/>
      <c r="S1079" s="230"/>
      <c r="T1079" s="231"/>
      <c r="U1079" s="225"/>
      <c r="V1079" s="225"/>
      <c r="AT1079" s="101" t="s">
        <v>212</v>
      </c>
      <c r="AU1079" s="101" t="s">
        <v>83</v>
      </c>
      <c r="AV1079" s="13" t="s">
        <v>81</v>
      </c>
      <c r="AW1079" s="13" t="s">
        <v>32</v>
      </c>
      <c r="AX1079" s="13" t="s">
        <v>75</v>
      </c>
      <c r="AY1079" s="101" t="s">
        <v>204</v>
      </c>
    </row>
    <row r="1080" spans="1:65" s="14" customFormat="1" x14ac:dyDescent="0.2">
      <c r="A1080" s="198"/>
      <c r="B1080" s="199"/>
      <c r="C1080" s="198"/>
      <c r="D1080" s="200" t="s">
        <v>212</v>
      </c>
      <c r="E1080" s="201" t="s">
        <v>1</v>
      </c>
      <c r="F1080" s="202" t="s">
        <v>277</v>
      </c>
      <c r="G1080" s="198"/>
      <c r="H1080" s="203">
        <v>54.642000000000003</v>
      </c>
      <c r="I1080" s="198"/>
      <c r="J1080" s="198"/>
      <c r="K1080" s="198"/>
      <c r="L1080" s="199"/>
      <c r="M1080" s="204"/>
      <c r="N1080" s="205"/>
      <c r="O1080" s="205"/>
      <c r="P1080" s="205"/>
      <c r="Q1080" s="205"/>
      <c r="R1080" s="205"/>
      <c r="S1080" s="205"/>
      <c r="T1080" s="206"/>
      <c r="U1080" s="198"/>
      <c r="V1080" s="198"/>
      <c r="AT1080" s="102" t="s">
        <v>212</v>
      </c>
      <c r="AU1080" s="102" t="s">
        <v>83</v>
      </c>
      <c r="AV1080" s="14" t="s">
        <v>83</v>
      </c>
      <c r="AW1080" s="14" t="s">
        <v>32</v>
      </c>
      <c r="AX1080" s="14" t="s">
        <v>75</v>
      </c>
      <c r="AY1080" s="102" t="s">
        <v>204</v>
      </c>
    </row>
    <row r="1081" spans="1:65" s="15" customFormat="1" x14ac:dyDescent="0.2">
      <c r="A1081" s="207"/>
      <c r="B1081" s="208"/>
      <c r="C1081" s="207"/>
      <c r="D1081" s="200" t="s">
        <v>212</v>
      </c>
      <c r="E1081" s="209" t="s">
        <v>1</v>
      </c>
      <c r="F1081" s="210" t="s">
        <v>227</v>
      </c>
      <c r="G1081" s="207"/>
      <c r="H1081" s="211">
        <v>622.72299999999996</v>
      </c>
      <c r="I1081" s="207"/>
      <c r="J1081" s="207"/>
      <c r="K1081" s="207"/>
      <c r="L1081" s="208"/>
      <c r="M1081" s="212"/>
      <c r="N1081" s="213"/>
      <c r="O1081" s="213"/>
      <c r="P1081" s="213"/>
      <c r="Q1081" s="213"/>
      <c r="R1081" s="213"/>
      <c r="S1081" s="213"/>
      <c r="T1081" s="214"/>
      <c r="U1081" s="207"/>
      <c r="V1081" s="207"/>
      <c r="AT1081" s="103" t="s">
        <v>212</v>
      </c>
      <c r="AU1081" s="103" t="s">
        <v>83</v>
      </c>
      <c r="AV1081" s="15" t="s">
        <v>211</v>
      </c>
      <c r="AW1081" s="15" t="s">
        <v>32</v>
      </c>
      <c r="AX1081" s="15" t="s">
        <v>81</v>
      </c>
      <c r="AY1081" s="103" t="s">
        <v>204</v>
      </c>
    </row>
    <row r="1082" spans="1:65" s="2" customFormat="1" ht="24.2" customHeight="1" x14ac:dyDescent="0.2">
      <c r="A1082" s="111"/>
      <c r="B1082" s="112"/>
      <c r="C1082" s="187" t="s">
        <v>523</v>
      </c>
      <c r="D1082" s="187" t="s">
        <v>207</v>
      </c>
      <c r="E1082" s="188" t="s">
        <v>842</v>
      </c>
      <c r="F1082" s="189" t="s">
        <v>843</v>
      </c>
      <c r="G1082" s="190" t="s">
        <v>210</v>
      </c>
      <c r="H1082" s="191">
        <v>622.72299999999996</v>
      </c>
      <c r="I1082" s="192"/>
      <c r="J1082" s="192">
        <f>ROUND(I1082*H1082,2)</f>
        <v>0</v>
      </c>
      <c r="K1082" s="193"/>
      <c r="L1082" s="112"/>
      <c r="M1082" s="194" t="s">
        <v>1</v>
      </c>
      <c r="N1082" s="195" t="s">
        <v>40</v>
      </c>
      <c r="O1082" s="196">
        <v>0</v>
      </c>
      <c r="P1082" s="196">
        <f>O1082*H1082</f>
        <v>0</v>
      </c>
      <c r="Q1082" s="196">
        <v>0</v>
      </c>
      <c r="R1082" s="196">
        <f>Q1082*H1082</f>
        <v>0</v>
      </c>
      <c r="S1082" s="196">
        <v>0</v>
      </c>
      <c r="T1082" s="197">
        <f>S1082*H1082</f>
        <v>0</v>
      </c>
      <c r="U1082" s="111"/>
      <c r="V1082" s="111"/>
      <c r="W1082" s="29"/>
      <c r="X1082" s="29"/>
      <c r="Y1082" s="29"/>
      <c r="Z1082" s="29"/>
      <c r="AA1082" s="29"/>
      <c r="AB1082" s="29"/>
      <c r="AC1082" s="29"/>
      <c r="AD1082" s="29"/>
      <c r="AE1082" s="29"/>
      <c r="AR1082" s="99" t="s">
        <v>211</v>
      </c>
      <c r="AT1082" s="99" t="s">
        <v>207</v>
      </c>
      <c r="AU1082" s="99" t="s">
        <v>83</v>
      </c>
      <c r="AY1082" s="18" t="s">
        <v>204</v>
      </c>
      <c r="BE1082" s="100">
        <f>IF(N1082="základní",J1082,0)</f>
        <v>0</v>
      </c>
      <c r="BF1082" s="100">
        <f>IF(N1082="snížená",J1082,0)</f>
        <v>0</v>
      </c>
      <c r="BG1082" s="100">
        <f>IF(N1082="zákl. přenesená",J1082,0)</f>
        <v>0</v>
      </c>
      <c r="BH1082" s="100">
        <f>IF(N1082="sníž. přenesená",J1082,0)</f>
        <v>0</v>
      </c>
      <c r="BI1082" s="100">
        <f>IF(N1082="nulová",J1082,0)</f>
        <v>0</v>
      </c>
      <c r="BJ1082" s="18" t="s">
        <v>81</v>
      </c>
      <c r="BK1082" s="100">
        <f>ROUND(I1082*H1082,2)</f>
        <v>0</v>
      </c>
      <c r="BL1082" s="18" t="s">
        <v>211</v>
      </c>
      <c r="BM1082" s="99" t="s">
        <v>844</v>
      </c>
    </row>
    <row r="1083" spans="1:65" s="2" customFormat="1" ht="24.2" customHeight="1" x14ac:dyDescent="0.2">
      <c r="A1083" s="111"/>
      <c r="B1083" s="112"/>
      <c r="C1083" s="187" t="s">
        <v>845</v>
      </c>
      <c r="D1083" s="187" t="s">
        <v>207</v>
      </c>
      <c r="E1083" s="188" t="s">
        <v>846</v>
      </c>
      <c r="F1083" s="189" t="s">
        <v>847</v>
      </c>
      <c r="G1083" s="190" t="s">
        <v>210</v>
      </c>
      <c r="H1083" s="191">
        <v>622.72299999999996</v>
      </c>
      <c r="I1083" s="192"/>
      <c r="J1083" s="192">
        <f>ROUND(I1083*H1083,2)</f>
        <v>0</v>
      </c>
      <c r="K1083" s="193"/>
      <c r="L1083" s="112"/>
      <c r="M1083" s="194" t="s">
        <v>1</v>
      </c>
      <c r="N1083" s="195" t="s">
        <v>40</v>
      </c>
      <c r="O1083" s="196">
        <v>0</v>
      </c>
      <c r="P1083" s="196">
        <f>O1083*H1083</f>
        <v>0</v>
      </c>
      <c r="Q1083" s="196">
        <v>0</v>
      </c>
      <c r="R1083" s="196">
        <f>Q1083*H1083</f>
        <v>0</v>
      </c>
      <c r="S1083" s="196">
        <v>0</v>
      </c>
      <c r="T1083" s="197">
        <f>S1083*H1083</f>
        <v>0</v>
      </c>
      <c r="U1083" s="111"/>
      <c r="V1083" s="111"/>
      <c r="W1083" s="29"/>
      <c r="X1083" s="29"/>
      <c r="Y1083" s="29"/>
      <c r="Z1083" s="29"/>
      <c r="AA1083" s="29"/>
      <c r="AB1083" s="29"/>
      <c r="AC1083" s="29"/>
      <c r="AD1083" s="29"/>
      <c r="AE1083" s="29"/>
      <c r="AR1083" s="99" t="s">
        <v>211</v>
      </c>
      <c r="AT1083" s="99" t="s">
        <v>207</v>
      </c>
      <c r="AU1083" s="99" t="s">
        <v>83</v>
      </c>
      <c r="AY1083" s="18" t="s">
        <v>204</v>
      </c>
      <c r="BE1083" s="100">
        <f>IF(N1083="základní",J1083,0)</f>
        <v>0</v>
      </c>
      <c r="BF1083" s="100">
        <f>IF(N1083="snížená",J1083,0)</f>
        <v>0</v>
      </c>
      <c r="BG1083" s="100">
        <f>IF(N1083="zákl. přenesená",J1083,0)</f>
        <v>0</v>
      </c>
      <c r="BH1083" s="100">
        <f>IF(N1083="sníž. přenesená",J1083,0)</f>
        <v>0</v>
      </c>
      <c r="BI1083" s="100">
        <f>IF(N1083="nulová",J1083,0)</f>
        <v>0</v>
      </c>
      <c r="BJ1083" s="18" t="s">
        <v>81</v>
      </c>
      <c r="BK1083" s="100">
        <f>ROUND(I1083*H1083,2)</f>
        <v>0</v>
      </c>
      <c r="BL1083" s="18" t="s">
        <v>211</v>
      </c>
      <c r="BM1083" s="99" t="s">
        <v>848</v>
      </c>
    </row>
    <row r="1084" spans="1:65" s="2" customFormat="1" ht="21.75" customHeight="1" x14ac:dyDescent="0.2">
      <c r="A1084" s="111"/>
      <c r="B1084" s="112"/>
      <c r="C1084" s="187" t="s">
        <v>529</v>
      </c>
      <c r="D1084" s="187" t="s">
        <v>207</v>
      </c>
      <c r="E1084" s="188" t="s">
        <v>849</v>
      </c>
      <c r="F1084" s="189" t="s">
        <v>850</v>
      </c>
      <c r="G1084" s="190" t="s">
        <v>349</v>
      </c>
      <c r="H1084" s="191">
        <v>4.13</v>
      </c>
      <c r="I1084" s="192"/>
      <c r="J1084" s="192">
        <f>ROUND(I1084*H1084,2)</f>
        <v>0</v>
      </c>
      <c r="K1084" s="193"/>
      <c r="L1084" s="112"/>
      <c r="M1084" s="194" t="s">
        <v>1</v>
      </c>
      <c r="N1084" s="195" t="s">
        <v>40</v>
      </c>
      <c r="O1084" s="196">
        <v>0</v>
      </c>
      <c r="P1084" s="196">
        <f>O1084*H1084</f>
        <v>0</v>
      </c>
      <c r="Q1084" s="196">
        <v>0</v>
      </c>
      <c r="R1084" s="196">
        <f>Q1084*H1084</f>
        <v>0</v>
      </c>
      <c r="S1084" s="196">
        <v>0</v>
      </c>
      <c r="T1084" s="197">
        <f>S1084*H1084</f>
        <v>0</v>
      </c>
      <c r="U1084" s="111"/>
      <c r="V1084" s="111"/>
      <c r="W1084" s="29"/>
      <c r="X1084" s="29"/>
      <c r="Y1084" s="29"/>
      <c r="Z1084" s="29"/>
      <c r="AA1084" s="29"/>
      <c r="AB1084" s="29"/>
      <c r="AC1084" s="29"/>
      <c r="AD1084" s="29"/>
      <c r="AE1084" s="29"/>
      <c r="AR1084" s="99" t="s">
        <v>211</v>
      </c>
      <c r="AT1084" s="99" t="s">
        <v>207</v>
      </c>
      <c r="AU1084" s="99" t="s">
        <v>83</v>
      </c>
      <c r="AY1084" s="18" t="s">
        <v>204</v>
      </c>
      <c r="BE1084" s="100">
        <f>IF(N1084="základní",J1084,0)</f>
        <v>0</v>
      </c>
      <c r="BF1084" s="100">
        <f>IF(N1084="snížená",J1084,0)</f>
        <v>0</v>
      </c>
      <c r="BG1084" s="100">
        <f>IF(N1084="zákl. přenesená",J1084,0)</f>
        <v>0</v>
      </c>
      <c r="BH1084" s="100">
        <f>IF(N1084="sníž. přenesená",J1084,0)</f>
        <v>0</v>
      </c>
      <c r="BI1084" s="100">
        <f>IF(N1084="nulová",J1084,0)</f>
        <v>0</v>
      </c>
      <c r="BJ1084" s="18" t="s">
        <v>81</v>
      </c>
      <c r="BK1084" s="100">
        <f>ROUND(I1084*H1084,2)</f>
        <v>0</v>
      </c>
      <c r="BL1084" s="18" t="s">
        <v>211</v>
      </c>
      <c r="BM1084" s="99" t="s">
        <v>851</v>
      </c>
    </row>
    <row r="1085" spans="1:65" s="13" customFormat="1" x14ac:dyDescent="0.2">
      <c r="A1085" s="225"/>
      <c r="B1085" s="226"/>
      <c r="C1085" s="225"/>
      <c r="D1085" s="200" t="s">
        <v>212</v>
      </c>
      <c r="E1085" s="227" t="s">
        <v>1</v>
      </c>
      <c r="F1085" s="228" t="s">
        <v>852</v>
      </c>
      <c r="G1085" s="225"/>
      <c r="H1085" s="227" t="s">
        <v>1</v>
      </c>
      <c r="I1085" s="225"/>
      <c r="J1085" s="225"/>
      <c r="K1085" s="225"/>
      <c r="L1085" s="226"/>
      <c r="M1085" s="229"/>
      <c r="N1085" s="230"/>
      <c r="O1085" s="230"/>
      <c r="P1085" s="230"/>
      <c r="Q1085" s="230"/>
      <c r="R1085" s="230"/>
      <c r="S1085" s="230"/>
      <c r="T1085" s="231"/>
      <c r="U1085" s="225"/>
      <c r="V1085" s="225"/>
      <c r="AT1085" s="101" t="s">
        <v>212</v>
      </c>
      <c r="AU1085" s="101" t="s">
        <v>83</v>
      </c>
      <c r="AV1085" s="13" t="s">
        <v>81</v>
      </c>
      <c r="AW1085" s="13" t="s">
        <v>32</v>
      </c>
      <c r="AX1085" s="13" t="s">
        <v>75</v>
      </c>
      <c r="AY1085" s="101" t="s">
        <v>204</v>
      </c>
    </row>
    <row r="1086" spans="1:65" s="14" customFormat="1" x14ac:dyDescent="0.2">
      <c r="A1086" s="198"/>
      <c r="B1086" s="199"/>
      <c r="C1086" s="198"/>
      <c r="D1086" s="200" t="s">
        <v>212</v>
      </c>
      <c r="E1086" s="201" t="s">
        <v>1</v>
      </c>
      <c r="F1086" s="202" t="s">
        <v>853</v>
      </c>
      <c r="G1086" s="198"/>
      <c r="H1086" s="203">
        <v>4.13</v>
      </c>
      <c r="I1086" s="198"/>
      <c r="J1086" s="198"/>
      <c r="K1086" s="198"/>
      <c r="L1086" s="199"/>
      <c r="M1086" s="204"/>
      <c r="N1086" s="205"/>
      <c r="O1086" s="205"/>
      <c r="P1086" s="205"/>
      <c r="Q1086" s="205"/>
      <c r="R1086" s="205"/>
      <c r="S1086" s="205"/>
      <c r="T1086" s="206"/>
      <c r="U1086" s="198"/>
      <c r="V1086" s="198"/>
      <c r="AT1086" s="102" t="s">
        <v>212</v>
      </c>
      <c r="AU1086" s="102" t="s">
        <v>83</v>
      </c>
      <c r="AV1086" s="14" t="s">
        <v>83</v>
      </c>
      <c r="AW1086" s="14" t="s">
        <v>32</v>
      </c>
      <c r="AX1086" s="14" t="s">
        <v>75</v>
      </c>
      <c r="AY1086" s="102" t="s">
        <v>204</v>
      </c>
    </row>
    <row r="1087" spans="1:65" s="15" customFormat="1" x14ac:dyDescent="0.2">
      <c r="A1087" s="207"/>
      <c r="B1087" s="208"/>
      <c r="C1087" s="207"/>
      <c r="D1087" s="200" t="s">
        <v>212</v>
      </c>
      <c r="E1087" s="209" t="s">
        <v>1</v>
      </c>
      <c r="F1087" s="210" t="s">
        <v>227</v>
      </c>
      <c r="G1087" s="207"/>
      <c r="H1087" s="211">
        <v>4.13</v>
      </c>
      <c r="I1087" s="207"/>
      <c r="J1087" s="207"/>
      <c r="K1087" s="207"/>
      <c r="L1087" s="208"/>
      <c r="M1087" s="212"/>
      <c r="N1087" s="213"/>
      <c r="O1087" s="213"/>
      <c r="P1087" s="213"/>
      <c r="Q1087" s="213"/>
      <c r="R1087" s="213"/>
      <c r="S1087" s="213"/>
      <c r="T1087" s="214"/>
      <c r="U1087" s="207"/>
      <c r="V1087" s="207"/>
      <c r="AT1087" s="103" t="s">
        <v>212</v>
      </c>
      <c r="AU1087" s="103" t="s">
        <v>83</v>
      </c>
      <c r="AV1087" s="15" t="s">
        <v>211</v>
      </c>
      <c r="AW1087" s="15" t="s">
        <v>32</v>
      </c>
      <c r="AX1087" s="15" t="s">
        <v>81</v>
      </c>
      <c r="AY1087" s="103" t="s">
        <v>204</v>
      </c>
    </row>
    <row r="1088" spans="1:65" s="12" customFormat="1" ht="22.9" customHeight="1" x14ac:dyDescent="0.2">
      <c r="A1088" s="176"/>
      <c r="B1088" s="177"/>
      <c r="C1088" s="176"/>
      <c r="D1088" s="178" t="s">
        <v>74</v>
      </c>
      <c r="E1088" s="185" t="s">
        <v>854</v>
      </c>
      <c r="F1088" s="185" t="s">
        <v>855</v>
      </c>
      <c r="G1088" s="176"/>
      <c r="H1088" s="176"/>
      <c r="I1088" s="176"/>
      <c r="J1088" s="186">
        <f>BK1088</f>
        <v>0</v>
      </c>
      <c r="K1088" s="176"/>
      <c r="L1088" s="177"/>
      <c r="M1088" s="181"/>
      <c r="N1088" s="182"/>
      <c r="O1088" s="182"/>
      <c r="P1088" s="183">
        <f>SUM(P1089:P1117)</f>
        <v>0</v>
      </c>
      <c r="Q1088" s="182"/>
      <c r="R1088" s="183">
        <f>SUM(R1089:R1117)</f>
        <v>0</v>
      </c>
      <c r="S1088" s="182"/>
      <c r="T1088" s="184">
        <f>SUM(T1089:T1117)</f>
        <v>0</v>
      </c>
      <c r="U1088" s="176"/>
      <c r="V1088" s="176"/>
      <c r="AR1088" s="96" t="s">
        <v>81</v>
      </c>
      <c r="AT1088" s="97" t="s">
        <v>74</v>
      </c>
      <c r="AU1088" s="97" t="s">
        <v>81</v>
      </c>
      <c r="AY1088" s="96" t="s">
        <v>204</v>
      </c>
      <c r="BK1088" s="98">
        <f>SUM(BK1089:BK1117)</f>
        <v>0</v>
      </c>
    </row>
    <row r="1089" spans="1:65" s="2" customFormat="1" ht="33" customHeight="1" x14ac:dyDescent="0.2">
      <c r="A1089" s="111"/>
      <c r="B1089" s="112"/>
      <c r="C1089" s="187" t="s">
        <v>856</v>
      </c>
      <c r="D1089" s="187" t="s">
        <v>207</v>
      </c>
      <c r="E1089" s="188" t="s">
        <v>857</v>
      </c>
      <c r="F1089" s="189" t="s">
        <v>858</v>
      </c>
      <c r="G1089" s="190" t="s">
        <v>859</v>
      </c>
      <c r="H1089" s="191">
        <v>308.84399999999999</v>
      </c>
      <c r="I1089" s="192"/>
      <c r="J1089" s="192">
        <f>ROUND(I1089*H1089,2)</f>
        <v>0</v>
      </c>
      <c r="K1089" s="193"/>
      <c r="L1089" s="112"/>
      <c r="M1089" s="194" t="s">
        <v>1</v>
      </c>
      <c r="N1089" s="195" t="s">
        <v>40</v>
      </c>
      <c r="O1089" s="196">
        <v>0</v>
      </c>
      <c r="P1089" s="196">
        <f>O1089*H1089</f>
        <v>0</v>
      </c>
      <c r="Q1089" s="196">
        <v>0</v>
      </c>
      <c r="R1089" s="196">
        <f>Q1089*H1089</f>
        <v>0</v>
      </c>
      <c r="S1089" s="196">
        <v>0</v>
      </c>
      <c r="T1089" s="197">
        <f>S1089*H1089</f>
        <v>0</v>
      </c>
      <c r="U1089" s="111"/>
      <c r="V1089" s="111"/>
      <c r="W1089" s="29"/>
      <c r="X1089" s="29"/>
      <c r="Y1089" s="29"/>
      <c r="Z1089" s="29"/>
      <c r="AA1089" s="29"/>
      <c r="AB1089" s="29"/>
      <c r="AC1089" s="29"/>
      <c r="AD1089" s="29"/>
      <c r="AE1089" s="29"/>
      <c r="AR1089" s="99" t="s">
        <v>211</v>
      </c>
      <c r="AT1089" s="99" t="s">
        <v>207</v>
      </c>
      <c r="AU1089" s="99" t="s">
        <v>83</v>
      </c>
      <c r="AY1089" s="18" t="s">
        <v>204</v>
      </c>
      <c r="BE1089" s="100">
        <f>IF(N1089="základní",J1089,0)</f>
        <v>0</v>
      </c>
      <c r="BF1089" s="100">
        <f>IF(N1089="snížená",J1089,0)</f>
        <v>0</v>
      </c>
      <c r="BG1089" s="100">
        <f>IF(N1089="zákl. přenesená",J1089,0)</f>
        <v>0</v>
      </c>
      <c r="BH1089" s="100">
        <f>IF(N1089="sníž. přenesená",J1089,0)</f>
        <v>0</v>
      </c>
      <c r="BI1089" s="100">
        <f>IF(N1089="nulová",J1089,0)</f>
        <v>0</v>
      </c>
      <c r="BJ1089" s="18" t="s">
        <v>81</v>
      </c>
      <c r="BK1089" s="100">
        <f>ROUND(I1089*H1089,2)</f>
        <v>0</v>
      </c>
      <c r="BL1089" s="18" t="s">
        <v>211</v>
      </c>
      <c r="BM1089" s="99" t="s">
        <v>860</v>
      </c>
    </row>
    <row r="1090" spans="1:65" s="2" customFormat="1" ht="33" customHeight="1" x14ac:dyDescent="0.2">
      <c r="A1090" s="111"/>
      <c r="B1090" s="112"/>
      <c r="C1090" s="187" t="s">
        <v>536</v>
      </c>
      <c r="D1090" s="187" t="s">
        <v>207</v>
      </c>
      <c r="E1090" s="188" t="s">
        <v>861</v>
      </c>
      <c r="F1090" s="189" t="s">
        <v>862</v>
      </c>
      <c r="G1090" s="190" t="s">
        <v>859</v>
      </c>
      <c r="H1090" s="191">
        <v>617.68799999999999</v>
      </c>
      <c r="I1090" s="192"/>
      <c r="J1090" s="192">
        <f>ROUND(I1090*H1090,2)</f>
        <v>0</v>
      </c>
      <c r="K1090" s="193"/>
      <c r="L1090" s="112"/>
      <c r="M1090" s="194" t="s">
        <v>1</v>
      </c>
      <c r="N1090" s="195" t="s">
        <v>40</v>
      </c>
      <c r="O1090" s="196">
        <v>0</v>
      </c>
      <c r="P1090" s="196">
        <f>O1090*H1090</f>
        <v>0</v>
      </c>
      <c r="Q1090" s="196">
        <v>0</v>
      </c>
      <c r="R1090" s="196">
        <f>Q1090*H1090</f>
        <v>0</v>
      </c>
      <c r="S1090" s="196">
        <v>0</v>
      </c>
      <c r="T1090" s="197">
        <f>S1090*H1090</f>
        <v>0</v>
      </c>
      <c r="U1090" s="111"/>
      <c r="V1090" s="111"/>
      <c r="W1090" s="29"/>
      <c r="X1090" s="29"/>
      <c r="Y1090" s="29"/>
      <c r="Z1090" s="29"/>
      <c r="AA1090" s="29"/>
      <c r="AB1090" s="29"/>
      <c r="AC1090" s="29"/>
      <c r="AD1090" s="29"/>
      <c r="AE1090" s="29"/>
      <c r="AR1090" s="99" t="s">
        <v>211</v>
      </c>
      <c r="AT1090" s="99" t="s">
        <v>207</v>
      </c>
      <c r="AU1090" s="99" t="s">
        <v>83</v>
      </c>
      <c r="AY1090" s="18" t="s">
        <v>204</v>
      </c>
      <c r="BE1090" s="100">
        <f>IF(N1090="základní",J1090,0)</f>
        <v>0</v>
      </c>
      <c r="BF1090" s="100">
        <f>IF(N1090="snížená",J1090,0)</f>
        <v>0</v>
      </c>
      <c r="BG1090" s="100">
        <f>IF(N1090="zákl. přenesená",J1090,0)</f>
        <v>0</v>
      </c>
      <c r="BH1090" s="100">
        <f>IF(N1090="sníž. přenesená",J1090,0)</f>
        <v>0</v>
      </c>
      <c r="BI1090" s="100">
        <f>IF(N1090="nulová",J1090,0)</f>
        <v>0</v>
      </c>
      <c r="BJ1090" s="18" t="s">
        <v>81</v>
      </c>
      <c r="BK1090" s="100">
        <f>ROUND(I1090*H1090,2)</f>
        <v>0</v>
      </c>
      <c r="BL1090" s="18" t="s">
        <v>211</v>
      </c>
      <c r="BM1090" s="99" t="s">
        <v>863</v>
      </c>
    </row>
    <row r="1091" spans="1:65" s="14" customFormat="1" x14ac:dyDescent="0.2">
      <c r="A1091" s="198"/>
      <c r="B1091" s="199"/>
      <c r="C1091" s="198"/>
      <c r="D1091" s="200" t="s">
        <v>212</v>
      </c>
      <c r="E1091" s="201" t="s">
        <v>1</v>
      </c>
      <c r="F1091" s="202" t="s">
        <v>864</v>
      </c>
      <c r="G1091" s="198"/>
      <c r="H1091" s="203">
        <v>617.68799999999999</v>
      </c>
      <c r="I1091" s="198"/>
      <c r="J1091" s="198"/>
      <c r="K1091" s="198"/>
      <c r="L1091" s="199"/>
      <c r="M1091" s="204"/>
      <c r="N1091" s="205"/>
      <c r="O1091" s="205"/>
      <c r="P1091" s="205"/>
      <c r="Q1091" s="205"/>
      <c r="R1091" s="205"/>
      <c r="S1091" s="205"/>
      <c r="T1091" s="206"/>
      <c r="U1091" s="198"/>
      <c r="V1091" s="198"/>
      <c r="AT1091" s="102" t="s">
        <v>212</v>
      </c>
      <c r="AU1091" s="102" t="s">
        <v>83</v>
      </c>
      <c r="AV1091" s="14" t="s">
        <v>83</v>
      </c>
      <c r="AW1091" s="14" t="s">
        <v>32</v>
      </c>
      <c r="AX1091" s="14" t="s">
        <v>75</v>
      </c>
      <c r="AY1091" s="102" t="s">
        <v>204</v>
      </c>
    </row>
    <row r="1092" spans="1:65" s="15" customFormat="1" x14ac:dyDescent="0.2">
      <c r="A1092" s="207"/>
      <c r="B1092" s="208"/>
      <c r="C1092" s="207"/>
      <c r="D1092" s="200" t="s">
        <v>212</v>
      </c>
      <c r="E1092" s="209" t="s">
        <v>1</v>
      </c>
      <c r="F1092" s="210" t="s">
        <v>227</v>
      </c>
      <c r="G1092" s="207"/>
      <c r="H1092" s="211">
        <v>617.68799999999999</v>
      </c>
      <c r="I1092" s="207"/>
      <c r="J1092" s="207"/>
      <c r="K1092" s="207"/>
      <c r="L1092" s="208"/>
      <c r="M1092" s="212"/>
      <c r="N1092" s="213"/>
      <c r="O1092" s="213"/>
      <c r="P1092" s="213"/>
      <c r="Q1092" s="213"/>
      <c r="R1092" s="213"/>
      <c r="S1092" s="213"/>
      <c r="T1092" s="214"/>
      <c r="U1092" s="207"/>
      <c r="V1092" s="207"/>
      <c r="AT1092" s="103" t="s">
        <v>212</v>
      </c>
      <c r="AU1092" s="103" t="s">
        <v>83</v>
      </c>
      <c r="AV1092" s="15" t="s">
        <v>211</v>
      </c>
      <c r="AW1092" s="15" t="s">
        <v>32</v>
      </c>
      <c r="AX1092" s="15" t="s">
        <v>81</v>
      </c>
      <c r="AY1092" s="103" t="s">
        <v>204</v>
      </c>
    </row>
    <row r="1093" spans="1:65" s="2" customFormat="1" ht="24.2" customHeight="1" x14ac:dyDescent="0.2">
      <c r="A1093" s="111"/>
      <c r="B1093" s="112"/>
      <c r="C1093" s="187" t="s">
        <v>865</v>
      </c>
      <c r="D1093" s="187" t="s">
        <v>207</v>
      </c>
      <c r="E1093" s="188" t="s">
        <v>866</v>
      </c>
      <c r="F1093" s="189" t="s">
        <v>867</v>
      </c>
      <c r="G1093" s="190" t="s">
        <v>859</v>
      </c>
      <c r="H1093" s="191">
        <v>308.84399999999999</v>
      </c>
      <c r="I1093" s="192"/>
      <c r="J1093" s="192">
        <f>ROUND(I1093*H1093,2)</f>
        <v>0</v>
      </c>
      <c r="K1093" s="193"/>
      <c r="L1093" s="112"/>
      <c r="M1093" s="194" t="s">
        <v>1</v>
      </c>
      <c r="N1093" s="195" t="s">
        <v>40</v>
      </c>
      <c r="O1093" s="196">
        <v>0</v>
      </c>
      <c r="P1093" s="196">
        <f>O1093*H1093</f>
        <v>0</v>
      </c>
      <c r="Q1093" s="196">
        <v>0</v>
      </c>
      <c r="R1093" s="196">
        <f>Q1093*H1093</f>
        <v>0</v>
      </c>
      <c r="S1093" s="196">
        <v>0</v>
      </c>
      <c r="T1093" s="197">
        <f>S1093*H1093</f>
        <v>0</v>
      </c>
      <c r="U1093" s="111"/>
      <c r="V1093" s="111"/>
      <c r="W1093" s="29"/>
      <c r="X1093" s="29"/>
      <c r="Y1093" s="29"/>
      <c r="Z1093" s="29"/>
      <c r="AA1093" s="29"/>
      <c r="AB1093" s="29"/>
      <c r="AC1093" s="29"/>
      <c r="AD1093" s="29"/>
      <c r="AE1093" s="29"/>
      <c r="AR1093" s="99" t="s">
        <v>211</v>
      </c>
      <c r="AT1093" s="99" t="s">
        <v>207</v>
      </c>
      <c r="AU1093" s="99" t="s">
        <v>83</v>
      </c>
      <c r="AY1093" s="18" t="s">
        <v>204</v>
      </c>
      <c r="BE1093" s="100">
        <f>IF(N1093="základní",J1093,0)</f>
        <v>0</v>
      </c>
      <c r="BF1093" s="100">
        <f>IF(N1093="snížená",J1093,0)</f>
        <v>0</v>
      </c>
      <c r="BG1093" s="100">
        <f>IF(N1093="zákl. přenesená",J1093,0)</f>
        <v>0</v>
      </c>
      <c r="BH1093" s="100">
        <f>IF(N1093="sníž. přenesená",J1093,0)</f>
        <v>0</v>
      </c>
      <c r="BI1093" s="100">
        <f>IF(N1093="nulová",J1093,0)</f>
        <v>0</v>
      </c>
      <c r="BJ1093" s="18" t="s">
        <v>81</v>
      </c>
      <c r="BK1093" s="100">
        <f>ROUND(I1093*H1093,2)</f>
        <v>0</v>
      </c>
      <c r="BL1093" s="18" t="s">
        <v>211</v>
      </c>
      <c r="BM1093" s="99" t="s">
        <v>868</v>
      </c>
    </row>
    <row r="1094" spans="1:65" s="2" customFormat="1" ht="24.2" customHeight="1" x14ac:dyDescent="0.2">
      <c r="A1094" s="111"/>
      <c r="B1094" s="112"/>
      <c r="C1094" s="187" t="s">
        <v>541</v>
      </c>
      <c r="D1094" s="187" t="s">
        <v>207</v>
      </c>
      <c r="E1094" s="188" t="s">
        <v>869</v>
      </c>
      <c r="F1094" s="189" t="s">
        <v>870</v>
      </c>
      <c r="G1094" s="190" t="s">
        <v>859</v>
      </c>
      <c r="H1094" s="191">
        <v>4323.8159999999998</v>
      </c>
      <c r="I1094" s="192"/>
      <c r="J1094" s="192">
        <f>ROUND(I1094*H1094,2)</f>
        <v>0</v>
      </c>
      <c r="K1094" s="193"/>
      <c r="L1094" s="112"/>
      <c r="M1094" s="194" t="s">
        <v>1</v>
      </c>
      <c r="N1094" s="195" t="s">
        <v>40</v>
      </c>
      <c r="O1094" s="196">
        <v>0</v>
      </c>
      <c r="P1094" s="196">
        <f>O1094*H1094</f>
        <v>0</v>
      </c>
      <c r="Q1094" s="196">
        <v>0</v>
      </c>
      <c r="R1094" s="196">
        <f>Q1094*H1094</f>
        <v>0</v>
      </c>
      <c r="S1094" s="196">
        <v>0</v>
      </c>
      <c r="T1094" s="197">
        <f>S1094*H1094</f>
        <v>0</v>
      </c>
      <c r="U1094" s="111"/>
      <c r="V1094" s="111"/>
      <c r="W1094" s="29"/>
      <c r="X1094" s="29"/>
      <c r="Y1094" s="29"/>
      <c r="Z1094" s="29"/>
      <c r="AA1094" s="29"/>
      <c r="AB1094" s="29"/>
      <c r="AC1094" s="29"/>
      <c r="AD1094" s="29"/>
      <c r="AE1094" s="29"/>
      <c r="AR1094" s="99" t="s">
        <v>211</v>
      </c>
      <c r="AT1094" s="99" t="s">
        <v>207</v>
      </c>
      <c r="AU1094" s="99" t="s">
        <v>83</v>
      </c>
      <c r="AY1094" s="18" t="s">
        <v>204</v>
      </c>
      <c r="BE1094" s="100">
        <f>IF(N1094="základní",J1094,0)</f>
        <v>0</v>
      </c>
      <c r="BF1094" s="100">
        <f>IF(N1094="snížená",J1094,0)</f>
        <v>0</v>
      </c>
      <c r="BG1094" s="100">
        <f>IF(N1094="zákl. přenesená",J1094,0)</f>
        <v>0</v>
      </c>
      <c r="BH1094" s="100">
        <f>IF(N1094="sníž. přenesená",J1094,0)</f>
        <v>0</v>
      </c>
      <c r="BI1094" s="100">
        <f>IF(N1094="nulová",J1094,0)</f>
        <v>0</v>
      </c>
      <c r="BJ1094" s="18" t="s">
        <v>81</v>
      </c>
      <c r="BK1094" s="100">
        <f>ROUND(I1094*H1094,2)</f>
        <v>0</v>
      </c>
      <c r="BL1094" s="18" t="s">
        <v>211</v>
      </c>
      <c r="BM1094" s="99" t="s">
        <v>871</v>
      </c>
    </row>
    <row r="1095" spans="1:65" s="14" customFormat="1" x14ac:dyDescent="0.2">
      <c r="A1095" s="198"/>
      <c r="B1095" s="199"/>
      <c r="C1095" s="198"/>
      <c r="D1095" s="200" t="s">
        <v>212</v>
      </c>
      <c r="E1095" s="201" t="s">
        <v>1</v>
      </c>
      <c r="F1095" s="202" t="s">
        <v>872</v>
      </c>
      <c r="G1095" s="198"/>
      <c r="H1095" s="203">
        <v>4323.8159999999998</v>
      </c>
      <c r="I1095" s="198"/>
      <c r="J1095" s="198"/>
      <c r="K1095" s="198"/>
      <c r="L1095" s="199"/>
      <c r="M1095" s="204"/>
      <c r="N1095" s="205"/>
      <c r="O1095" s="205"/>
      <c r="P1095" s="205"/>
      <c r="Q1095" s="205"/>
      <c r="R1095" s="205"/>
      <c r="S1095" s="205"/>
      <c r="T1095" s="206"/>
      <c r="U1095" s="198"/>
      <c r="V1095" s="198"/>
      <c r="AT1095" s="102" t="s">
        <v>212</v>
      </c>
      <c r="AU1095" s="102" t="s">
        <v>83</v>
      </c>
      <c r="AV1095" s="14" t="s">
        <v>83</v>
      </c>
      <c r="AW1095" s="14" t="s">
        <v>32</v>
      </c>
      <c r="AX1095" s="14" t="s">
        <v>75</v>
      </c>
      <c r="AY1095" s="102" t="s">
        <v>204</v>
      </c>
    </row>
    <row r="1096" spans="1:65" s="15" customFormat="1" x14ac:dyDescent="0.2">
      <c r="A1096" s="207"/>
      <c r="B1096" s="208"/>
      <c r="C1096" s="207"/>
      <c r="D1096" s="200" t="s">
        <v>212</v>
      </c>
      <c r="E1096" s="209" t="s">
        <v>1</v>
      </c>
      <c r="F1096" s="210" t="s">
        <v>227</v>
      </c>
      <c r="G1096" s="207"/>
      <c r="H1096" s="211">
        <v>4323.8159999999998</v>
      </c>
      <c r="I1096" s="207"/>
      <c r="J1096" s="207"/>
      <c r="K1096" s="207"/>
      <c r="L1096" s="208"/>
      <c r="M1096" s="212"/>
      <c r="N1096" s="213"/>
      <c r="O1096" s="213"/>
      <c r="P1096" s="213"/>
      <c r="Q1096" s="213"/>
      <c r="R1096" s="213"/>
      <c r="S1096" s="213"/>
      <c r="T1096" s="214"/>
      <c r="U1096" s="207"/>
      <c r="V1096" s="207"/>
      <c r="AT1096" s="103" t="s">
        <v>212</v>
      </c>
      <c r="AU1096" s="103" t="s">
        <v>83</v>
      </c>
      <c r="AV1096" s="15" t="s">
        <v>211</v>
      </c>
      <c r="AW1096" s="15" t="s">
        <v>32</v>
      </c>
      <c r="AX1096" s="15" t="s">
        <v>81</v>
      </c>
      <c r="AY1096" s="103" t="s">
        <v>204</v>
      </c>
    </row>
    <row r="1097" spans="1:65" s="2" customFormat="1" ht="44.25" customHeight="1" x14ac:dyDescent="0.2">
      <c r="A1097" s="111"/>
      <c r="B1097" s="112"/>
      <c r="C1097" s="187" t="s">
        <v>873</v>
      </c>
      <c r="D1097" s="187" t="s">
        <v>207</v>
      </c>
      <c r="E1097" s="188" t="s">
        <v>874</v>
      </c>
      <c r="F1097" s="189" t="s">
        <v>875</v>
      </c>
      <c r="G1097" s="190" t="s">
        <v>859</v>
      </c>
      <c r="H1097" s="191">
        <v>282.786</v>
      </c>
      <c r="I1097" s="192"/>
      <c r="J1097" s="192">
        <f>ROUND(I1097*H1097,2)</f>
        <v>0</v>
      </c>
      <c r="K1097" s="193"/>
      <c r="L1097" s="112"/>
      <c r="M1097" s="194" t="s">
        <v>1</v>
      </c>
      <c r="N1097" s="195" t="s">
        <v>40</v>
      </c>
      <c r="O1097" s="196">
        <v>0</v>
      </c>
      <c r="P1097" s="196">
        <f>O1097*H1097</f>
        <v>0</v>
      </c>
      <c r="Q1097" s="196">
        <v>0</v>
      </c>
      <c r="R1097" s="196">
        <f>Q1097*H1097</f>
        <v>0</v>
      </c>
      <c r="S1097" s="196">
        <v>0</v>
      </c>
      <c r="T1097" s="197">
        <f>S1097*H1097</f>
        <v>0</v>
      </c>
      <c r="U1097" s="111"/>
      <c r="V1097" s="111"/>
      <c r="W1097" s="29"/>
      <c r="X1097" s="29"/>
      <c r="Y1097" s="29"/>
      <c r="Z1097" s="29"/>
      <c r="AA1097" s="29"/>
      <c r="AB1097" s="29"/>
      <c r="AC1097" s="29"/>
      <c r="AD1097" s="29"/>
      <c r="AE1097" s="29"/>
      <c r="AR1097" s="99" t="s">
        <v>211</v>
      </c>
      <c r="AT1097" s="99" t="s">
        <v>207</v>
      </c>
      <c r="AU1097" s="99" t="s">
        <v>83</v>
      </c>
      <c r="AY1097" s="18" t="s">
        <v>204</v>
      </c>
      <c r="BE1097" s="100">
        <f>IF(N1097="základní",J1097,0)</f>
        <v>0</v>
      </c>
      <c r="BF1097" s="100">
        <f>IF(N1097="snížená",J1097,0)</f>
        <v>0</v>
      </c>
      <c r="BG1097" s="100">
        <f>IF(N1097="zákl. přenesená",J1097,0)</f>
        <v>0</v>
      </c>
      <c r="BH1097" s="100">
        <f>IF(N1097="sníž. přenesená",J1097,0)</f>
        <v>0</v>
      </c>
      <c r="BI1097" s="100">
        <f>IF(N1097="nulová",J1097,0)</f>
        <v>0</v>
      </c>
      <c r="BJ1097" s="18" t="s">
        <v>81</v>
      </c>
      <c r="BK1097" s="100">
        <f>ROUND(I1097*H1097,2)</f>
        <v>0</v>
      </c>
      <c r="BL1097" s="18" t="s">
        <v>211</v>
      </c>
      <c r="BM1097" s="99" t="s">
        <v>876</v>
      </c>
    </row>
    <row r="1098" spans="1:65" s="14" customFormat="1" x14ac:dyDescent="0.2">
      <c r="A1098" s="198"/>
      <c r="B1098" s="199"/>
      <c r="C1098" s="198"/>
      <c r="D1098" s="200" t="s">
        <v>212</v>
      </c>
      <c r="E1098" s="201" t="s">
        <v>1</v>
      </c>
      <c r="F1098" s="202" t="s">
        <v>877</v>
      </c>
      <c r="G1098" s="198"/>
      <c r="H1098" s="203">
        <v>308.84399999999999</v>
      </c>
      <c r="I1098" s="198"/>
      <c r="J1098" s="198"/>
      <c r="K1098" s="198"/>
      <c r="L1098" s="199"/>
      <c r="M1098" s="204"/>
      <c r="N1098" s="205"/>
      <c r="O1098" s="205"/>
      <c r="P1098" s="205"/>
      <c r="Q1098" s="205"/>
      <c r="R1098" s="205"/>
      <c r="S1098" s="205"/>
      <c r="T1098" s="206"/>
      <c r="U1098" s="198"/>
      <c r="V1098" s="198"/>
      <c r="AT1098" s="102" t="s">
        <v>212</v>
      </c>
      <c r="AU1098" s="102" t="s">
        <v>83</v>
      </c>
      <c r="AV1098" s="14" t="s">
        <v>83</v>
      </c>
      <c r="AW1098" s="14" t="s">
        <v>32</v>
      </c>
      <c r="AX1098" s="14" t="s">
        <v>75</v>
      </c>
      <c r="AY1098" s="102" t="s">
        <v>204</v>
      </c>
    </row>
    <row r="1099" spans="1:65" s="14" customFormat="1" x14ac:dyDescent="0.2">
      <c r="A1099" s="198"/>
      <c r="B1099" s="199"/>
      <c r="C1099" s="198"/>
      <c r="D1099" s="200" t="s">
        <v>212</v>
      </c>
      <c r="E1099" s="201" t="s">
        <v>1</v>
      </c>
      <c r="F1099" s="202" t="s">
        <v>878</v>
      </c>
      <c r="G1099" s="198"/>
      <c r="H1099" s="203">
        <v>-22.811</v>
      </c>
      <c r="I1099" s="198"/>
      <c r="J1099" s="198"/>
      <c r="K1099" s="198"/>
      <c r="L1099" s="199"/>
      <c r="M1099" s="204"/>
      <c r="N1099" s="205"/>
      <c r="O1099" s="205"/>
      <c r="P1099" s="205"/>
      <c r="Q1099" s="205"/>
      <c r="R1099" s="205"/>
      <c r="S1099" s="205"/>
      <c r="T1099" s="206"/>
      <c r="U1099" s="198"/>
      <c r="V1099" s="198"/>
      <c r="AT1099" s="102" t="s">
        <v>212</v>
      </c>
      <c r="AU1099" s="102" t="s">
        <v>83</v>
      </c>
      <c r="AV1099" s="14" t="s">
        <v>83</v>
      </c>
      <c r="AW1099" s="14" t="s">
        <v>32</v>
      </c>
      <c r="AX1099" s="14" t="s">
        <v>75</v>
      </c>
      <c r="AY1099" s="102" t="s">
        <v>204</v>
      </c>
    </row>
    <row r="1100" spans="1:65" s="14" customFormat="1" x14ac:dyDescent="0.2">
      <c r="A1100" s="198"/>
      <c r="B1100" s="199"/>
      <c r="C1100" s="198"/>
      <c r="D1100" s="200" t="s">
        <v>212</v>
      </c>
      <c r="E1100" s="201" t="s">
        <v>1</v>
      </c>
      <c r="F1100" s="202" t="s">
        <v>879</v>
      </c>
      <c r="G1100" s="198"/>
      <c r="H1100" s="203">
        <v>-0.04</v>
      </c>
      <c r="I1100" s="198"/>
      <c r="J1100" s="198"/>
      <c r="K1100" s="198"/>
      <c r="L1100" s="199"/>
      <c r="M1100" s="204"/>
      <c r="N1100" s="205"/>
      <c r="O1100" s="205"/>
      <c r="P1100" s="205"/>
      <c r="Q1100" s="205"/>
      <c r="R1100" s="205"/>
      <c r="S1100" s="205"/>
      <c r="T1100" s="206"/>
      <c r="U1100" s="198"/>
      <c r="V1100" s="198"/>
      <c r="AT1100" s="102" t="s">
        <v>212</v>
      </c>
      <c r="AU1100" s="102" t="s">
        <v>83</v>
      </c>
      <c r="AV1100" s="14" t="s">
        <v>83</v>
      </c>
      <c r="AW1100" s="14" t="s">
        <v>32</v>
      </c>
      <c r="AX1100" s="14" t="s">
        <v>75</v>
      </c>
      <c r="AY1100" s="102" t="s">
        <v>204</v>
      </c>
    </row>
    <row r="1101" spans="1:65" s="14" customFormat="1" x14ac:dyDescent="0.2">
      <c r="A1101" s="198"/>
      <c r="B1101" s="199"/>
      <c r="C1101" s="198"/>
      <c r="D1101" s="200" t="s">
        <v>212</v>
      </c>
      <c r="E1101" s="201" t="s">
        <v>1</v>
      </c>
      <c r="F1101" s="202" t="s">
        <v>880</v>
      </c>
      <c r="G1101" s="198"/>
      <c r="H1101" s="203">
        <v>-3.2069999999999999</v>
      </c>
      <c r="I1101" s="198"/>
      <c r="J1101" s="198"/>
      <c r="K1101" s="198"/>
      <c r="L1101" s="199"/>
      <c r="M1101" s="204"/>
      <c r="N1101" s="205"/>
      <c r="O1101" s="205"/>
      <c r="P1101" s="205"/>
      <c r="Q1101" s="205"/>
      <c r="R1101" s="205"/>
      <c r="S1101" s="205"/>
      <c r="T1101" s="206"/>
      <c r="U1101" s="198"/>
      <c r="V1101" s="198"/>
      <c r="AT1101" s="102" t="s">
        <v>212</v>
      </c>
      <c r="AU1101" s="102" t="s">
        <v>83</v>
      </c>
      <c r="AV1101" s="14" t="s">
        <v>83</v>
      </c>
      <c r="AW1101" s="14" t="s">
        <v>32</v>
      </c>
      <c r="AX1101" s="14" t="s">
        <v>75</v>
      </c>
      <c r="AY1101" s="102" t="s">
        <v>204</v>
      </c>
    </row>
    <row r="1102" spans="1:65" s="15" customFormat="1" x14ac:dyDescent="0.2">
      <c r="A1102" s="207"/>
      <c r="B1102" s="208"/>
      <c r="C1102" s="207"/>
      <c r="D1102" s="200" t="s">
        <v>212</v>
      </c>
      <c r="E1102" s="209" t="s">
        <v>1</v>
      </c>
      <c r="F1102" s="210" t="s">
        <v>227</v>
      </c>
      <c r="G1102" s="207"/>
      <c r="H1102" s="211">
        <v>282.786</v>
      </c>
      <c r="I1102" s="207"/>
      <c r="J1102" s="207"/>
      <c r="K1102" s="207"/>
      <c r="L1102" s="208"/>
      <c r="M1102" s="212"/>
      <c r="N1102" s="213"/>
      <c r="O1102" s="213"/>
      <c r="P1102" s="213"/>
      <c r="Q1102" s="213"/>
      <c r="R1102" s="213"/>
      <c r="S1102" s="213"/>
      <c r="T1102" s="214"/>
      <c r="U1102" s="207"/>
      <c r="V1102" s="207"/>
      <c r="AT1102" s="103" t="s">
        <v>212</v>
      </c>
      <c r="AU1102" s="103" t="s">
        <v>83</v>
      </c>
      <c r="AV1102" s="15" t="s">
        <v>211</v>
      </c>
      <c r="AW1102" s="15" t="s">
        <v>32</v>
      </c>
      <c r="AX1102" s="15" t="s">
        <v>81</v>
      </c>
      <c r="AY1102" s="103" t="s">
        <v>204</v>
      </c>
    </row>
    <row r="1103" spans="1:65" s="2" customFormat="1" ht="33" customHeight="1" x14ac:dyDescent="0.2">
      <c r="A1103" s="111"/>
      <c r="B1103" s="112"/>
      <c r="C1103" s="187" t="s">
        <v>552</v>
      </c>
      <c r="D1103" s="187" t="s">
        <v>207</v>
      </c>
      <c r="E1103" s="188" t="s">
        <v>881</v>
      </c>
      <c r="F1103" s="189" t="s">
        <v>882</v>
      </c>
      <c r="G1103" s="190" t="s">
        <v>859</v>
      </c>
      <c r="H1103" s="191">
        <v>22.811</v>
      </c>
      <c r="I1103" s="192"/>
      <c r="J1103" s="192">
        <f>ROUND(I1103*H1103,2)</f>
        <v>0</v>
      </c>
      <c r="K1103" s="193"/>
      <c r="L1103" s="112"/>
      <c r="M1103" s="194" t="s">
        <v>1</v>
      </c>
      <c r="N1103" s="195" t="s">
        <v>40</v>
      </c>
      <c r="O1103" s="196">
        <v>0</v>
      </c>
      <c r="P1103" s="196">
        <f>O1103*H1103</f>
        <v>0</v>
      </c>
      <c r="Q1103" s="196">
        <v>0</v>
      </c>
      <c r="R1103" s="196">
        <f>Q1103*H1103</f>
        <v>0</v>
      </c>
      <c r="S1103" s="196">
        <v>0</v>
      </c>
      <c r="T1103" s="197">
        <f>S1103*H1103</f>
        <v>0</v>
      </c>
      <c r="U1103" s="111"/>
      <c r="V1103" s="111"/>
      <c r="W1103" s="29"/>
      <c r="X1103" s="29"/>
      <c r="Y1103" s="29"/>
      <c r="Z1103" s="29"/>
      <c r="AA1103" s="29"/>
      <c r="AB1103" s="29"/>
      <c r="AC1103" s="29"/>
      <c r="AD1103" s="29"/>
      <c r="AE1103" s="29"/>
      <c r="AR1103" s="99" t="s">
        <v>211</v>
      </c>
      <c r="AT1103" s="99" t="s">
        <v>207</v>
      </c>
      <c r="AU1103" s="99" t="s">
        <v>83</v>
      </c>
      <c r="AY1103" s="18" t="s">
        <v>204</v>
      </c>
      <c r="BE1103" s="100">
        <f>IF(N1103="základní",J1103,0)</f>
        <v>0</v>
      </c>
      <c r="BF1103" s="100">
        <f>IF(N1103="snížená",J1103,0)</f>
        <v>0</v>
      </c>
      <c r="BG1103" s="100">
        <f>IF(N1103="zákl. přenesená",J1103,0)</f>
        <v>0</v>
      </c>
      <c r="BH1103" s="100">
        <f>IF(N1103="sníž. přenesená",J1103,0)</f>
        <v>0</v>
      </c>
      <c r="BI1103" s="100">
        <f>IF(N1103="nulová",J1103,0)</f>
        <v>0</v>
      </c>
      <c r="BJ1103" s="18" t="s">
        <v>81</v>
      </c>
      <c r="BK1103" s="100">
        <f>ROUND(I1103*H1103,2)</f>
        <v>0</v>
      </c>
      <c r="BL1103" s="18" t="s">
        <v>211</v>
      </c>
      <c r="BM1103" s="99" t="s">
        <v>883</v>
      </c>
    </row>
    <row r="1104" spans="1:65" s="13" customFormat="1" x14ac:dyDescent="0.2">
      <c r="A1104" s="225"/>
      <c r="B1104" s="226"/>
      <c r="C1104" s="225"/>
      <c r="D1104" s="200" t="s">
        <v>212</v>
      </c>
      <c r="E1104" s="227" t="s">
        <v>1</v>
      </c>
      <c r="F1104" s="228" t="s">
        <v>884</v>
      </c>
      <c r="G1104" s="225"/>
      <c r="H1104" s="227" t="s">
        <v>1</v>
      </c>
      <c r="I1104" s="225"/>
      <c r="J1104" s="225"/>
      <c r="K1104" s="225"/>
      <c r="L1104" s="226"/>
      <c r="M1104" s="229"/>
      <c r="N1104" s="230"/>
      <c r="O1104" s="230"/>
      <c r="P1104" s="230"/>
      <c r="Q1104" s="230"/>
      <c r="R1104" s="230"/>
      <c r="S1104" s="230"/>
      <c r="T1104" s="231"/>
      <c r="U1104" s="225"/>
      <c r="V1104" s="225"/>
      <c r="AT1104" s="101" t="s">
        <v>212</v>
      </c>
      <c r="AU1104" s="101" t="s">
        <v>83</v>
      </c>
      <c r="AV1104" s="13" t="s">
        <v>81</v>
      </c>
      <c r="AW1104" s="13" t="s">
        <v>32</v>
      </c>
      <c r="AX1104" s="13" t="s">
        <v>75</v>
      </c>
      <c r="AY1104" s="101" t="s">
        <v>204</v>
      </c>
    </row>
    <row r="1105" spans="1:65" s="14" customFormat="1" x14ac:dyDescent="0.2">
      <c r="A1105" s="198"/>
      <c r="B1105" s="199"/>
      <c r="C1105" s="198"/>
      <c r="D1105" s="200" t="s">
        <v>212</v>
      </c>
      <c r="E1105" s="201" t="s">
        <v>1</v>
      </c>
      <c r="F1105" s="202" t="s">
        <v>885</v>
      </c>
      <c r="G1105" s="198"/>
      <c r="H1105" s="203">
        <v>26.751999999999999</v>
      </c>
      <c r="I1105" s="198"/>
      <c r="J1105" s="198"/>
      <c r="K1105" s="198"/>
      <c r="L1105" s="199"/>
      <c r="M1105" s="204"/>
      <c r="N1105" s="205"/>
      <c r="O1105" s="205"/>
      <c r="P1105" s="205"/>
      <c r="Q1105" s="205"/>
      <c r="R1105" s="205"/>
      <c r="S1105" s="205"/>
      <c r="T1105" s="206"/>
      <c r="U1105" s="198"/>
      <c r="V1105" s="198"/>
      <c r="AT1105" s="102" t="s">
        <v>212</v>
      </c>
      <c r="AU1105" s="102" t="s">
        <v>83</v>
      </c>
      <c r="AV1105" s="14" t="s">
        <v>83</v>
      </c>
      <c r="AW1105" s="14" t="s">
        <v>32</v>
      </c>
      <c r="AX1105" s="14" t="s">
        <v>75</v>
      </c>
      <c r="AY1105" s="102" t="s">
        <v>204</v>
      </c>
    </row>
    <row r="1106" spans="1:65" s="13" customFormat="1" x14ac:dyDescent="0.2">
      <c r="A1106" s="225"/>
      <c r="B1106" s="226"/>
      <c r="C1106" s="225"/>
      <c r="D1106" s="200" t="s">
        <v>212</v>
      </c>
      <c r="E1106" s="227" t="s">
        <v>1</v>
      </c>
      <c r="F1106" s="228" t="s">
        <v>886</v>
      </c>
      <c r="G1106" s="225"/>
      <c r="H1106" s="227" t="s">
        <v>1</v>
      </c>
      <c r="I1106" s="225"/>
      <c r="J1106" s="225"/>
      <c r="K1106" s="225"/>
      <c r="L1106" s="226"/>
      <c r="M1106" s="229"/>
      <c r="N1106" s="230"/>
      <c r="O1106" s="230"/>
      <c r="P1106" s="230"/>
      <c r="Q1106" s="230"/>
      <c r="R1106" s="230"/>
      <c r="S1106" s="230"/>
      <c r="T1106" s="231"/>
      <c r="U1106" s="225"/>
      <c r="V1106" s="225"/>
      <c r="AT1106" s="101" t="s">
        <v>212</v>
      </c>
      <c r="AU1106" s="101" t="s">
        <v>83</v>
      </c>
      <c r="AV1106" s="13" t="s">
        <v>81</v>
      </c>
      <c r="AW1106" s="13" t="s">
        <v>32</v>
      </c>
      <c r="AX1106" s="13" t="s">
        <v>75</v>
      </c>
      <c r="AY1106" s="101" t="s">
        <v>204</v>
      </c>
    </row>
    <row r="1107" spans="1:65" s="14" customFormat="1" x14ac:dyDescent="0.2">
      <c r="A1107" s="198"/>
      <c r="B1107" s="199"/>
      <c r="C1107" s="198"/>
      <c r="D1107" s="200" t="s">
        <v>212</v>
      </c>
      <c r="E1107" s="201" t="s">
        <v>1</v>
      </c>
      <c r="F1107" s="202" t="s">
        <v>887</v>
      </c>
      <c r="G1107" s="198"/>
      <c r="H1107" s="203">
        <v>-0.158</v>
      </c>
      <c r="I1107" s="198"/>
      <c r="J1107" s="198"/>
      <c r="K1107" s="198"/>
      <c r="L1107" s="199"/>
      <c r="M1107" s="204"/>
      <c r="N1107" s="205"/>
      <c r="O1107" s="205"/>
      <c r="P1107" s="205"/>
      <c r="Q1107" s="205"/>
      <c r="R1107" s="205"/>
      <c r="S1107" s="205"/>
      <c r="T1107" s="206"/>
      <c r="U1107" s="198"/>
      <c r="V1107" s="198"/>
      <c r="AT1107" s="102" t="s">
        <v>212</v>
      </c>
      <c r="AU1107" s="102" t="s">
        <v>83</v>
      </c>
      <c r="AV1107" s="14" t="s">
        <v>83</v>
      </c>
      <c r="AW1107" s="14" t="s">
        <v>32</v>
      </c>
      <c r="AX1107" s="14" t="s">
        <v>75</v>
      </c>
      <c r="AY1107" s="102" t="s">
        <v>204</v>
      </c>
    </row>
    <row r="1108" spans="1:65" s="13" customFormat="1" x14ac:dyDescent="0.2">
      <c r="A1108" s="225"/>
      <c r="B1108" s="226"/>
      <c r="C1108" s="225"/>
      <c r="D1108" s="200" t="s">
        <v>212</v>
      </c>
      <c r="E1108" s="227" t="s">
        <v>1</v>
      </c>
      <c r="F1108" s="228" t="s">
        <v>888</v>
      </c>
      <c r="G1108" s="225"/>
      <c r="H1108" s="227" t="s">
        <v>1</v>
      </c>
      <c r="I1108" s="225"/>
      <c r="J1108" s="225"/>
      <c r="K1108" s="225"/>
      <c r="L1108" s="226"/>
      <c r="M1108" s="229"/>
      <c r="N1108" s="230"/>
      <c r="O1108" s="230"/>
      <c r="P1108" s="230"/>
      <c r="Q1108" s="230"/>
      <c r="R1108" s="230"/>
      <c r="S1108" s="230"/>
      <c r="T1108" s="231"/>
      <c r="U1108" s="225"/>
      <c r="V1108" s="225"/>
      <c r="AT1108" s="101" t="s">
        <v>212</v>
      </c>
      <c r="AU1108" s="101" t="s">
        <v>83</v>
      </c>
      <c r="AV1108" s="13" t="s">
        <v>81</v>
      </c>
      <c r="AW1108" s="13" t="s">
        <v>32</v>
      </c>
      <c r="AX1108" s="13" t="s">
        <v>75</v>
      </c>
      <c r="AY1108" s="101" t="s">
        <v>204</v>
      </c>
    </row>
    <row r="1109" spans="1:65" s="14" customFormat="1" x14ac:dyDescent="0.2">
      <c r="A1109" s="198"/>
      <c r="B1109" s="199"/>
      <c r="C1109" s="198"/>
      <c r="D1109" s="200" t="s">
        <v>212</v>
      </c>
      <c r="E1109" s="201" t="s">
        <v>1</v>
      </c>
      <c r="F1109" s="202" t="s">
        <v>880</v>
      </c>
      <c r="G1109" s="198"/>
      <c r="H1109" s="203">
        <v>-3.2069999999999999</v>
      </c>
      <c r="I1109" s="198"/>
      <c r="J1109" s="198"/>
      <c r="K1109" s="198"/>
      <c r="L1109" s="199"/>
      <c r="M1109" s="204"/>
      <c r="N1109" s="205"/>
      <c r="O1109" s="205"/>
      <c r="P1109" s="205"/>
      <c r="Q1109" s="205"/>
      <c r="R1109" s="205"/>
      <c r="S1109" s="205"/>
      <c r="T1109" s="206"/>
      <c r="U1109" s="198"/>
      <c r="V1109" s="198"/>
      <c r="AT1109" s="102" t="s">
        <v>212</v>
      </c>
      <c r="AU1109" s="102" t="s">
        <v>83</v>
      </c>
      <c r="AV1109" s="14" t="s">
        <v>83</v>
      </c>
      <c r="AW1109" s="14" t="s">
        <v>32</v>
      </c>
      <c r="AX1109" s="14" t="s">
        <v>75</v>
      </c>
      <c r="AY1109" s="102" t="s">
        <v>204</v>
      </c>
    </row>
    <row r="1110" spans="1:65" s="13" customFormat="1" x14ac:dyDescent="0.2">
      <c r="A1110" s="225"/>
      <c r="B1110" s="226"/>
      <c r="C1110" s="225"/>
      <c r="D1110" s="200" t="s">
        <v>212</v>
      </c>
      <c r="E1110" s="227" t="s">
        <v>1</v>
      </c>
      <c r="F1110" s="228" t="s">
        <v>889</v>
      </c>
      <c r="G1110" s="225"/>
      <c r="H1110" s="227" t="s">
        <v>1</v>
      </c>
      <c r="I1110" s="225"/>
      <c r="J1110" s="225"/>
      <c r="K1110" s="225"/>
      <c r="L1110" s="226"/>
      <c r="M1110" s="229"/>
      <c r="N1110" s="230"/>
      <c r="O1110" s="230"/>
      <c r="P1110" s="230"/>
      <c r="Q1110" s="230"/>
      <c r="R1110" s="230"/>
      <c r="S1110" s="230"/>
      <c r="T1110" s="231"/>
      <c r="U1110" s="225"/>
      <c r="V1110" s="225"/>
      <c r="AT1110" s="101" t="s">
        <v>212</v>
      </c>
      <c r="AU1110" s="101" t="s">
        <v>83</v>
      </c>
      <c r="AV1110" s="13" t="s">
        <v>81</v>
      </c>
      <c r="AW1110" s="13" t="s">
        <v>32</v>
      </c>
      <c r="AX1110" s="13" t="s">
        <v>75</v>
      </c>
      <c r="AY1110" s="101" t="s">
        <v>204</v>
      </c>
    </row>
    <row r="1111" spans="1:65" s="14" customFormat="1" x14ac:dyDescent="0.2">
      <c r="A1111" s="198"/>
      <c r="B1111" s="199"/>
      <c r="C1111" s="198"/>
      <c r="D1111" s="200" t="s">
        <v>212</v>
      </c>
      <c r="E1111" s="201" t="s">
        <v>1</v>
      </c>
      <c r="F1111" s="202" t="s">
        <v>890</v>
      </c>
      <c r="G1111" s="198"/>
      <c r="H1111" s="203">
        <v>-0.57599999999999996</v>
      </c>
      <c r="I1111" s="198"/>
      <c r="J1111" s="198"/>
      <c r="K1111" s="198"/>
      <c r="L1111" s="199"/>
      <c r="M1111" s="204"/>
      <c r="N1111" s="205"/>
      <c r="O1111" s="205"/>
      <c r="P1111" s="205"/>
      <c r="Q1111" s="205"/>
      <c r="R1111" s="205"/>
      <c r="S1111" s="205"/>
      <c r="T1111" s="206"/>
      <c r="U1111" s="198"/>
      <c r="V1111" s="198"/>
      <c r="AT1111" s="102" t="s">
        <v>212</v>
      </c>
      <c r="AU1111" s="102" t="s">
        <v>83</v>
      </c>
      <c r="AV1111" s="14" t="s">
        <v>83</v>
      </c>
      <c r="AW1111" s="14" t="s">
        <v>32</v>
      </c>
      <c r="AX1111" s="14" t="s">
        <v>75</v>
      </c>
      <c r="AY1111" s="102" t="s">
        <v>204</v>
      </c>
    </row>
    <row r="1112" spans="1:65" s="15" customFormat="1" x14ac:dyDescent="0.2">
      <c r="A1112" s="207"/>
      <c r="B1112" s="208"/>
      <c r="C1112" s="207"/>
      <c r="D1112" s="200" t="s">
        <v>212</v>
      </c>
      <c r="E1112" s="209" t="s">
        <v>1</v>
      </c>
      <c r="F1112" s="210" t="s">
        <v>227</v>
      </c>
      <c r="G1112" s="207"/>
      <c r="H1112" s="211">
        <v>22.811</v>
      </c>
      <c r="I1112" s="207"/>
      <c r="J1112" s="207"/>
      <c r="K1112" s="207"/>
      <c r="L1112" s="208"/>
      <c r="M1112" s="212"/>
      <c r="N1112" s="213"/>
      <c r="O1112" s="213"/>
      <c r="P1112" s="213"/>
      <c r="Q1112" s="213"/>
      <c r="R1112" s="213"/>
      <c r="S1112" s="213"/>
      <c r="T1112" s="214"/>
      <c r="U1112" s="207"/>
      <c r="V1112" s="207"/>
      <c r="AT1112" s="103" t="s">
        <v>212</v>
      </c>
      <c r="AU1112" s="103" t="s">
        <v>83</v>
      </c>
      <c r="AV1112" s="15" t="s">
        <v>211</v>
      </c>
      <c r="AW1112" s="15" t="s">
        <v>32</v>
      </c>
      <c r="AX1112" s="15" t="s">
        <v>81</v>
      </c>
      <c r="AY1112" s="103" t="s">
        <v>204</v>
      </c>
    </row>
    <row r="1113" spans="1:65" s="2" customFormat="1" ht="33" customHeight="1" x14ac:dyDescent="0.2">
      <c r="A1113" s="111"/>
      <c r="B1113" s="112"/>
      <c r="C1113" s="187" t="s">
        <v>891</v>
      </c>
      <c r="D1113" s="187" t="s">
        <v>207</v>
      </c>
      <c r="E1113" s="188" t="s">
        <v>892</v>
      </c>
      <c r="F1113" s="189" t="s">
        <v>893</v>
      </c>
      <c r="G1113" s="190" t="s">
        <v>859</v>
      </c>
      <c r="H1113" s="191">
        <v>0.04</v>
      </c>
      <c r="I1113" s="192"/>
      <c r="J1113" s="192">
        <f>ROUND(I1113*H1113,2)</f>
        <v>0</v>
      </c>
      <c r="K1113" s="193"/>
      <c r="L1113" s="112"/>
      <c r="M1113" s="194" t="s">
        <v>1</v>
      </c>
      <c r="N1113" s="195" t="s">
        <v>40</v>
      </c>
      <c r="O1113" s="196">
        <v>0</v>
      </c>
      <c r="P1113" s="196">
        <f>O1113*H1113</f>
        <v>0</v>
      </c>
      <c r="Q1113" s="196">
        <v>0</v>
      </c>
      <c r="R1113" s="196">
        <f>Q1113*H1113</f>
        <v>0</v>
      </c>
      <c r="S1113" s="196">
        <v>0</v>
      </c>
      <c r="T1113" s="197">
        <f>S1113*H1113</f>
        <v>0</v>
      </c>
      <c r="U1113" s="111"/>
      <c r="V1113" s="111"/>
      <c r="W1113" s="29"/>
      <c r="X1113" s="29"/>
      <c r="Y1113" s="29"/>
      <c r="Z1113" s="29"/>
      <c r="AA1113" s="29"/>
      <c r="AB1113" s="29"/>
      <c r="AC1113" s="29"/>
      <c r="AD1113" s="29"/>
      <c r="AE1113" s="29"/>
      <c r="AR1113" s="99" t="s">
        <v>211</v>
      </c>
      <c r="AT1113" s="99" t="s">
        <v>207</v>
      </c>
      <c r="AU1113" s="99" t="s">
        <v>83</v>
      </c>
      <c r="AY1113" s="18" t="s">
        <v>204</v>
      </c>
      <c r="BE1113" s="100">
        <f>IF(N1113="základní",J1113,0)</f>
        <v>0</v>
      </c>
      <c r="BF1113" s="100">
        <f>IF(N1113="snížená",J1113,0)</f>
        <v>0</v>
      </c>
      <c r="BG1113" s="100">
        <f>IF(N1113="zákl. přenesená",J1113,0)</f>
        <v>0</v>
      </c>
      <c r="BH1113" s="100">
        <f>IF(N1113="sníž. přenesená",J1113,0)</f>
        <v>0</v>
      </c>
      <c r="BI1113" s="100">
        <f>IF(N1113="nulová",J1113,0)</f>
        <v>0</v>
      </c>
      <c r="BJ1113" s="18" t="s">
        <v>81</v>
      </c>
      <c r="BK1113" s="100">
        <f>ROUND(I1113*H1113,2)</f>
        <v>0</v>
      </c>
      <c r="BL1113" s="18" t="s">
        <v>211</v>
      </c>
      <c r="BM1113" s="99" t="s">
        <v>894</v>
      </c>
    </row>
    <row r="1114" spans="1:65" s="2" customFormat="1" ht="33" customHeight="1" x14ac:dyDescent="0.2">
      <c r="A1114" s="111"/>
      <c r="B1114" s="112"/>
      <c r="C1114" s="187" t="s">
        <v>556</v>
      </c>
      <c r="D1114" s="187" t="s">
        <v>207</v>
      </c>
      <c r="E1114" s="188" t="s">
        <v>895</v>
      </c>
      <c r="F1114" s="189" t="s">
        <v>896</v>
      </c>
      <c r="G1114" s="190" t="s">
        <v>859</v>
      </c>
      <c r="H1114" s="191">
        <v>3.2069999999999999</v>
      </c>
      <c r="I1114" s="192"/>
      <c r="J1114" s="192">
        <f>ROUND(I1114*H1114,2)</f>
        <v>0</v>
      </c>
      <c r="K1114" s="193"/>
      <c r="L1114" s="112"/>
      <c r="M1114" s="194" t="s">
        <v>1</v>
      </c>
      <c r="N1114" s="195" t="s">
        <v>40</v>
      </c>
      <c r="O1114" s="196">
        <v>0</v>
      </c>
      <c r="P1114" s="196">
        <f>O1114*H1114</f>
        <v>0</v>
      </c>
      <c r="Q1114" s="196">
        <v>0</v>
      </c>
      <c r="R1114" s="196">
        <f>Q1114*H1114</f>
        <v>0</v>
      </c>
      <c r="S1114" s="196">
        <v>0</v>
      </c>
      <c r="T1114" s="197">
        <f>S1114*H1114</f>
        <v>0</v>
      </c>
      <c r="U1114" s="111"/>
      <c r="V1114" s="111"/>
      <c r="W1114" s="29"/>
      <c r="X1114" s="29"/>
      <c r="Y1114" s="29"/>
      <c r="Z1114" s="29"/>
      <c r="AA1114" s="29"/>
      <c r="AB1114" s="29"/>
      <c r="AC1114" s="29"/>
      <c r="AD1114" s="29"/>
      <c r="AE1114" s="29"/>
      <c r="AR1114" s="99" t="s">
        <v>211</v>
      </c>
      <c r="AT1114" s="99" t="s">
        <v>207</v>
      </c>
      <c r="AU1114" s="99" t="s">
        <v>83</v>
      </c>
      <c r="AY1114" s="18" t="s">
        <v>204</v>
      </c>
      <c r="BE1114" s="100">
        <f>IF(N1114="základní",J1114,0)</f>
        <v>0</v>
      </c>
      <c r="BF1114" s="100">
        <f>IF(N1114="snížená",J1114,0)</f>
        <v>0</v>
      </c>
      <c r="BG1114" s="100">
        <f>IF(N1114="zákl. přenesená",J1114,0)</f>
        <v>0</v>
      </c>
      <c r="BH1114" s="100">
        <f>IF(N1114="sníž. přenesená",J1114,0)</f>
        <v>0</v>
      </c>
      <c r="BI1114" s="100">
        <f>IF(N1114="nulová",J1114,0)</f>
        <v>0</v>
      </c>
      <c r="BJ1114" s="18" t="s">
        <v>81</v>
      </c>
      <c r="BK1114" s="100">
        <f>ROUND(I1114*H1114,2)</f>
        <v>0</v>
      </c>
      <c r="BL1114" s="18" t="s">
        <v>211</v>
      </c>
      <c r="BM1114" s="99" t="s">
        <v>897</v>
      </c>
    </row>
    <row r="1115" spans="1:65" s="13" customFormat="1" x14ac:dyDescent="0.2">
      <c r="A1115" s="225"/>
      <c r="B1115" s="226"/>
      <c r="C1115" s="225"/>
      <c r="D1115" s="200" t="s">
        <v>212</v>
      </c>
      <c r="E1115" s="227" t="s">
        <v>1</v>
      </c>
      <c r="F1115" s="228" t="s">
        <v>898</v>
      </c>
      <c r="G1115" s="225"/>
      <c r="H1115" s="227" t="s">
        <v>1</v>
      </c>
      <c r="I1115" s="225"/>
      <c r="J1115" s="225"/>
      <c r="K1115" s="225"/>
      <c r="L1115" s="226"/>
      <c r="M1115" s="229"/>
      <c r="N1115" s="230"/>
      <c r="O1115" s="230"/>
      <c r="P1115" s="230"/>
      <c r="Q1115" s="230"/>
      <c r="R1115" s="230"/>
      <c r="S1115" s="230"/>
      <c r="T1115" s="231"/>
      <c r="U1115" s="225"/>
      <c r="V1115" s="225"/>
      <c r="AT1115" s="101" t="s">
        <v>212</v>
      </c>
      <c r="AU1115" s="101" t="s">
        <v>83</v>
      </c>
      <c r="AV1115" s="13" t="s">
        <v>81</v>
      </c>
      <c r="AW1115" s="13" t="s">
        <v>32</v>
      </c>
      <c r="AX1115" s="13" t="s">
        <v>75</v>
      </c>
      <c r="AY1115" s="101" t="s">
        <v>204</v>
      </c>
    </row>
    <row r="1116" spans="1:65" s="14" customFormat="1" x14ac:dyDescent="0.2">
      <c r="A1116" s="198"/>
      <c r="B1116" s="199"/>
      <c r="C1116" s="198"/>
      <c r="D1116" s="200" t="s">
        <v>212</v>
      </c>
      <c r="E1116" s="201" t="s">
        <v>1</v>
      </c>
      <c r="F1116" s="202" t="s">
        <v>899</v>
      </c>
      <c r="G1116" s="198"/>
      <c r="H1116" s="203">
        <v>3.2069999999999999</v>
      </c>
      <c r="I1116" s="198"/>
      <c r="J1116" s="198"/>
      <c r="K1116" s="198"/>
      <c r="L1116" s="199"/>
      <c r="M1116" s="204"/>
      <c r="N1116" s="205"/>
      <c r="O1116" s="205"/>
      <c r="P1116" s="205"/>
      <c r="Q1116" s="205"/>
      <c r="R1116" s="205"/>
      <c r="S1116" s="205"/>
      <c r="T1116" s="206"/>
      <c r="U1116" s="198"/>
      <c r="V1116" s="198"/>
      <c r="AT1116" s="102" t="s">
        <v>212</v>
      </c>
      <c r="AU1116" s="102" t="s">
        <v>83</v>
      </c>
      <c r="AV1116" s="14" t="s">
        <v>83</v>
      </c>
      <c r="AW1116" s="14" t="s">
        <v>32</v>
      </c>
      <c r="AX1116" s="14" t="s">
        <v>75</v>
      </c>
      <c r="AY1116" s="102" t="s">
        <v>204</v>
      </c>
    </row>
    <row r="1117" spans="1:65" s="15" customFormat="1" x14ac:dyDescent="0.2">
      <c r="A1117" s="207"/>
      <c r="B1117" s="208"/>
      <c r="C1117" s="207"/>
      <c r="D1117" s="200" t="s">
        <v>212</v>
      </c>
      <c r="E1117" s="209" t="s">
        <v>1</v>
      </c>
      <c r="F1117" s="210" t="s">
        <v>227</v>
      </c>
      <c r="G1117" s="207"/>
      <c r="H1117" s="211">
        <v>3.2069999999999999</v>
      </c>
      <c r="I1117" s="207"/>
      <c r="J1117" s="207"/>
      <c r="K1117" s="207"/>
      <c r="L1117" s="208"/>
      <c r="M1117" s="212"/>
      <c r="N1117" s="213"/>
      <c r="O1117" s="213"/>
      <c r="P1117" s="213"/>
      <c r="Q1117" s="213"/>
      <c r="R1117" s="213"/>
      <c r="S1117" s="213"/>
      <c r="T1117" s="214"/>
      <c r="U1117" s="207"/>
      <c r="V1117" s="207"/>
      <c r="AT1117" s="103" t="s">
        <v>212</v>
      </c>
      <c r="AU1117" s="103" t="s">
        <v>83</v>
      </c>
      <c r="AV1117" s="15" t="s">
        <v>211</v>
      </c>
      <c r="AW1117" s="15" t="s">
        <v>32</v>
      </c>
      <c r="AX1117" s="15" t="s">
        <v>81</v>
      </c>
      <c r="AY1117" s="103" t="s">
        <v>204</v>
      </c>
    </row>
    <row r="1118" spans="1:65" s="12" customFormat="1" ht="22.9" customHeight="1" x14ac:dyDescent="0.2">
      <c r="A1118" s="176"/>
      <c r="B1118" s="177"/>
      <c r="C1118" s="176"/>
      <c r="D1118" s="178" t="s">
        <v>74</v>
      </c>
      <c r="E1118" s="185" t="s">
        <v>900</v>
      </c>
      <c r="F1118" s="185" t="s">
        <v>901</v>
      </c>
      <c r="G1118" s="176"/>
      <c r="H1118" s="176"/>
      <c r="I1118" s="176"/>
      <c r="J1118" s="186">
        <f>BK1118</f>
        <v>0</v>
      </c>
      <c r="K1118" s="176"/>
      <c r="L1118" s="177"/>
      <c r="M1118" s="181"/>
      <c r="N1118" s="182"/>
      <c r="O1118" s="182"/>
      <c r="P1118" s="183">
        <f>P1119</f>
        <v>0</v>
      </c>
      <c r="Q1118" s="182"/>
      <c r="R1118" s="183">
        <f>R1119</f>
        <v>0</v>
      </c>
      <c r="S1118" s="182"/>
      <c r="T1118" s="184">
        <f>T1119</f>
        <v>0</v>
      </c>
      <c r="U1118" s="176"/>
      <c r="V1118" s="176"/>
      <c r="AR1118" s="96" t="s">
        <v>81</v>
      </c>
      <c r="AT1118" s="97" t="s">
        <v>74</v>
      </c>
      <c r="AU1118" s="97" t="s">
        <v>81</v>
      </c>
      <c r="AY1118" s="96" t="s">
        <v>204</v>
      </c>
      <c r="BK1118" s="98">
        <f>BK1119</f>
        <v>0</v>
      </c>
    </row>
    <row r="1119" spans="1:65" s="2" customFormat="1" ht="24.2" customHeight="1" x14ac:dyDescent="0.2">
      <c r="A1119" s="111"/>
      <c r="B1119" s="112"/>
      <c r="C1119" s="187" t="s">
        <v>902</v>
      </c>
      <c r="D1119" s="187" t="s">
        <v>207</v>
      </c>
      <c r="E1119" s="188" t="s">
        <v>903</v>
      </c>
      <c r="F1119" s="189" t="s">
        <v>904</v>
      </c>
      <c r="G1119" s="190" t="s">
        <v>859</v>
      </c>
      <c r="H1119" s="191">
        <v>36.841000000000001</v>
      </c>
      <c r="I1119" s="192"/>
      <c r="J1119" s="192">
        <f>ROUND(I1119*H1119,2)</f>
        <v>0</v>
      </c>
      <c r="K1119" s="193"/>
      <c r="L1119" s="112"/>
      <c r="M1119" s="194" t="s">
        <v>1</v>
      </c>
      <c r="N1119" s="195" t="s">
        <v>40</v>
      </c>
      <c r="O1119" s="196">
        <v>0</v>
      </c>
      <c r="P1119" s="196">
        <f>O1119*H1119</f>
        <v>0</v>
      </c>
      <c r="Q1119" s="196">
        <v>0</v>
      </c>
      <c r="R1119" s="196">
        <f>Q1119*H1119</f>
        <v>0</v>
      </c>
      <c r="S1119" s="196">
        <v>0</v>
      </c>
      <c r="T1119" s="197">
        <f>S1119*H1119</f>
        <v>0</v>
      </c>
      <c r="U1119" s="111"/>
      <c r="V1119" s="111"/>
      <c r="W1119" s="29"/>
      <c r="X1119" s="29"/>
      <c r="Y1119" s="29"/>
      <c r="Z1119" s="29"/>
      <c r="AA1119" s="29"/>
      <c r="AB1119" s="29"/>
      <c r="AC1119" s="29"/>
      <c r="AD1119" s="29"/>
      <c r="AE1119" s="29"/>
      <c r="AR1119" s="99" t="s">
        <v>211</v>
      </c>
      <c r="AT1119" s="99" t="s">
        <v>207</v>
      </c>
      <c r="AU1119" s="99" t="s">
        <v>83</v>
      </c>
      <c r="AY1119" s="18" t="s">
        <v>204</v>
      </c>
      <c r="BE1119" s="100">
        <f>IF(N1119="základní",J1119,0)</f>
        <v>0</v>
      </c>
      <c r="BF1119" s="100">
        <f>IF(N1119="snížená",J1119,0)</f>
        <v>0</v>
      </c>
      <c r="BG1119" s="100">
        <f>IF(N1119="zákl. přenesená",J1119,0)</f>
        <v>0</v>
      </c>
      <c r="BH1119" s="100">
        <f>IF(N1119="sníž. přenesená",J1119,0)</f>
        <v>0</v>
      </c>
      <c r="BI1119" s="100">
        <f>IF(N1119="nulová",J1119,0)</f>
        <v>0</v>
      </c>
      <c r="BJ1119" s="18" t="s">
        <v>81</v>
      </c>
      <c r="BK1119" s="100">
        <f>ROUND(I1119*H1119,2)</f>
        <v>0</v>
      </c>
      <c r="BL1119" s="18" t="s">
        <v>211</v>
      </c>
      <c r="BM1119" s="99" t="s">
        <v>905</v>
      </c>
    </row>
    <row r="1120" spans="1:65" s="12" customFormat="1" ht="25.9" customHeight="1" x14ac:dyDescent="0.2">
      <c r="A1120" s="176"/>
      <c r="B1120" s="177"/>
      <c r="C1120" s="176"/>
      <c r="D1120" s="178" t="s">
        <v>74</v>
      </c>
      <c r="E1120" s="179" t="s">
        <v>906</v>
      </c>
      <c r="F1120" s="179" t="s">
        <v>907</v>
      </c>
      <c r="G1120" s="176"/>
      <c r="H1120" s="176"/>
      <c r="I1120" s="176"/>
      <c r="J1120" s="180">
        <f>BK1120</f>
        <v>0</v>
      </c>
      <c r="K1120" s="176"/>
      <c r="L1120" s="177"/>
      <c r="M1120" s="181"/>
      <c r="N1120" s="182"/>
      <c r="O1120" s="182"/>
      <c r="P1120" s="183">
        <f>P1121+P1160+P1193+P1209+P1283+P1292+P1318+P1359</f>
        <v>0</v>
      </c>
      <c r="Q1120" s="182"/>
      <c r="R1120" s="183">
        <f>R1121+R1160+R1193+R1209+R1283+R1292+R1318+R1359</f>
        <v>0</v>
      </c>
      <c r="S1120" s="182"/>
      <c r="T1120" s="184">
        <f>T1121+T1160+T1193+T1209+T1283+T1292+T1318+T1359</f>
        <v>0</v>
      </c>
      <c r="U1120" s="176"/>
      <c r="V1120" s="176"/>
      <c r="AR1120" s="96" t="s">
        <v>83</v>
      </c>
      <c r="AT1120" s="97" t="s">
        <v>74</v>
      </c>
      <c r="AU1120" s="97" t="s">
        <v>75</v>
      </c>
      <c r="AY1120" s="96" t="s">
        <v>204</v>
      </c>
      <c r="BK1120" s="98">
        <f>BK1121+BK1160+BK1193+BK1209+BK1283+BK1292+BK1318+BK1359</f>
        <v>0</v>
      </c>
    </row>
    <row r="1121" spans="1:65" s="12" customFormat="1" ht="22.9" customHeight="1" x14ac:dyDescent="0.2">
      <c r="A1121" s="176"/>
      <c r="B1121" s="177"/>
      <c r="C1121" s="176"/>
      <c r="D1121" s="178" t="s">
        <v>74</v>
      </c>
      <c r="E1121" s="185" t="s">
        <v>908</v>
      </c>
      <c r="F1121" s="185" t="s">
        <v>909</v>
      </c>
      <c r="G1121" s="176"/>
      <c r="H1121" s="176"/>
      <c r="I1121" s="176"/>
      <c r="J1121" s="186">
        <f>BK1121</f>
        <v>0</v>
      </c>
      <c r="K1121" s="176"/>
      <c r="L1121" s="177"/>
      <c r="M1121" s="181"/>
      <c r="N1121" s="182"/>
      <c r="O1121" s="182"/>
      <c r="P1121" s="183">
        <f>SUM(P1122:P1159)</f>
        <v>0</v>
      </c>
      <c r="Q1121" s="182"/>
      <c r="R1121" s="183">
        <f>SUM(R1122:R1159)</f>
        <v>0</v>
      </c>
      <c r="S1121" s="182"/>
      <c r="T1121" s="184">
        <f>SUM(T1122:T1159)</f>
        <v>0</v>
      </c>
      <c r="U1121" s="176"/>
      <c r="V1121" s="176"/>
      <c r="AR1121" s="96" t="s">
        <v>83</v>
      </c>
      <c r="AT1121" s="97" t="s">
        <v>74</v>
      </c>
      <c r="AU1121" s="97" t="s">
        <v>81</v>
      </c>
      <c r="AY1121" s="96" t="s">
        <v>204</v>
      </c>
      <c r="BK1121" s="98">
        <f>SUM(BK1122:BK1159)</f>
        <v>0</v>
      </c>
    </row>
    <row r="1122" spans="1:65" s="2" customFormat="1" ht="16.5" customHeight="1" x14ac:dyDescent="0.2">
      <c r="A1122" s="111"/>
      <c r="B1122" s="112"/>
      <c r="C1122" s="187" t="s">
        <v>560</v>
      </c>
      <c r="D1122" s="187" t="s">
        <v>207</v>
      </c>
      <c r="E1122" s="188" t="s">
        <v>910</v>
      </c>
      <c r="F1122" s="189" t="s">
        <v>911</v>
      </c>
      <c r="G1122" s="190" t="s">
        <v>912</v>
      </c>
      <c r="H1122" s="191">
        <v>3</v>
      </c>
      <c r="I1122" s="192"/>
      <c r="J1122" s="192">
        <f>ROUND(I1122*H1122,2)</f>
        <v>0</v>
      </c>
      <c r="K1122" s="193"/>
      <c r="L1122" s="112"/>
      <c r="M1122" s="194" t="s">
        <v>1</v>
      </c>
      <c r="N1122" s="195" t="s">
        <v>40</v>
      </c>
      <c r="O1122" s="196">
        <v>0</v>
      </c>
      <c r="P1122" s="196">
        <f>O1122*H1122</f>
        <v>0</v>
      </c>
      <c r="Q1122" s="196">
        <v>0</v>
      </c>
      <c r="R1122" s="196">
        <f>Q1122*H1122</f>
        <v>0</v>
      </c>
      <c r="S1122" s="196">
        <v>0</v>
      </c>
      <c r="T1122" s="197">
        <f>S1122*H1122</f>
        <v>0</v>
      </c>
      <c r="U1122" s="111"/>
      <c r="V1122" s="111"/>
      <c r="W1122" s="29"/>
      <c r="X1122" s="29"/>
      <c r="Y1122" s="29"/>
      <c r="Z1122" s="29"/>
      <c r="AA1122" s="29"/>
      <c r="AB1122" s="29"/>
      <c r="AC1122" s="29"/>
      <c r="AD1122" s="29"/>
      <c r="AE1122" s="29"/>
      <c r="AR1122" s="99" t="s">
        <v>310</v>
      </c>
      <c r="AT1122" s="99" t="s">
        <v>207</v>
      </c>
      <c r="AU1122" s="99" t="s">
        <v>83</v>
      </c>
      <c r="AY1122" s="18" t="s">
        <v>204</v>
      </c>
      <c r="BE1122" s="100">
        <f>IF(N1122="základní",J1122,0)</f>
        <v>0</v>
      </c>
      <c r="BF1122" s="100">
        <f>IF(N1122="snížená",J1122,0)</f>
        <v>0</v>
      </c>
      <c r="BG1122" s="100">
        <f>IF(N1122="zákl. přenesená",J1122,0)</f>
        <v>0</v>
      </c>
      <c r="BH1122" s="100">
        <f>IF(N1122="sníž. přenesená",J1122,0)</f>
        <v>0</v>
      </c>
      <c r="BI1122" s="100">
        <f>IF(N1122="nulová",J1122,0)</f>
        <v>0</v>
      </c>
      <c r="BJ1122" s="18" t="s">
        <v>81</v>
      </c>
      <c r="BK1122" s="100">
        <f>ROUND(I1122*H1122,2)</f>
        <v>0</v>
      </c>
      <c r="BL1122" s="18" t="s">
        <v>310</v>
      </c>
      <c r="BM1122" s="99" t="s">
        <v>913</v>
      </c>
    </row>
    <row r="1123" spans="1:65" s="13" customFormat="1" x14ac:dyDescent="0.2">
      <c r="A1123" s="225"/>
      <c r="B1123" s="226"/>
      <c r="C1123" s="225"/>
      <c r="D1123" s="200" t="s">
        <v>212</v>
      </c>
      <c r="E1123" s="227" t="s">
        <v>1</v>
      </c>
      <c r="F1123" s="228" t="s">
        <v>213</v>
      </c>
      <c r="G1123" s="225"/>
      <c r="H1123" s="227" t="s">
        <v>1</v>
      </c>
      <c r="I1123" s="225"/>
      <c r="J1123" s="225"/>
      <c r="K1123" s="225"/>
      <c r="L1123" s="226"/>
      <c r="M1123" s="229"/>
      <c r="N1123" s="230"/>
      <c r="O1123" s="230"/>
      <c r="P1123" s="230"/>
      <c r="Q1123" s="230"/>
      <c r="R1123" s="230"/>
      <c r="S1123" s="230"/>
      <c r="T1123" s="231"/>
      <c r="U1123" s="225"/>
      <c r="V1123" s="225"/>
      <c r="AT1123" s="101" t="s">
        <v>212</v>
      </c>
      <c r="AU1123" s="101" t="s">
        <v>83</v>
      </c>
      <c r="AV1123" s="13" t="s">
        <v>81</v>
      </c>
      <c r="AW1123" s="13" t="s">
        <v>32</v>
      </c>
      <c r="AX1123" s="13" t="s">
        <v>75</v>
      </c>
      <c r="AY1123" s="101" t="s">
        <v>204</v>
      </c>
    </row>
    <row r="1124" spans="1:65" s="13" customFormat="1" x14ac:dyDescent="0.2">
      <c r="A1124" s="225"/>
      <c r="B1124" s="226"/>
      <c r="C1124" s="225"/>
      <c r="D1124" s="200" t="s">
        <v>212</v>
      </c>
      <c r="E1124" s="227" t="s">
        <v>1</v>
      </c>
      <c r="F1124" s="228" t="s">
        <v>468</v>
      </c>
      <c r="G1124" s="225"/>
      <c r="H1124" s="227" t="s">
        <v>1</v>
      </c>
      <c r="I1124" s="225"/>
      <c r="J1124" s="225"/>
      <c r="K1124" s="225"/>
      <c r="L1124" s="226"/>
      <c r="M1124" s="229"/>
      <c r="N1124" s="230"/>
      <c r="O1124" s="230"/>
      <c r="P1124" s="230"/>
      <c r="Q1124" s="230"/>
      <c r="R1124" s="230"/>
      <c r="S1124" s="230"/>
      <c r="T1124" s="231"/>
      <c r="U1124" s="225"/>
      <c r="V1124" s="225"/>
      <c r="AT1124" s="101" t="s">
        <v>212</v>
      </c>
      <c r="AU1124" s="101" t="s">
        <v>83</v>
      </c>
      <c r="AV1124" s="13" t="s">
        <v>81</v>
      </c>
      <c r="AW1124" s="13" t="s">
        <v>32</v>
      </c>
      <c r="AX1124" s="13" t="s">
        <v>75</v>
      </c>
      <c r="AY1124" s="101" t="s">
        <v>204</v>
      </c>
    </row>
    <row r="1125" spans="1:65" s="14" customFormat="1" x14ac:dyDescent="0.2">
      <c r="A1125" s="198"/>
      <c r="B1125" s="199"/>
      <c r="C1125" s="198"/>
      <c r="D1125" s="200" t="s">
        <v>212</v>
      </c>
      <c r="E1125" s="201" t="s">
        <v>1</v>
      </c>
      <c r="F1125" s="202" t="s">
        <v>81</v>
      </c>
      <c r="G1125" s="198"/>
      <c r="H1125" s="203">
        <v>1</v>
      </c>
      <c r="I1125" s="198"/>
      <c r="J1125" s="198"/>
      <c r="K1125" s="198"/>
      <c r="L1125" s="199"/>
      <c r="M1125" s="204"/>
      <c r="N1125" s="205"/>
      <c r="O1125" s="205"/>
      <c r="P1125" s="205"/>
      <c r="Q1125" s="205"/>
      <c r="R1125" s="205"/>
      <c r="S1125" s="205"/>
      <c r="T1125" s="206"/>
      <c r="U1125" s="198"/>
      <c r="V1125" s="198"/>
      <c r="AT1125" s="102" t="s">
        <v>212</v>
      </c>
      <c r="AU1125" s="102" t="s">
        <v>83</v>
      </c>
      <c r="AV1125" s="14" t="s">
        <v>83</v>
      </c>
      <c r="AW1125" s="14" t="s">
        <v>32</v>
      </c>
      <c r="AX1125" s="14" t="s">
        <v>75</v>
      </c>
      <c r="AY1125" s="102" t="s">
        <v>204</v>
      </c>
    </row>
    <row r="1126" spans="1:65" s="13" customFormat="1" x14ac:dyDescent="0.2">
      <c r="A1126" s="225"/>
      <c r="B1126" s="226"/>
      <c r="C1126" s="225"/>
      <c r="D1126" s="200" t="s">
        <v>212</v>
      </c>
      <c r="E1126" s="227" t="s">
        <v>1</v>
      </c>
      <c r="F1126" s="228" t="s">
        <v>463</v>
      </c>
      <c r="G1126" s="225"/>
      <c r="H1126" s="227" t="s">
        <v>1</v>
      </c>
      <c r="I1126" s="225"/>
      <c r="J1126" s="225"/>
      <c r="K1126" s="225"/>
      <c r="L1126" s="226"/>
      <c r="M1126" s="229"/>
      <c r="N1126" s="230"/>
      <c r="O1126" s="230"/>
      <c r="P1126" s="230"/>
      <c r="Q1126" s="230"/>
      <c r="R1126" s="230"/>
      <c r="S1126" s="230"/>
      <c r="T1126" s="231"/>
      <c r="U1126" s="225"/>
      <c r="V1126" s="225"/>
      <c r="AT1126" s="101" t="s">
        <v>212</v>
      </c>
      <c r="AU1126" s="101" t="s">
        <v>83</v>
      </c>
      <c r="AV1126" s="13" t="s">
        <v>81</v>
      </c>
      <c r="AW1126" s="13" t="s">
        <v>32</v>
      </c>
      <c r="AX1126" s="13" t="s">
        <v>75</v>
      </c>
      <c r="AY1126" s="101" t="s">
        <v>204</v>
      </c>
    </row>
    <row r="1127" spans="1:65" s="14" customFormat="1" x14ac:dyDescent="0.2">
      <c r="A1127" s="198"/>
      <c r="B1127" s="199"/>
      <c r="C1127" s="198"/>
      <c r="D1127" s="200" t="s">
        <v>212</v>
      </c>
      <c r="E1127" s="201" t="s">
        <v>1</v>
      </c>
      <c r="F1127" s="202" t="s">
        <v>81</v>
      </c>
      <c r="G1127" s="198"/>
      <c r="H1127" s="203">
        <v>1</v>
      </c>
      <c r="I1127" s="198"/>
      <c r="J1127" s="198"/>
      <c r="K1127" s="198"/>
      <c r="L1127" s="199"/>
      <c r="M1127" s="204"/>
      <c r="N1127" s="205"/>
      <c r="O1127" s="205"/>
      <c r="P1127" s="205"/>
      <c r="Q1127" s="205"/>
      <c r="R1127" s="205"/>
      <c r="S1127" s="205"/>
      <c r="T1127" s="206"/>
      <c r="U1127" s="198"/>
      <c r="V1127" s="198"/>
      <c r="AT1127" s="102" t="s">
        <v>212</v>
      </c>
      <c r="AU1127" s="102" t="s">
        <v>83</v>
      </c>
      <c r="AV1127" s="14" t="s">
        <v>83</v>
      </c>
      <c r="AW1127" s="14" t="s">
        <v>32</v>
      </c>
      <c r="AX1127" s="14" t="s">
        <v>75</v>
      </c>
      <c r="AY1127" s="102" t="s">
        <v>204</v>
      </c>
    </row>
    <row r="1128" spans="1:65" s="13" customFormat="1" x14ac:dyDescent="0.2">
      <c r="A1128" s="225"/>
      <c r="B1128" s="226"/>
      <c r="C1128" s="225"/>
      <c r="D1128" s="200" t="s">
        <v>212</v>
      </c>
      <c r="E1128" s="227" t="s">
        <v>1</v>
      </c>
      <c r="F1128" s="228" t="s">
        <v>224</v>
      </c>
      <c r="G1128" s="225"/>
      <c r="H1128" s="227" t="s">
        <v>1</v>
      </c>
      <c r="I1128" s="225"/>
      <c r="J1128" s="225"/>
      <c r="K1128" s="225"/>
      <c r="L1128" s="226"/>
      <c r="M1128" s="229"/>
      <c r="N1128" s="230"/>
      <c r="O1128" s="230"/>
      <c r="P1128" s="230"/>
      <c r="Q1128" s="230"/>
      <c r="R1128" s="230"/>
      <c r="S1128" s="230"/>
      <c r="T1128" s="231"/>
      <c r="U1128" s="225"/>
      <c r="V1128" s="225"/>
      <c r="AT1128" s="101" t="s">
        <v>212</v>
      </c>
      <c r="AU1128" s="101" t="s">
        <v>83</v>
      </c>
      <c r="AV1128" s="13" t="s">
        <v>81</v>
      </c>
      <c r="AW1128" s="13" t="s">
        <v>32</v>
      </c>
      <c r="AX1128" s="13" t="s">
        <v>75</v>
      </c>
      <c r="AY1128" s="101" t="s">
        <v>204</v>
      </c>
    </row>
    <row r="1129" spans="1:65" s="13" customFormat="1" x14ac:dyDescent="0.2">
      <c r="A1129" s="225"/>
      <c r="B1129" s="226"/>
      <c r="C1129" s="225"/>
      <c r="D1129" s="200" t="s">
        <v>212</v>
      </c>
      <c r="E1129" s="227" t="s">
        <v>1</v>
      </c>
      <c r="F1129" s="228" t="s">
        <v>412</v>
      </c>
      <c r="G1129" s="225"/>
      <c r="H1129" s="227" t="s">
        <v>1</v>
      </c>
      <c r="I1129" s="225"/>
      <c r="J1129" s="225"/>
      <c r="K1129" s="225"/>
      <c r="L1129" s="226"/>
      <c r="M1129" s="229"/>
      <c r="N1129" s="230"/>
      <c r="O1129" s="230"/>
      <c r="P1129" s="230"/>
      <c r="Q1129" s="230"/>
      <c r="R1129" s="230"/>
      <c r="S1129" s="230"/>
      <c r="T1129" s="231"/>
      <c r="U1129" s="225"/>
      <c r="V1129" s="225"/>
      <c r="AT1129" s="101" t="s">
        <v>212</v>
      </c>
      <c r="AU1129" s="101" t="s">
        <v>83</v>
      </c>
      <c r="AV1129" s="13" t="s">
        <v>81</v>
      </c>
      <c r="AW1129" s="13" t="s">
        <v>32</v>
      </c>
      <c r="AX1129" s="13" t="s">
        <v>75</v>
      </c>
      <c r="AY1129" s="101" t="s">
        <v>204</v>
      </c>
    </row>
    <row r="1130" spans="1:65" s="14" customFormat="1" x14ac:dyDescent="0.2">
      <c r="A1130" s="198"/>
      <c r="B1130" s="199"/>
      <c r="C1130" s="198"/>
      <c r="D1130" s="200" t="s">
        <v>212</v>
      </c>
      <c r="E1130" s="201" t="s">
        <v>1</v>
      </c>
      <c r="F1130" s="202" t="s">
        <v>81</v>
      </c>
      <c r="G1130" s="198"/>
      <c r="H1130" s="203">
        <v>1</v>
      </c>
      <c r="I1130" s="198"/>
      <c r="J1130" s="198"/>
      <c r="K1130" s="198"/>
      <c r="L1130" s="199"/>
      <c r="M1130" s="204"/>
      <c r="N1130" s="205"/>
      <c r="O1130" s="205"/>
      <c r="P1130" s="205"/>
      <c r="Q1130" s="205"/>
      <c r="R1130" s="205"/>
      <c r="S1130" s="205"/>
      <c r="T1130" s="206"/>
      <c r="U1130" s="198"/>
      <c r="V1130" s="198"/>
      <c r="AT1130" s="102" t="s">
        <v>212</v>
      </c>
      <c r="AU1130" s="102" t="s">
        <v>83</v>
      </c>
      <c r="AV1130" s="14" t="s">
        <v>83</v>
      </c>
      <c r="AW1130" s="14" t="s">
        <v>32</v>
      </c>
      <c r="AX1130" s="14" t="s">
        <v>75</v>
      </c>
      <c r="AY1130" s="102" t="s">
        <v>204</v>
      </c>
    </row>
    <row r="1131" spans="1:65" s="15" customFormat="1" x14ac:dyDescent="0.2">
      <c r="A1131" s="207"/>
      <c r="B1131" s="208"/>
      <c r="C1131" s="207"/>
      <c r="D1131" s="200" t="s">
        <v>212</v>
      </c>
      <c r="E1131" s="209" t="s">
        <v>1</v>
      </c>
      <c r="F1131" s="210" t="s">
        <v>227</v>
      </c>
      <c r="G1131" s="207"/>
      <c r="H1131" s="211">
        <v>3</v>
      </c>
      <c r="I1131" s="207"/>
      <c r="J1131" s="207"/>
      <c r="K1131" s="207"/>
      <c r="L1131" s="208"/>
      <c r="M1131" s="212"/>
      <c r="N1131" s="213"/>
      <c r="O1131" s="213"/>
      <c r="P1131" s="213"/>
      <c r="Q1131" s="213"/>
      <c r="R1131" s="213"/>
      <c r="S1131" s="213"/>
      <c r="T1131" s="214"/>
      <c r="U1131" s="207"/>
      <c r="V1131" s="207"/>
      <c r="AT1131" s="103" t="s">
        <v>212</v>
      </c>
      <c r="AU1131" s="103" t="s">
        <v>83</v>
      </c>
      <c r="AV1131" s="15" t="s">
        <v>211</v>
      </c>
      <c r="AW1131" s="15" t="s">
        <v>32</v>
      </c>
      <c r="AX1131" s="15" t="s">
        <v>81</v>
      </c>
      <c r="AY1131" s="103" t="s">
        <v>204</v>
      </c>
    </row>
    <row r="1132" spans="1:65" s="2" customFormat="1" ht="16.5" customHeight="1" x14ac:dyDescent="0.2">
      <c r="A1132" s="111"/>
      <c r="B1132" s="112"/>
      <c r="C1132" s="187" t="s">
        <v>914</v>
      </c>
      <c r="D1132" s="187" t="s">
        <v>207</v>
      </c>
      <c r="E1132" s="188" t="s">
        <v>915</v>
      </c>
      <c r="F1132" s="189" t="s">
        <v>916</v>
      </c>
      <c r="G1132" s="190" t="s">
        <v>912</v>
      </c>
      <c r="H1132" s="191">
        <v>2</v>
      </c>
      <c r="I1132" s="192"/>
      <c r="J1132" s="192">
        <f>ROUND(I1132*H1132,2)</f>
        <v>0</v>
      </c>
      <c r="K1132" s="193"/>
      <c r="L1132" s="112"/>
      <c r="M1132" s="194" t="s">
        <v>1</v>
      </c>
      <c r="N1132" s="195" t="s">
        <v>40</v>
      </c>
      <c r="O1132" s="196">
        <v>0</v>
      </c>
      <c r="P1132" s="196">
        <f>O1132*H1132</f>
        <v>0</v>
      </c>
      <c r="Q1132" s="196">
        <v>0</v>
      </c>
      <c r="R1132" s="196">
        <f>Q1132*H1132</f>
        <v>0</v>
      </c>
      <c r="S1132" s="196">
        <v>0</v>
      </c>
      <c r="T1132" s="197">
        <f>S1132*H1132</f>
        <v>0</v>
      </c>
      <c r="U1132" s="111"/>
      <c r="V1132" s="111"/>
      <c r="W1132" s="29"/>
      <c r="X1132" s="29"/>
      <c r="Y1132" s="29"/>
      <c r="Z1132" s="29"/>
      <c r="AA1132" s="29"/>
      <c r="AB1132" s="29"/>
      <c r="AC1132" s="29"/>
      <c r="AD1132" s="29"/>
      <c r="AE1132" s="29"/>
      <c r="AR1132" s="99" t="s">
        <v>310</v>
      </c>
      <c r="AT1132" s="99" t="s">
        <v>207</v>
      </c>
      <c r="AU1132" s="99" t="s">
        <v>83</v>
      </c>
      <c r="AY1132" s="18" t="s">
        <v>204</v>
      </c>
      <c r="BE1132" s="100">
        <f>IF(N1132="základní",J1132,0)</f>
        <v>0</v>
      </c>
      <c r="BF1132" s="100">
        <f>IF(N1132="snížená",J1132,0)</f>
        <v>0</v>
      </c>
      <c r="BG1132" s="100">
        <f>IF(N1132="zákl. přenesená",J1132,0)</f>
        <v>0</v>
      </c>
      <c r="BH1132" s="100">
        <f>IF(N1132="sníž. přenesená",J1132,0)</f>
        <v>0</v>
      </c>
      <c r="BI1132" s="100">
        <f>IF(N1132="nulová",J1132,0)</f>
        <v>0</v>
      </c>
      <c r="BJ1132" s="18" t="s">
        <v>81</v>
      </c>
      <c r="BK1132" s="100">
        <f>ROUND(I1132*H1132,2)</f>
        <v>0</v>
      </c>
      <c r="BL1132" s="18" t="s">
        <v>310</v>
      </c>
      <c r="BM1132" s="99" t="s">
        <v>917</v>
      </c>
    </row>
    <row r="1133" spans="1:65" s="13" customFormat="1" x14ac:dyDescent="0.2">
      <c r="A1133" s="225"/>
      <c r="B1133" s="226"/>
      <c r="C1133" s="225"/>
      <c r="D1133" s="200" t="s">
        <v>212</v>
      </c>
      <c r="E1133" s="227" t="s">
        <v>1</v>
      </c>
      <c r="F1133" s="228" t="s">
        <v>213</v>
      </c>
      <c r="G1133" s="225"/>
      <c r="H1133" s="227" t="s">
        <v>1</v>
      </c>
      <c r="I1133" s="225"/>
      <c r="J1133" s="225"/>
      <c r="K1133" s="225"/>
      <c r="L1133" s="226"/>
      <c r="M1133" s="229"/>
      <c r="N1133" s="230"/>
      <c r="O1133" s="230"/>
      <c r="P1133" s="230"/>
      <c r="Q1133" s="230"/>
      <c r="R1133" s="230"/>
      <c r="S1133" s="230"/>
      <c r="T1133" s="231"/>
      <c r="U1133" s="225"/>
      <c r="V1133" s="225"/>
      <c r="AT1133" s="101" t="s">
        <v>212</v>
      </c>
      <c r="AU1133" s="101" t="s">
        <v>83</v>
      </c>
      <c r="AV1133" s="13" t="s">
        <v>81</v>
      </c>
      <c r="AW1133" s="13" t="s">
        <v>32</v>
      </c>
      <c r="AX1133" s="13" t="s">
        <v>75</v>
      </c>
      <c r="AY1133" s="101" t="s">
        <v>204</v>
      </c>
    </row>
    <row r="1134" spans="1:65" s="13" customFormat="1" x14ac:dyDescent="0.2">
      <c r="A1134" s="225"/>
      <c r="B1134" s="226"/>
      <c r="C1134" s="225"/>
      <c r="D1134" s="200" t="s">
        <v>212</v>
      </c>
      <c r="E1134" s="227" t="s">
        <v>1</v>
      </c>
      <c r="F1134" s="228" t="s">
        <v>463</v>
      </c>
      <c r="G1134" s="225"/>
      <c r="H1134" s="227" t="s">
        <v>1</v>
      </c>
      <c r="I1134" s="225"/>
      <c r="J1134" s="225"/>
      <c r="K1134" s="225"/>
      <c r="L1134" s="226"/>
      <c r="M1134" s="229"/>
      <c r="N1134" s="230"/>
      <c r="O1134" s="230"/>
      <c r="P1134" s="230"/>
      <c r="Q1134" s="230"/>
      <c r="R1134" s="230"/>
      <c r="S1134" s="230"/>
      <c r="T1134" s="231"/>
      <c r="U1134" s="225"/>
      <c r="V1134" s="225"/>
      <c r="AT1134" s="101" t="s">
        <v>212</v>
      </c>
      <c r="AU1134" s="101" t="s">
        <v>83</v>
      </c>
      <c r="AV1134" s="13" t="s">
        <v>81</v>
      </c>
      <c r="AW1134" s="13" t="s">
        <v>32</v>
      </c>
      <c r="AX1134" s="13" t="s">
        <v>75</v>
      </c>
      <c r="AY1134" s="101" t="s">
        <v>204</v>
      </c>
    </row>
    <row r="1135" spans="1:65" s="14" customFormat="1" x14ac:dyDescent="0.2">
      <c r="A1135" s="198"/>
      <c r="B1135" s="199"/>
      <c r="C1135" s="198"/>
      <c r="D1135" s="200" t="s">
        <v>212</v>
      </c>
      <c r="E1135" s="201" t="s">
        <v>1</v>
      </c>
      <c r="F1135" s="202" t="s">
        <v>81</v>
      </c>
      <c r="G1135" s="198"/>
      <c r="H1135" s="203">
        <v>1</v>
      </c>
      <c r="I1135" s="198"/>
      <c r="J1135" s="198"/>
      <c r="K1135" s="198"/>
      <c r="L1135" s="199"/>
      <c r="M1135" s="204"/>
      <c r="N1135" s="205"/>
      <c r="O1135" s="205"/>
      <c r="P1135" s="205"/>
      <c r="Q1135" s="205"/>
      <c r="R1135" s="205"/>
      <c r="S1135" s="205"/>
      <c r="T1135" s="206"/>
      <c r="U1135" s="198"/>
      <c r="V1135" s="198"/>
      <c r="AT1135" s="102" t="s">
        <v>212</v>
      </c>
      <c r="AU1135" s="102" t="s">
        <v>83</v>
      </c>
      <c r="AV1135" s="14" t="s">
        <v>83</v>
      </c>
      <c r="AW1135" s="14" t="s">
        <v>32</v>
      </c>
      <c r="AX1135" s="14" t="s">
        <v>75</v>
      </c>
      <c r="AY1135" s="102" t="s">
        <v>204</v>
      </c>
    </row>
    <row r="1136" spans="1:65" s="13" customFormat="1" x14ac:dyDescent="0.2">
      <c r="A1136" s="225"/>
      <c r="B1136" s="226"/>
      <c r="C1136" s="225"/>
      <c r="D1136" s="200" t="s">
        <v>212</v>
      </c>
      <c r="E1136" s="227" t="s">
        <v>1</v>
      </c>
      <c r="F1136" s="228" t="s">
        <v>224</v>
      </c>
      <c r="G1136" s="225"/>
      <c r="H1136" s="227" t="s">
        <v>1</v>
      </c>
      <c r="I1136" s="225"/>
      <c r="J1136" s="225"/>
      <c r="K1136" s="225"/>
      <c r="L1136" s="226"/>
      <c r="M1136" s="229"/>
      <c r="N1136" s="230"/>
      <c r="O1136" s="230"/>
      <c r="P1136" s="230"/>
      <c r="Q1136" s="230"/>
      <c r="R1136" s="230"/>
      <c r="S1136" s="230"/>
      <c r="T1136" s="231"/>
      <c r="U1136" s="225"/>
      <c r="V1136" s="225"/>
      <c r="AT1136" s="101" t="s">
        <v>212</v>
      </c>
      <c r="AU1136" s="101" t="s">
        <v>83</v>
      </c>
      <c r="AV1136" s="13" t="s">
        <v>81</v>
      </c>
      <c r="AW1136" s="13" t="s">
        <v>32</v>
      </c>
      <c r="AX1136" s="13" t="s">
        <v>75</v>
      </c>
      <c r="AY1136" s="101" t="s">
        <v>204</v>
      </c>
    </row>
    <row r="1137" spans="1:65" s="13" customFormat="1" x14ac:dyDescent="0.2">
      <c r="A1137" s="225"/>
      <c r="B1137" s="226"/>
      <c r="C1137" s="225"/>
      <c r="D1137" s="200" t="s">
        <v>212</v>
      </c>
      <c r="E1137" s="227" t="s">
        <v>1</v>
      </c>
      <c r="F1137" s="228" t="s">
        <v>384</v>
      </c>
      <c r="G1137" s="225"/>
      <c r="H1137" s="227" t="s">
        <v>1</v>
      </c>
      <c r="I1137" s="225"/>
      <c r="J1137" s="225"/>
      <c r="K1137" s="225"/>
      <c r="L1137" s="226"/>
      <c r="M1137" s="229"/>
      <c r="N1137" s="230"/>
      <c r="O1137" s="230"/>
      <c r="P1137" s="230"/>
      <c r="Q1137" s="230"/>
      <c r="R1137" s="230"/>
      <c r="S1137" s="230"/>
      <c r="T1137" s="231"/>
      <c r="U1137" s="225"/>
      <c r="V1137" s="225"/>
      <c r="AT1137" s="101" t="s">
        <v>212</v>
      </c>
      <c r="AU1137" s="101" t="s">
        <v>83</v>
      </c>
      <c r="AV1137" s="13" t="s">
        <v>81</v>
      </c>
      <c r="AW1137" s="13" t="s">
        <v>32</v>
      </c>
      <c r="AX1137" s="13" t="s">
        <v>75</v>
      </c>
      <c r="AY1137" s="101" t="s">
        <v>204</v>
      </c>
    </row>
    <row r="1138" spans="1:65" s="14" customFormat="1" x14ac:dyDescent="0.2">
      <c r="A1138" s="198"/>
      <c r="B1138" s="199"/>
      <c r="C1138" s="198"/>
      <c r="D1138" s="200" t="s">
        <v>212</v>
      </c>
      <c r="E1138" s="201" t="s">
        <v>1</v>
      </c>
      <c r="F1138" s="202" t="s">
        <v>81</v>
      </c>
      <c r="G1138" s="198"/>
      <c r="H1138" s="203">
        <v>1</v>
      </c>
      <c r="I1138" s="198"/>
      <c r="J1138" s="198"/>
      <c r="K1138" s="198"/>
      <c r="L1138" s="199"/>
      <c r="M1138" s="204"/>
      <c r="N1138" s="205"/>
      <c r="O1138" s="205"/>
      <c r="P1138" s="205"/>
      <c r="Q1138" s="205"/>
      <c r="R1138" s="205"/>
      <c r="S1138" s="205"/>
      <c r="T1138" s="206"/>
      <c r="U1138" s="198"/>
      <c r="V1138" s="198"/>
      <c r="AT1138" s="102" t="s">
        <v>212</v>
      </c>
      <c r="AU1138" s="102" t="s">
        <v>83</v>
      </c>
      <c r="AV1138" s="14" t="s">
        <v>83</v>
      </c>
      <c r="AW1138" s="14" t="s">
        <v>32</v>
      </c>
      <c r="AX1138" s="14" t="s">
        <v>75</v>
      </c>
      <c r="AY1138" s="102" t="s">
        <v>204</v>
      </c>
    </row>
    <row r="1139" spans="1:65" s="15" customFormat="1" x14ac:dyDescent="0.2">
      <c r="A1139" s="207"/>
      <c r="B1139" s="208"/>
      <c r="C1139" s="207"/>
      <c r="D1139" s="200" t="s">
        <v>212</v>
      </c>
      <c r="E1139" s="209" t="s">
        <v>1</v>
      </c>
      <c r="F1139" s="210" t="s">
        <v>227</v>
      </c>
      <c r="G1139" s="207"/>
      <c r="H1139" s="211">
        <v>2</v>
      </c>
      <c r="I1139" s="207"/>
      <c r="J1139" s="207"/>
      <c r="K1139" s="207"/>
      <c r="L1139" s="208"/>
      <c r="M1139" s="212"/>
      <c r="N1139" s="213"/>
      <c r="O1139" s="213"/>
      <c r="P1139" s="213"/>
      <c r="Q1139" s="213"/>
      <c r="R1139" s="213"/>
      <c r="S1139" s="213"/>
      <c r="T1139" s="214"/>
      <c r="U1139" s="207"/>
      <c r="V1139" s="207"/>
      <c r="AT1139" s="103" t="s">
        <v>212</v>
      </c>
      <c r="AU1139" s="103" t="s">
        <v>83</v>
      </c>
      <c r="AV1139" s="15" t="s">
        <v>211</v>
      </c>
      <c r="AW1139" s="15" t="s">
        <v>32</v>
      </c>
      <c r="AX1139" s="15" t="s">
        <v>81</v>
      </c>
      <c r="AY1139" s="103" t="s">
        <v>204</v>
      </c>
    </row>
    <row r="1140" spans="1:65" s="2" customFormat="1" ht="16.5" customHeight="1" x14ac:dyDescent="0.2">
      <c r="A1140" s="111"/>
      <c r="B1140" s="112"/>
      <c r="C1140" s="187" t="s">
        <v>564</v>
      </c>
      <c r="D1140" s="187" t="s">
        <v>207</v>
      </c>
      <c r="E1140" s="188" t="s">
        <v>918</v>
      </c>
      <c r="F1140" s="189" t="s">
        <v>919</v>
      </c>
      <c r="G1140" s="190" t="s">
        <v>912</v>
      </c>
      <c r="H1140" s="191">
        <v>1</v>
      </c>
      <c r="I1140" s="192"/>
      <c r="J1140" s="192">
        <f>ROUND(I1140*H1140,2)</f>
        <v>0</v>
      </c>
      <c r="K1140" s="193"/>
      <c r="L1140" s="112"/>
      <c r="M1140" s="194" t="s">
        <v>1</v>
      </c>
      <c r="N1140" s="195" t="s">
        <v>40</v>
      </c>
      <c r="O1140" s="196">
        <v>0</v>
      </c>
      <c r="P1140" s="196">
        <f>O1140*H1140</f>
        <v>0</v>
      </c>
      <c r="Q1140" s="196">
        <v>0</v>
      </c>
      <c r="R1140" s="196">
        <f>Q1140*H1140</f>
        <v>0</v>
      </c>
      <c r="S1140" s="196">
        <v>0</v>
      </c>
      <c r="T1140" s="197">
        <f>S1140*H1140</f>
        <v>0</v>
      </c>
      <c r="U1140" s="111"/>
      <c r="V1140" s="111"/>
      <c r="W1140" s="29"/>
      <c r="X1140" s="29"/>
      <c r="Y1140" s="29"/>
      <c r="Z1140" s="29"/>
      <c r="AA1140" s="29"/>
      <c r="AB1140" s="29"/>
      <c r="AC1140" s="29"/>
      <c r="AD1140" s="29"/>
      <c r="AE1140" s="29"/>
      <c r="AR1140" s="99" t="s">
        <v>310</v>
      </c>
      <c r="AT1140" s="99" t="s">
        <v>207</v>
      </c>
      <c r="AU1140" s="99" t="s">
        <v>83</v>
      </c>
      <c r="AY1140" s="18" t="s">
        <v>204</v>
      </c>
      <c r="BE1140" s="100">
        <f>IF(N1140="základní",J1140,0)</f>
        <v>0</v>
      </c>
      <c r="BF1140" s="100">
        <f>IF(N1140="snížená",J1140,0)</f>
        <v>0</v>
      </c>
      <c r="BG1140" s="100">
        <f>IF(N1140="zákl. přenesená",J1140,0)</f>
        <v>0</v>
      </c>
      <c r="BH1140" s="100">
        <f>IF(N1140="sníž. přenesená",J1140,0)</f>
        <v>0</v>
      </c>
      <c r="BI1140" s="100">
        <f>IF(N1140="nulová",J1140,0)</f>
        <v>0</v>
      </c>
      <c r="BJ1140" s="18" t="s">
        <v>81</v>
      </c>
      <c r="BK1140" s="100">
        <f>ROUND(I1140*H1140,2)</f>
        <v>0</v>
      </c>
      <c r="BL1140" s="18" t="s">
        <v>310</v>
      </c>
      <c r="BM1140" s="99" t="s">
        <v>920</v>
      </c>
    </row>
    <row r="1141" spans="1:65" s="13" customFormat="1" x14ac:dyDescent="0.2">
      <c r="A1141" s="225"/>
      <c r="B1141" s="226"/>
      <c r="C1141" s="225"/>
      <c r="D1141" s="200" t="s">
        <v>212</v>
      </c>
      <c r="E1141" s="227" t="s">
        <v>1</v>
      </c>
      <c r="F1141" s="228" t="s">
        <v>213</v>
      </c>
      <c r="G1141" s="225"/>
      <c r="H1141" s="227" t="s">
        <v>1</v>
      </c>
      <c r="I1141" s="225"/>
      <c r="J1141" s="225"/>
      <c r="K1141" s="225"/>
      <c r="L1141" s="226"/>
      <c r="M1141" s="229"/>
      <c r="N1141" s="230"/>
      <c r="O1141" s="230"/>
      <c r="P1141" s="230"/>
      <c r="Q1141" s="230"/>
      <c r="R1141" s="230"/>
      <c r="S1141" s="230"/>
      <c r="T1141" s="231"/>
      <c r="U1141" s="225"/>
      <c r="V1141" s="225"/>
      <c r="AT1141" s="101" t="s">
        <v>212</v>
      </c>
      <c r="AU1141" s="101" t="s">
        <v>83</v>
      </c>
      <c r="AV1141" s="13" t="s">
        <v>81</v>
      </c>
      <c r="AW1141" s="13" t="s">
        <v>32</v>
      </c>
      <c r="AX1141" s="13" t="s">
        <v>75</v>
      </c>
      <c r="AY1141" s="101" t="s">
        <v>204</v>
      </c>
    </row>
    <row r="1142" spans="1:65" s="13" customFormat="1" x14ac:dyDescent="0.2">
      <c r="A1142" s="225"/>
      <c r="B1142" s="226"/>
      <c r="C1142" s="225"/>
      <c r="D1142" s="200" t="s">
        <v>212</v>
      </c>
      <c r="E1142" s="227" t="s">
        <v>1</v>
      </c>
      <c r="F1142" s="228" t="s">
        <v>325</v>
      </c>
      <c r="G1142" s="225"/>
      <c r="H1142" s="227" t="s">
        <v>1</v>
      </c>
      <c r="I1142" s="225"/>
      <c r="J1142" s="225"/>
      <c r="K1142" s="225"/>
      <c r="L1142" s="226"/>
      <c r="M1142" s="229"/>
      <c r="N1142" s="230"/>
      <c r="O1142" s="230"/>
      <c r="P1142" s="230"/>
      <c r="Q1142" s="230"/>
      <c r="R1142" s="230"/>
      <c r="S1142" s="230"/>
      <c r="T1142" s="231"/>
      <c r="U1142" s="225"/>
      <c r="V1142" s="225"/>
      <c r="AT1142" s="101" t="s">
        <v>212</v>
      </c>
      <c r="AU1142" s="101" t="s">
        <v>83</v>
      </c>
      <c r="AV1142" s="13" t="s">
        <v>81</v>
      </c>
      <c r="AW1142" s="13" t="s">
        <v>32</v>
      </c>
      <c r="AX1142" s="13" t="s">
        <v>75</v>
      </c>
      <c r="AY1142" s="101" t="s">
        <v>204</v>
      </c>
    </row>
    <row r="1143" spans="1:65" s="14" customFormat="1" x14ac:dyDescent="0.2">
      <c r="A1143" s="198"/>
      <c r="B1143" s="199"/>
      <c r="C1143" s="198"/>
      <c r="D1143" s="200" t="s">
        <v>212</v>
      </c>
      <c r="E1143" s="201" t="s">
        <v>1</v>
      </c>
      <c r="F1143" s="202" t="s">
        <v>81</v>
      </c>
      <c r="G1143" s="198"/>
      <c r="H1143" s="203">
        <v>1</v>
      </c>
      <c r="I1143" s="198"/>
      <c r="J1143" s="198"/>
      <c r="K1143" s="198"/>
      <c r="L1143" s="199"/>
      <c r="M1143" s="204"/>
      <c r="N1143" s="205"/>
      <c r="O1143" s="205"/>
      <c r="P1143" s="205"/>
      <c r="Q1143" s="205"/>
      <c r="R1143" s="205"/>
      <c r="S1143" s="205"/>
      <c r="T1143" s="206"/>
      <c r="U1143" s="198"/>
      <c r="V1143" s="198"/>
      <c r="AT1143" s="102" t="s">
        <v>212</v>
      </c>
      <c r="AU1143" s="102" t="s">
        <v>83</v>
      </c>
      <c r="AV1143" s="14" t="s">
        <v>83</v>
      </c>
      <c r="AW1143" s="14" t="s">
        <v>32</v>
      </c>
      <c r="AX1143" s="14" t="s">
        <v>75</v>
      </c>
      <c r="AY1143" s="102" t="s">
        <v>204</v>
      </c>
    </row>
    <row r="1144" spans="1:65" s="15" customFormat="1" x14ac:dyDescent="0.2">
      <c r="A1144" s="207"/>
      <c r="B1144" s="208"/>
      <c r="C1144" s="207"/>
      <c r="D1144" s="200" t="s">
        <v>212</v>
      </c>
      <c r="E1144" s="209" t="s">
        <v>1</v>
      </c>
      <c r="F1144" s="210" t="s">
        <v>227</v>
      </c>
      <c r="G1144" s="207"/>
      <c r="H1144" s="211">
        <v>1</v>
      </c>
      <c r="I1144" s="207"/>
      <c r="J1144" s="207"/>
      <c r="K1144" s="207"/>
      <c r="L1144" s="208"/>
      <c r="M1144" s="212"/>
      <c r="N1144" s="213"/>
      <c r="O1144" s="213"/>
      <c r="P1144" s="213"/>
      <c r="Q1144" s="213"/>
      <c r="R1144" s="213"/>
      <c r="S1144" s="213"/>
      <c r="T1144" s="214"/>
      <c r="U1144" s="207"/>
      <c r="V1144" s="207"/>
      <c r="AT1144" s="103" t="s">
        <v>212</v>
      </c>
      <c r="AU1144" s="103" t="s">
        <v>83</v>
      </c>
      <c r="AV1144" s="15" t="s">
        <v>211</v>
      </c>
      <c r="AW1144" s="15" t="s">
        <v>32</v>
      </c>
      <c r="AX1144" s="15" t="s">
        <v>81</v>
      </c>
      <c r="AY1144" s="103" t="s">
        <v>204</v>
      </c>
    </row>
    <row r="1145" spans="1:65" s="2" customFormat="1" ht="16.5" customHeight="1" x14ac:dyDescent="0.2">
      <c r="A1145" s="111"/>
      <c r="B1145" s="112"/>
      <c r="C1145" s="187" t="s">
        <v>921</v>
      </c>
      <c r="D1145" s="187" t="s">
        <v>207</v>
      </c>
      <c r="E1145" s="188" t="s">
        <v>922</v>
      </c>
      <c r="F1145" s="189" t="s">
        <v>923</v>
      </c>
      <c r="G1145" s="190" t="s">
        <v>912</v>
      </c>
      <c r="H1145" s="191">
        <v>3</v>
      </c>
      <c r="I1145" s="192"/>
      <c r="J1145" s="192">
        <f>ROUND(I1145*H1145,2)</f>
        <v>0</v>
      </c>
      <c r="K1145" s="193"/>
      <c r="L1145" s="112"/>
      <c r="M1145" s="194" t="s">
        <v>1</v>
      </c>
      <c r="N1145" s="195" t="s">
        <v>40</v>
      </c>
      <c r="O1145" s="196">
        <v>0</v>
      </c>
      <c r="P1145" s="196">
        <f>O1145*H1145</f>
        <v>0</v>
      </c>
      <c r="Q1145" s="196">
        <v>0</v>
      </c>
      <c r="R1145" s="196">
        <f>Q1145*H1145</f>
        <v>0</v>
      </c>
      <c r="S1145" s="196">
        <v>0</v>
      </c>
      <c r="T1145" s="197">
        <f>S1145*H1145</f>
        <v>0</v>
      </c>
      <c r="U1145" s="111"/>
      <c r="V1145" s="111"/>
      <c r="W1145" s="29"/>
      <c r="X1145" s="29"/>
      <c r="Y1145" s="29"/>
      <c r="Z1145" s="29"/>
      <c r="AA1145" s="29"/>
      <c r="AB1145" s="29"/>
      <c r="AC1145" s="29"/>
      <c r="AD1145" s="29"/>
      <c r="AE1145" s="29"/>
      <c r="AR1145" s="99" t="s">
        <v>310</v>
      </c>
      <c r="AT1145" s="99" t="s">
        <v>207</v>
      </c>
      <c r="AU1145" s="99" t="s">
        <v>83</v>
      </c>
      <c r="AY1145" s="18" t="s">
        <v>204</v>
      </c>
      <c r="BE1145" s="100">
        <f>IF(N1145="základní",J1145,0)</f>
        <v>0</v>
      </c>
      <c r="BF1145" s="100">
        <f>IF(N1145="snížená",J1145,0)</f>
        <v>0</v>
      </c>
      <c r="BG1145" s="100">
        <f>IF(N1145="zákl. přenesená",J1145,0)</f>
        <v>0</v>
      </c>
      <c r="BH1145" s="100">
        <f>IF(N1145="sníž. přenesená",J1145,0)</f>
        <v>0</v>
      </c>
      <c r="BI1145" s="100">
        <f>IF(N1145="nulová",J1145,0)</f>
        <v>0</v>
      </c>
      <c r="BJ1145" s="18" t="s">
        <v>81</v>
      </c>
      <c r="BK1145" s="100">
        <f>ROUND(I1145*H1145,2)</f>
        <v>0</v>
      </c>
      <c r="BL1145" s="18" t="s">
        <v>310</v>
      </c>
      <c r="BM1145" s="99" t="s">
        <v>924</v>
      </c>
    </row>
    <row r="1146" spans="1:65" s="13" customFormat="1" x14ac:dyDescent="0.2">
      <c r="A1146" s="225"/>
      <c r="B1146" s="226"/>
      <c r="C1146" s="225"/>
      <c r="D1146" s="200" t="s">
        <v>212</v>
      </c>
      <c r="E1146" s="227" t="s">
        <v>1</v>
      </c>
      <c r="F1146" s="228" t="s">
        <v>213</v>
      </c>
      <c r="G1146" s="225"/>
      <c r="H1146" s="227" t="s">
        <v>1</v>
      </c>
      <c r="I1146" s="225"/>
      <c r="J1146" s="225"/>
      <c r="K1146" s="225"/>
      <c r="L1146" s="226"/>
      <c r="M1146" s="229"/>
      <c r="N1146" s="230"/>
      <c r="O1146" s="230"/>
      <c r="P1146" s="230"/>
      <c r="Q1146" s="230"/>
      <c r="R1146" s="230"/>
      <c r="S1146" s="230"/>
      <c r="T1146" s="231"/>
      <c r="U1146" s="225"/>
      <c r="V1146" s="225"/>
      <c r="AT1146" s="101" t="s">
        <v>212</v>
      </c>
      <c r="AU1146" s="101" t="s">
        <v>83</v>
      </c>
      <c r="AV1146" s="13" t="s">
        <v>81</v>
      </c>
      <c r="AW1146" s="13" t="s">
        <v>32</v>
      </c>
      <c r="AX1146" s="13" t="s">
        <v>75</v>
      </c>
      <c r="AY1146" s="101" t="s">
        <v>204</v>
      </c>
    </row>
    <row r="1147" spans="1:65" s="13" customFormat="1" x14ac:dyDescent="0.2">
      <c r="A1147" s="225"/>
      <c r="B1147" s="226"/>
      <c r="C1147" s="225"/>
      <c r="D1147" s="200" t="s">
        <v>212</v>
      </c>
      <c r="E1147" s="227" t="s">
        <v>1</v>
      </c>
      <c r="F1147" s="228" t="s">
        <v>325</v>
      </c>
      <c r="G1147" s="225"/>
      <c r="H1147" s="227" t="s">
        <v>1</v>
      </c>
      <c r="I1147" s="225"/>
      <c r="J1147" s="225"/>
      <c r="K1147" s="225"/>
      <c r="L1147" s="226"/>
      <c r="M1147" s="229"/>
      <c r="N1147" s="230"/>
      <c r="O1147" s="230"/>
      <c r="P1147" s="230"/>
      <c r="Q1147" s="230"/>
      <c r="R1147" s="230"/>
      <c r="S1147" s="230"/>
      <c r="T1147" s="231"/>
      <c r="U1147" s="225"/>
      <c r="V1147" s="225"/>
      <c r="AT1147" s="101" t="s">
        <v>212</v>
      </c>
      <c r="AU1147" s="101" t="s">
        <v>83</v>
      </c>
      <c r="AV1147" s="13" t="s">
        <v>81</v>
      </c>
      <c r="AW1147" s="13" t="s">
        <v>32</v>
      </c>
      <c r="AX1147" s="13" t="s">
        <v>75</v>
      </c>
      <c r="AY1147" s="101" t="s">
        <v>204</v>
      </c>
    </row>
    <row r="1148" spans="1:65" s="14" customFormat="1" x14ac:dyDescent="0.2">
      <c r="A1148" s="198"/>
      <c r="B1148" s="199"/>
      <c r="C1148" s="198"/>
      <c r="D1148" s="200" t="s">
        <v>212</v>
      </c>
      <c r="E1148" s="201" t="s">
        <v>1</v>
      </c>
      <c r="F1148" s="202" t="s">
        <v>81</v>
      </c>
      <c r="G1148" s="198"/>
      <c r="H1148" s="203">
        <v>1</v>
      </c>
      <c r="I1148" s="198"/>
      <c r="J1148" s="198"/>
      <c r="K1148" s="198"/>
      <c r="L1148" s="199"/>
      <c r="M1148" s="204"/>
      <c r="N1148" s="205"/>
      <c r="O1148" s="205"/>
      <c r="P1148" s="205"/>
      <c r="Q1148" s="205"/>
      <c r="R1148" s="205"/>
      <c r="S1148" s="205"/>
      <c r="T1148" s="206"/>
      <c r="U1148" s="198"/>
      <c r="V1148" s="198"/>
      <c r="AT1148" s="102" t="s">
        <v>212</v>
      </c>
      <c r="AU1148" s="102" t="s">
        <v>83</v>
      </c>
      <c r="AV1148" s="14" t="s">
        <v>83</v>
      </c>
      <c r="AW1148" s="14" t="s">
        <v>32</v>
      </c>
      <c r="AX1148" s="14" t="s">
        <v>75</v>
      </c>
      <c r="AY1148" s="102" t="s">
        <v>204</v>
      </c>
    </row>
    <row r="1149" spans="1:65" s="13" customFormat="1" x14ac:dyDescent="0.2">
      <c r="A1149" s="225"/>
      <c r="B1149" s="226"/>
      <c r="C1149" s="225"/>
      <c r="D1149" s="200" t="s">
        <v>212</v>
      </c>
      <c r="E1149" s="227" t="s">
        <v>1</v>
      </c>
      <c r="F1149" s="228" t="s">
        <v>463</v>
      </c>
      <c r="G1149" s="225"/>
      <c r="H1149" s="227" t="s">
        <v>1</v>
      </c>
      <c r="I1149" s="225"/>
      <c r="J1149" s="225"/>
      <c r="K1149" s="225"/>
      <c r="L1149" s="226"/>
      <c r="M1149" s="229"/>
      <c r="N1149" s="230"/>
      <c r="O1149" s="230"/>
      <c r="P1149" s="230"/>
      <c r="Q1149" s="230"/>
      <c r="R1149" s="230"/>
      <c r="S1149" s="230"/>
      <c r="T1149" s="231"/>
      <c r="U1149" s="225"/>
      <c r="V1149" s="225"/>
      <c r="AT1149" s="101" t="s">
        <v>212</v>
      </c>
      <c r="AU1149" s="101" t="s">
        <v>83</v>
      </c>
      <c r="AV1149" s="13" t="s">
        <v>81</v>
      </c>
      <c r="AW1149" s="13" t="s">
        <v>32</v>
      </c>
      <c r="AX1149" s="13" t="s">
        <v>75</v>
      </c>
      <c r="AY1149" s="101" t="s">
        <v>204</v>
      </c>
    </row>
    <row r="1150" spans="1:65" s="14" customFormat="1" x14ac:dyDescent="0.2">
      <c r="A1150" s="198"/>
      <c r="B1150" s="199"/>
      <c r="C1150" s="198"/>
      <c r="D1150" s="200" t="s">
        <v>212</v>
      </c>
      <c r="E1150" s="201" t="s">
        <v>1</v>
      </c>
      <c r="F1150" s="202" t="s">
        <v>81</v>
      </c>
      <c r="G1150" s="198"/>
      <c r="H1150" s="203">
        <v>1</v>
      </c>
      <c r="I1150" s="198"/>
      <c r="J1150" s="198"/>
      <c r="K1150" s="198"/>
      <c r="L1150" s="199"/>
      <c r="M1150" s="204"/>
      <c r="N1150" s="205"/>
      <c r="O1150" s="205"/>
      <c r="P1150" s="205"/>
      <c r="Q1150" s="205"/>
      <c r="R1150" s="205"/>
      <c r="S1150" s="205"/>
      <c r="T1150" s="206"/>
      <c r="U1150" s="198"/>
      <c r="V1150" s="198"/>
      <c r="AT1150" s="102" t="s">
        <v>212</v>
      </c>
      <c r="AU1150" s="102" t="s">
        <v>83</v>
      </c>
      <c r="AV1150" s="14" t="s">
        <v>83</v>
      </c>
      <c r="AW1150" s="14" t="s">
        <v>32</v>
      </c>
      <c r="AX1150" s="14" t="s">
        <v>75</v>
      </c>
      <c r="AY1150" s="102" t="s">
        <v>204</v>
      </c>
    </row>
    <row r="1151" spans="1:65" s="13" customFormat="1" x14ac:dyDescent="0.2">
      <c r="A1151" s="225"/>
      <c r="B1151" s="226"/>
      <c r="C1151" s="225"/>
      <c r="D1151" s="200" t="s">
        <v>212</v>
      </c>
      <c r="E1151" s="227" t="s">
        <v>1</v>
      </c>
      <c r="F1151" s="228" t="s">
        <v>224</v>
      </c>
      <c r="G1151" s="225"/>
      <c r="H1151" s="227" t="s">
        <v>1</v>
      </c>
      <c r="I1151" s="225"/>
      <c r="J1151" s="225"/>
      <c r="K1151" s="225"/>
      <c r="L1151" s="226"/>
      <c r="M1151" s="229"/>
      <c r="N1151" s="230"/>
      <c r="O1151" s="230"/>
      <c r="P1151" s="230"/>
      <c r="Q1151" s="230"/>
      <c r="R1151" s="230"/>
      <c r="S1151" s="230"/>
      <c r="T1151" s="231"/>
      <c r="U1151" s="225"/>
      <c r="V1151" s="225"/>
      <c r="AT1151" s="101" t="s">
        <v>212</v>
      </c>
      <c r="AU1151" s="101" t="s">
        <v>83</v>
      </c>
      <c r="AV1151" s="13" t="s">
        <v>81</v>
      </c>
      <c r="AW1151" s="13" t="s">
        <v>32</v>
      </c>
      <c r="AX1151" s="13" t="s">
        <v>75</v>
      </c>
      <c r="AY1151" s="101" t="s">
        <v>204</v>
      </c>
    </row>
    <row r="1152" spans="1:65" s="13" customFormat="1" x14ac:dyDescent="0.2">
      <c r="A1152" s="225"/>
      <c r="B1152" s="226"/>
      <c r="C1152" s="225"/>
      <c r="D1152" s="200" t="s">
        <v>212</v>
      </c>
      <c r="E1152" s="227" t="s">
        <v>1</v>
      </c>
      <c r="F1152" s="228" t="s">
        <v>384</v>
      </c>
      <c r="G1152" s="225"/>
      <c r="H1152" s="227" t="s">
        <v>1</v>
      </c>
      <c r="I1152" s="225"/>
      <c r="J1152" s="225"/>
      <c r="K1152" s="225"/>
      <c r="L1152" s="226"/>
      <c r="M1152" s="229"/>
      <c r="N1152" s="230"/>
      <c r="O1152" s="230"/>
      <c r="P1152" s="230"/>
      <c r="Q1152" s="230"/>
      <c r="R1152" s="230"/>
      <c r="S1152" s="230"/>
      <c r="T1152" s="231"/>
      <c r="U1152" s="225"/>
      <c r="V1152" s="225"/>
      <c r="AT1152" s="101" t="s">
        <v>212</v>
      </c>
      <c r="AU1152" s="101" t="s">
        <v>83</v>
      </c>
      <c r="AV1152" s="13" t="s">
        <v>81</v>
      </c>
      <c r="AW1152" s="13" t="s">
        <v>32</v>
      </c>
      <c r="AX1152" s="13" t="s">
        <v>75</v>
      </c>
      <c r="AY1152" s="101" t="s">
        <v>204</v>
      </c>
    </row>
    <row r="1153" spans="1:65" s="14" customFormat="1" x14ac:dyDescent="0.2">
      <c r="A1153" s="198"/>
      <c r="B1153" s="199"/>
      <c r="C1153" s="198"/>
      <c r="D1153" s="200" t="s">
        <v>212</v>
      </c>
      <c r="E1153" s="201" t="s">
        <v>1</v>
      </c>
      <c r="F1153" s="202" t="s">
        <v>81</v>
      </c>
      <c r="G1153" s="198"/>
      <c r="H1153" s="203">
        <v>1</v>
      </c>
      <c r="I1153" s="198"/>
      <c r="J1153" s="198"/>
      <c r="K1153" s="198"/>
      <c r="L1153" s="199"/>
      <c r="M1153" s="204"/>
      <c r="N1153" s="205"/>
      <c r="O1153" s="205"/>
      <c r="P1153" s="205"/>
      <c r="Q1153" s="205"/>
      <c r="R1153" s="205"/>
      <c r="S1153" s="205"/>
      <c r="T1153" s="206"/>
      <c r="U1153" s="198"/>
      <c r="V1153" s="198"/>
      <c r="AT1153" s="102" t="s">
        <v>212</v>
      </c>
      <c r="AU1153" s="102" t="s">
        <v>83</v>
      </c>
      <c r="AV1153" s="14" t="s">
        <v>83</v>
      </c>
      <c r="AW1153" s="14" t="s">
        <v>32</v>
      </c>
      <c r="AX1153" s="14" t="s">
        <v>75</v>
      </c>
      <c r="AY1153" s="102" t="s">
        <v>204</v>
      </c>
    </row>
    <row r="1154" spans="1:65" s="15" customFormat="1" x14ac:dyDescent="0.2">
      <c r="A1154" s="207"/>
      <c r="B1154" s="208"/>
      <c r="C1154" s="207"/>
      <c r="D1154" s="200" t="s">
        <v>212</v>
      </c>
      <c r="E1154" s="209" t="s">
        <v>1</v>
      </c>
      <c r="F1154" s="210" t="s">
        <v>227</v>
      </c>
      <c r="G1154" s="207"/>
      <c r="H1154" s="211">
        <v>3</v>
      </c>
      <c r="I1154" s="207"/>
      <c r="J1154" s="207"/>
      <c r="K1154" s="207"/>
      <c r="L1154" s="208"/>
      <c r="M1154" s="212"/>
      <c r="N1154" s="213"/>
      <c r="O1154" s="213"/>
      <c r="P1154" s="213"/>
      <c r="Q1154" s="213"/>
      <c r="R1154" s="213"/>
      <c r="S1154" s="213"/>
      <c r="T1154" s="214"/>
      <c r="U1154" s="207"/>
      <c r="V1154" s="207"/>
      <c r="AT1154" s="103" t="s">
        <v>212</v>
      </c>
      <c r="AU1154" s="103" t="s">
        <v>83</v>
      </c>
      <c r="AV1154" s="15" t="s">
        <v>211</v>
      </c>
      <c r="AW1154" s="15" t="s">
        <v>32</v>
      </c>
      <c r="AX1154" s="15" t="s">
        <v>81</v>
      </c>
      <c r="AY1154" s="103" t="s">
        <v>204</v>
      </c>
    </row>
    <row r="1155" spans="1:65" s="2" customFormat="1" ht="16.5" customHeight="1" x14ac:dyDescent="0.2">
      <c r="A1155" s="111"/>
      <c r="B1155" s="112"/>
      <c r="C1155" s="187" t="s">
        <v>570</v>
      </c>
      <c r="D1155" s="187" t="s">
        <v>207</v>
      </c>
      <c r="E1155" s="188" t="s">
        <v>925</v>
      </c>
      <c r="F1155" s="189" t="s">
        <v>926</v>
      </c>
      <c r="G1155" s="190" t="s">
        <v>282</v>
      </c>
      <c r="H1155" s="191">
        <v>1</v>
      </c>
      <c r="I1155" s="192"/>
      <c r="J1155" s="192">
        <f>ROUND(I1155*H1155,2)</f>
        <v>0</v>
      </c>
      <c r="K1155" s="193"/>
      <c r="L1155" s="112"/>
      <c r="M1155" s="194" t="s">
        <v>1</v>
      </c>
      <c r="N1155" s="195" t="s">
        <v>40</v>
      </c>
      <c r="O1155" s="196">
        <v>0</v>
      </c>
      <c r="P1155" s="196">
        <f>O1155*H1155</f>
        <v>0</v>
      </c>
      <c r="Q1155" s="196">
        <v>0</v>
      </c>
      <c r="R1155" s="196">
        <f>Q1155*H1155</f>
        <v>0</v>
      </c>
      <c r="S1155" s="196">
        <v>0</v>
      </c>
      <c r="T1155" s="197">
        <f>S1155*H1155</f>
        <v>0</v>
      </c>
      <c r="U1155" s="111"/>
      <c r="V1155" s="111"/>
      <c r="W1155" s="29"/>
      <c r="X1155" s="29"/>
      <c r="Y1155" s="29"/>
      <c r="Z1155" s="29"/>
      <c r="AA1155" s="29"/>
      <c r="AB1155" s="29"/>
      <c r="AC1155" s="29"/>
      <c r="AD1155" s="29"/>
      <c r="AE1155" s="29"/>
      <c r="AR1155" s="99" t="s">
        <v>310</v>
      </c>
      <c r="AT1155" s="99" t="s">
        <v>207</v>
      </c>
      <c r="AU1155" s="99" t="s">
        <v>83</v>
      </c>
      <c r="AY1155" s="18" t="s">
        <v>204</v>
      </c>
      <c r="BE1155" s="100">
        <f>IF(N1155="základní",J1155,0)</f>
        <v>0</v>
      </c>
      <c r="BF1155" s="100">
        <f>IF(N1155="snížená",J1155,0)</f>
        <v>0</v>
      </c>
      <c r="BG1155" s="100">
        <f>IF(N1155="zákl. přenesená",J1155,0)</f>
        <v>0</v>
      </c>
      <c r="BH1155" s="100">
        <f>IF(N1155="sníž. přenesená",J1155,0)</f>
        <v>0</v>
      </c>
      <c r="BI1155" s="100">
        <f>IF(N1155="nulová",J1155,0)</f>
        <v>0</v>
      </c>
      <c r="BJ1155" s="18" t="s">
        <v>81</v>
      </c>
      <c r="BK1155" s="100">
        <f>ROUND(I1155*H1155,2)</f>
        <v>0</v>
      </c>
      <c r="BL1155" s="18" t="s">
        <v>310</v>
      </c>
      <c r="BM1155" s="99" t="s">
        <v>927</v>
      </c>
    </row>
    <row r="1156" spans="1:65" s="13" customFormat="1" x14ac:dyDescent="0.2">
      <c r="A1156" s="225"/>
      <c r="B1156" s="226"/>
      <c r="C1156" s="225"/>
      <c r="D1156" s="200" t="s">
        <v>212</v>
      </c>
      <c r="E1156" s="227" t="s">
        <v>1</v>
      </c>
      <c r="F1156" s="228" t="s">
        <v>213</v>
      </c>
      <c r="G1156" s="225"/>
      <c r="H1156" s="227" t="s">
        <v>1</v>
      </c>
      <c r="I1156" s="225"/>
      <c r="J1156" s="225"/>
      <c r="K1156" s="225"/>
      <c r="L1156" s="226"/>
      <c r="M1156" s="229"/>
      <c r="N1156" s="230"/>
      <c r="O1156" s="230"/>
      <c r="P1156" s="230"/>
      <c r="Q1156" s="230"/>
      <c r="R1156" s="230"/>
      <c r="S1156" s="230"/>
      <c r="T1156" s="231"/>
      <c r="U1156" s="225"/>
      <c r="V1156" s="225"/>
      <c r="AT1156" s="101" t="s">
        <v>212</v>
      </c>
      <c r="AU1156" s="101" t="s">
        <v>83</v>
      </c>
      <c r="AV1156" s="13" t="s">
        <v>81</v>
      </c>
      <c r="AW1156" s="13" t="s">
        <v>32</v>
      </c>
      <c r="AX1156" s="13" t="s">
        <v>75</v>
      </c>
      <c r="AY1156" s="101" t="s">
        <v>204</v>
      </c>
    </row>
    <row r="1157" spans="1:65" s="13" customFormat="1" x14ac:dyDescent="0.2">
      <c r="A1157" s="225"/>
      <c r="B1157" s="226"/>
      <c r="C1157" s="225"/>
      <c r="D1157" s="200" t="s">
        <v>212</v>
      </c>
      <c r="E1157" s="227" t="s">
        <v>1</v>
      </c>
      <c r="F1157" s="228" t="s">
        <v>463</v>
      </c>
      <c r="G1157" s="225"/>
      <c r="H1157" s="227" t="s">
        <v>1</v>
      </c>
      <c r="I1157" s="225"/>
      <c r="J1157" s="225"/>
      <c r="K1157" s="225"/>
      <c r="L1157" s="226"/>
      <c r="M1157" s="229"/>
      <c r="N1157" s="230"/>
      <c r="O1157" s="230"/>
      <c r="P1157" s="230"/>
      <c r="Q1157" s="230"/>
      <c r="R1157" s="230"/>
      <c r="S1157" s="230"/>
      <c r="T1157" s="231"/>
      <c r="U1157" s="225"/>
      <c r="V1157" s="225"/>
      <c r="AT1157" s="101" t="s">
        <v>212</v>
      </c>
      <c r="AU1157" s="101" t="s">
        <v>83</v>
      </c>
      <c r="AV1157" s="13" t="s">
        <v>81</v>
      </c>
      <c r="AW1157" s="13" t="s">
        <v>32</v>
      </c>
      <c r="AX1157" s="13" t="s">
        <v>75</v>
      </c>
      <c r="AY1157" s="101" t="s">
        <v>204</v>
      </c>
    </row>
    <row r="1158" spans="1:65" s="14" customFormat="1" x14ac:dyDescent="0.2">
      <c r="A1158" s="198"/>
      <c r="B1158" s="199"/>
      <c r="C1158" s="198"/>
      <c r="D1158" s="200" t="s">
        <v>212</v>
      </c>
      <c r="E1158" s="201" t="s">
        <v>1</v>
      </c>
      <c r="F1158" s="202" t="s">
        <v>81</v>
      </c>
      <c r="G1158" s="198"/>
      <c r="H1158" s="203">
        <v>1</v>
      </c>
      <c r="I1158" s="198"/>
      <c r="J1158" s="198"/>
      <c r="K1158" s="198"/>
      <c r="L1158" s="199"/>
      <c r="M1158" s="204"/>
      <c r="N1158" s="205"/>
      <c r="O1158" s="205"/>
      <c r="P1158" s="205"/>
      <c r="Q1158" s="205"/>
      <c r="R1158" s="205"/>
      <c r="S1158" s="205"/>
      <c r="T1158" s="206"/>
      <c r="U1158" s="198"/>
      <c r="V1158" s="198"/>
      <c r="AT1158" s="102" t="s">
        <v>212</v>
      </c>
      <c r="AU1158" s="102" t="s">
        <v>83</v>
      </c>
      <c r="AV1158" s="14" t="s">
        <v>83</v>
      </c>
      <c r="AW1158" s="14" t="s">
        <v>32</v>
      </c>
      <c r="AX1158" s="14" t="s">
        <v>75</v>
      </c>
      <c r="AY1158" s="102" t="s">
        <v>204</v>
      </c>
    </row>
    <row r="1159" spans="1:65" s="15" customFormat="1" x14ac:dyDescent="0.2">
      <c r="A1159" s="207"/>
      <c r="B1159" s="208"/>
      <c r="C1159" s="207"/>
      <c r="D1159" s="200" t="s">
        <v>212</v>
      </c>
      <c r="E1159" s="209" t="s">
        <v>1</v>
      </c>
      <c r="F1159" s="210" t="s">
        <v>227</v>
      </c>
      <c r="G1159" s="207"/>
      <c r="H1159" s="211">
        <v>1</v>
      </c>
      <c r="I1159" s="207"/>
      <c r="J1159" s="207"/>
      <c r="K1159" s="207"/>
      <c r="L1159" s="208"/>
      <c r="M1159" s="212"/>
      <c r="N1159" s="213"/>
      <c r="O1159" s="213"/>
      <c r="P1159" s="213"/>
      <c r="Q1159" s="213"/>
      <c r="R1159" s="213"/>
      <c r="S1159" s="213"/>
      <c r="T1159" s="214"/>
      <c r="U1159" s="207"/>
      <c r="V1159" s="207"/>
      <c r="AT1159" s="103" t="s">
        <v>212</v>
      </c>
      <c r="AU1159" s="103" t="s">
        <v>83</v>
      </c>
      <c r="AV1159" s="15" t="s">
        <v>211</v>
      </c>
      <c r="AW1159" s="15" t="s">
        <v>32</v>
      </c>
      <c r="AX1159" s="15" t="s">
        <v>81</v>
      </c>
      <c r="AY1159" s="103" t="s">
        <v>204</v>
      </c>
    </row>
    <row r="1160" spans="1:65" s="12" customFormat="1" ht="22.9" customHeight="1" x14ac:dyDescent="0.2">
      <c r="A1160" s="176"/>
      <c r="B1160" s="177"/>
      <c r="C1160" s="176"/>
      <c r="D1160" s="178" t="s">
        <v>74</v>
      </c>
      <c r="E1160" s="185" t="s">
        <v>928</v>
      </c>
      <c r="F1160" s="185" t="s">
        <v>929</v>
      </c>
      <c r="G1160" s="176"/>
      <c r="H1160" s="176"/>
      <c r="I1160" s="176"/>
      <c r="J1160" s="186">
        <f>BK1160</f>
        <v>0</v>
      </c>
      <c r="K1160" s="176"/>
      <c r="L1160" s="177"/>
      <c r="M1160" s="181"/>
      <c r="N1160" s="182"/>
      <c r="O1160" s="182"/>
      <c r="P1160" s="183">
        <f>SUM(P1161:P1192)</f>
        <v>0</v>
      </c>
      <c r="Q1160" s="182"/>
      <c r="R1160" s="183">
        <f>SUM(R1161:R1192)</f>
        <v>0</v>
      </c>
      <c r="S1160" s="182"/>
      <c r="T1160" s="184">
        <f>SUM(T1161:T1192)</f>
        <v>0</v>
      </c>
      <c r="U1160" s="176"/>
      <c r="V1160" s="176"/>
      <c r="AR1160" s="96" t="s">
        <v>83</v>
      </c>
      <c r="AT1160" s="97" t="s">
        <v>74</v>
      </c>
      <c r="AU1160" s="97" t="s">
        <v>81</v>
      </c>
      <c r="AY1160" s="96" t="s">
        <v>204</v>
      </c>
      <c r="BK1160" s="98">
        <f>SUM(BK1161:BK1192)</f>
        <v>0</v>
      </c>
    </row>
    <row r="1161" spans="1:65" s="2" customFormat="1" ht="16.5" customHeight="1" x14ac:dyDescent="0.2">
      <c r="A1161" s="111"/>
      <c r="B1161" s="112"/>
      <c r="C1161" s="187" t="s">
        <v>930</v>
      </c>
      <c r="D1161" s="187" t="s">
        <v>207</v>
      </c>
      <c r="E1161" s="188" t="s">
        <v>931</v>
      </c>
      <c r="F1161" s="189" t="s">
        <v>932</v>
      </c>
      <c r="G1161" s="190" t="s">
        <v>210</v>
      </c>
      <c r="H1161" s="191">
        <v>76</v>
      </c>
      <c r="I1161" s="192"/>
      <c r="J1161" s="192">
        <f>ROUND(I1161*H1161,2)</f>
        <v>0</v>
      </c>
      <c r="K1161" s="193"/>
      <c r="L1161" s="112"/>
      <c r="M1161" s="194" t="s">
        <v>1</v>
      </c>
      <c r="N1161" s="195" t="s">
        <v>40</v>
      </c>
      <c r="O1161" s="196">
        <v>0</v>
      </c>
      <c r="P1161" s="196">
        <f>O1161*H1161</f>
        <v>0</v>
      </c>
      <c r="Q1161" s="196">
        <v>0</v>
      </c>
      <c r="R1161" s="196">
        <f>Q1161*H1161</f>
        <v>0</v>
      </c>
      <c r="S1161" s="196">
        <v>0</v>
      </c>
      <c r="T1161" s="197">
        <f>S1161*H1161</f>
        <v>0</v>
      </c>
      <c r="U1161" s="111"/>
      <c r="V1161" s="111"/>
      <c r="W1161" s="29"/>
      <c r="X1161" s="29"/>
      <c r="Y1161" s="29"/>
      <c r="Z1161" s="29"/>
      <c r="AA1161" s="29"/>
      <c r="AB1161" s="29"/>
      <c r="AC1161" s="29"/>
      <c r="AD1161" s="29"/>
      <c r="AE1161" s="29"/>
      <c r="AR1161" s="99" t="s">
        <v>310</v>
      </c>
      <c r="AT1161" s="99" t="s">
        <v>207</v>
      </c>
      <c r="AU1161" s="99" t="s">
        <v>83</v>
      </c>
      <c r="AY1161" s="18" t="s">
        <v>204</v>
      </c>
      <c r="BE1161" s="100">
        <f>IF(N1161="základní",J1161,0)</f>
        <v>0</v>
      </c>
      <c r="BF1161" s="100">
        <f>IF(N1161="snížená",J1161,0)</f>
        <v>0</v>
      </c>
      <c r="BG1161" s="100">
        <f>IF(N1161="zákl. přenesená",J1161,0)</f>
        <v>0</v>
      </c>
      <c r="BH1161" s="100">
        <f>IF(N1161="sníž. přenesená",J1161,0)</f>
        <v>0</v>
      </c>
      <c r="BI1161" s="100">
        <f>IF(N1161="nulová",J1161,0)</f>
        <v>0</v>
      </c>
      <c r="BJ1161" s="18" t="s">
        <v>81</v>
      </c>
      <c r="BK1161" s="100">
        <f>ROUND(I1161*H1161,2)</f>
        <v>0</v>
      </c>
      <c r="BL1161" s="18" t="s">
        <v>310</v>
      </c>
      <c r="BM1161" s="99" t="s">
        <v>933</v>
      </c>
    </row>
    <row r="1162" spans="1:65" s="13" customFormat="1" x14ac:dyDescent="0.2">
      <c r="A1162" s="225"/>
      <c r="B1162" s="226"/>
      <c r="C1162" s="225"/>
      <c r="D1162" s="200" t="s">
        <v>212</v>
      </c>
      <c r="E1162" s="227" t="s">
        <v>1</v>
      </c>
      <c r="F1162" s="228" t="s">
        <v>934</v>
      </c>
      <c r="G1162" s="225"/>
      <c r="H1162" s="227" t="s">
        <v>1</v>
      </c>
      <c r="I1162" s="225"/>
      <c r="J1162" s="225"/>
      <c r="K1162" s="225"/>
      <c r="L1162" s="226"/>
      <c r="M1162" s="229"/>
      <c r="N1162" s="230"/>
      <c r="O1162" s="230"/>
      <c r="P1162" s="230"/>
      <c r="Q1162" s="230"/>
      <c r="R1162" s="230"/>
      <c r="S1162" s="230"/>
      <c r="T1162" s="231"/>
      <c r="U1162" s="225"/>
      <c r="V1162" s="225"/>
      <c r="AT1162" s="101" t="s">
        <v>212</v>
      </c>
      <c r="AU1162" s="101" t="s">
        <v>83</v>
      </c>
      <c r="AV1162" s="13" t="s">
        <v>81</v>
      </c>
      <c r="AW1162" s="13" t="s">
        <v>32</v>
      </c>
      <c r="AX1162" s="13" t="s">
        <v>75</v>
      </c>
      <c r="AY1162" s="101" t="s">
        <v>204</v>
      </c>
    </row>
    <row r="1163" spans="1:65" s="14" customFormat="1" x14ac:dyDescent="0.2">
      <c r="A1163" s="198"/>
      <c r="B1163" s="199"/>
      <c r="C1163" s="198"/>
      <c r="D1163" s="200" t="s">
        <v>212</v>
      </c>
      <c r="E1163" s="201" t="s">
        <v>1</v>
      </c>
      <c r="F1163" s="202" t="s">
        <v>935</v>
      </c>
      <c r="G1163" s="198"/>
      <c r="H1163" s="203">
        <v>48.5</v>
      </c>
      <c r="I1163" s="198"/>
      <c r="J1163" s="198"/>
      <c r="K1163" s="198"/>
      <c r="L1163" s="199"/>
      <c r="M1163" s="204"/>
      <c r="N1163" s="205"/>
      <c r="O1163" s="205"/>
      <c r="P1163" s="205"/>
      <c r="Q1163" s="205"/>
      <c r="R1163" s="205"/>
      <c r="S1163" s="205"/>
      <c r="T1163" s="206"/>
      <c r="U1163" s="198"/>
      <c r="V1163" s="198"/>
      <c r="AT1163" s="102" t="s">
        <v>212</v>
      </c>
      <c r="AU1163" s="102" t="s">
        <v>83</v>
      </c>
      <c r="AV1163" s="14" t="s">
        <v>83</v>
      </c>
      <c r="AW1163" s="14" t="s">
        <v>32</v>
      </c>
      <c r="AX1163" s="14" t="s">
        <v>75</v>
      </c>
      <c r="AY1163" s="102" t="s">
        <v>204</v>
      </c>
    </row>
    <row r="1164" spans="1:65" s="14" customFormat="1" x14ac:dyDescent="0.2">
      <c r="A1164" s="198"/>
      <c r="B1164" s="199"/>
      <c r="C1164" s="198"/>
      <c r="D1164" s="200" t="s">
        <v>212</v>
      </c>
      <c r="E1164" s="201" t="s">
        <v>1</v>
      </c>
      <c r="F1164" s="202" t="s">
        <v>936</v>
      </c>
      <c r="G1164" s="198"/>
      <c r="H1164" s="203">
        <v>27.5</v>
      </c>
      <c r="I1164" s="198"/>
      <c r="J1164" s="198"/>
      <c r="K1164" s="198"/>
      <c r="L1164" s="199"/>
      <c r="M1164" s="204"/>
      <c r="N1164" s="205"/>
      <c r="O1164" s="205"/>
      <c r="P1164" s="205"/>
      <c r="Q1164" s="205"/>
      <c r="R1164" s="205"/>
      <c r="S1164" s="205"/>
      <c r="T1164" s="206"/>
      <c r="U1164" s="198"/>
      <c r="V1164" s="198"/>
      <c r="AT1164" s="102" t="s">
        <v>212</v>
      </c>
      <c r="AU1164" s="102" t="s">
        <v>83</v>
      </c>
      <c r="AV1164" s="14" t="s">
        <v>83</v>
      </c>
      <c r="AW1164" s="14" t="s">
        <v>32</v>
      </c>
      <c r="AX1164" s="14" t="s">
        <v>75</v>
      </c>
      <c r="AY1164" s="102" t="s">
        <v>204</v>
      </c>
    </row>
    <row r="1165" spans="1:65" s="15" customFormat="1" x14ac:dyDescent="0.2">
      <c r="A1165" s="207"/>
      <c r="B1165" s="208"/>
      <c r="C1165" s="207"/>
      <c r="D1165" s="200" t="s">
        <v>212</v>
      </c>
      <c r="E1165" s="209" t="s">
        <v>1</v>
      </c>
      <c r="F1165" s="210" t="s">
        <v>227</v>
      </c>
      <c r="G1165" s="207"/>
      <c r="H1165" s="211">
        <v>76</v>
      </c>
      <c r="I1165" s="207"/>
      <c r="J1165" s="207"/>
      <c r="K1165" s="207"/>
      <c r="L1165" s="208"/>
      <c r="M1165" s="212"/>
      <c r="N1165" s="213"/>
      <c r="O1165" s="213"/>
      <c r="P1165" s="213"/>
      <c r="Q1165" s="213"/>
      <c r="R1165" s="213"/>
      <c r="S1165" s="213"/>
      <c r="T1165" s="214"/>
      <c r="U1165" s="207"/>
      <c r="V1165" s="207"/>
      <c r="AT1165" s="103" t="s">
        <v>212</v>
      </c>
      <c r="AU1165" s="103" t="s">
        <v>83</v>
      </c>
      <c r="AV1165" s="15" t="s">
        <v>211</v>
      </c>
      <c r="AW1165" s="15" t="s">
        <v>32</v>
      </c>
      <c r="AX1165" s="15" t="s">
        <v>81</v>
      </c>
      <c r="AY1165" s="103" t="s">
        <v>204</v>
      </c>
    </row>
    <row r="1166" spans="1:65" s="2" customFormat="1" ht="21.75" customHeight="1" x14ac:dyDescent="0.2">
      <c r="A1166" s="111"/>
      <c r="B1166" s="112"/>
      <c r="C1166" s="187" t="s">
        <v>576</v>
      </c>
      <c r="D1166" s="187" t="s">
        <v>207</v>
      </c>
      <c r="E1166" s="188" t="s">
        <v>937</v>
      </c>
      <c r="F1166" s="189" t="s">
        <v>938</v>
      </c>
      <c r="G1166" s="190" t="s">
        <v>210</v>
      </c>
      <c r="H1166" s="191">
        <v>85.73</v>
      </c>
      <c r="I1166" s="192"/>
      <c r="J1166" s="192">
        <f>ROUND(I1166*H1166,2)</f>
        <v>0</v>
      </c>
      <c r="K1166" s="193"/>
      <c r="L1166" s="112"/>
      <c r="M1166" s="194" t="s">
        <v>1</v>
      </c>
      <c r="N1166" s="195" t="s">
        <v>40</v>
      </c>
      <c r="O1166" s="196">
        <v>0</v>
      </c>
      <c r="P1166" s="196">
        <f>O1166*H1166</f>
        <v>0</v>
      </c>
      <c r="Q1166" s="196">
        <v>0</v>
      </c>
      <c r="R1166" s="196">
        <f>Q1166*H1166</f>
        <v>0</v>
      </c>
      <c r="S1166" s="196">
        <v>0</v>
      </c>
      <c r="T1166" s="197">
        <f>S1166*H1166</f>
        <v>0</v>
      </c>
      <c r="U1166" s="111"/>
      <c r="V1166" s="111"/>
      <c r="W1166" s="29"/>
      <c r="X1166" s="29"/>
      <c r="Y1166" s="29"/>
      <c r="Z1166" s="29"/>
      <c r="AA1166" s="29"/>
      <c r="AB1166" s="29"/>
      <c r="AC1166" s="29"/>
      <c r="AD1166" s="29"/>
      <c r="AE1166" s="29"/>
      <c r="AR1166" s="99" t="s">
        <v>310</v>
      </c>
      <c r="AT1166" s="99" t="s">
        <v>207</v>
      </c>
      <c r="AU1166" s="99" t="s">
        <v>83</v>
      </c>
      <c r="AY1166" s="18" t="s">
        <v>204</v>
      </c>
      <c r="BE1166" s="100">
        <f>IF(N1166="základní",J1166,0)</f>
        <v>0</v>
      </c>
      <c r="BF1166" s="100">
        <f>IF(N1166="snížená",J1166,0)</f>
        <v>0</v>
      </c>
      <c r="BG1166" s="100">
        <f>IF(N1166="zákl. přenesená",J1166,0)</f>
        <v>0</v>
      </c>
      <c r="BH1166" s="100">
        <f>IF(N1166="sníž. přenesená",J1166,0)</f>
        <v>0</v>
      </c>
      <c r="BI1166" s="100">
        <f>IF(N1166="nulová",J1166,0)</f>
        <v>0</v>
      </c>
      <c r="BJ1166" s="18" t="s">
        <v>81</v>
      </c>
      <c r="BK1166" s="100">
        <f>ROUND(I1166*H1166,2)</f>
        <v>0</v>
      </c>
      <c r="BL1166" s="18" t="s">
        <v>310</v>
      </c>
      <c r="BM1166" s="99" t="s">
        <v>939</v>
      </c>
    </row>
    <row r="1167" spans="1:65" s="13" customFormat="1" x14ac:dyDescent="0.2">
      <c r="A1167" s="225"/>
      <c r="B1167" s="226"/>
      <c r="C1167" s="225"/>
      <c r="D1167" s="200" t="s">
        <v>212</v>
      </c>
      <c r="E1167" s="227" t="s">
        <v>1</v>
      </c>
      <c r="F1167" s="228" t="s">
        <v>224</v>
      </c>
      <c r="G1167" s="225"/>
      <c r="H1167" s="227" t="s">
        <v>1</v>
      </c>
      <c r="I1167" s="225"/>
      <c r="J1167" s="225"/>
      <c r="K1167" s="225"/>
      <c r="L1167" s="226"/>
      <c r="M1167" s="229"/>
      <c r="N1167" s="230"/>
      <c r="O1167" s="230"/>
      <c r="P1167" s="230"/>
      <c r="Q1167" s="230"/>
      <c r="R1167" s="230"/>
      <c r="S1167" s="230"/>
      <c r="T1167" s="231"/>
      <c r="U1167" s="225"/>
      <c r="V1167" s="225"/>
      <c r="AT1167" s="101" t="s">
        <v>212</v>
      </c>
      <c r="AU1167" s="101" t="s">
        <v>83</v>
      </c>
      <c r="AV1167" s="13" t="s">
        <v>81</v>
      </c>
      <c r="AW1167" s="13" t="s">
        <v>32</v>
      </c>
      <c r="AX1167" s="13" t="s">
        <v>75</v>
      </c>
      <c r="AY1167" s="101" t="s">
        <v>204</v>
      </c>
    </row>
    <row r="1168" spans="1:65" s="13" customFormat="1" x14ac:dyDescent="0.2">
      <c r="A1168" s="225"/>
      <c r="B1168" s="226"/>
      <c r="C1168" s="225"/>
      <c r="D1168" s="200" t="s">
        <v>212</v>
      </c>
      <c r="E1168" s="227" t="s">
        <v>1</v>
      </c>
      <c r="F1168" s="228" t="s">
        <v>743</v>
      </c>
      <c r="G1168" s="225"/>
      <c r="H1168" s="227" t="s">
        <v>1</v>
      </c>
      <c r="I1168" s="225"/>
      <c r="J1168" s="225"/>
      <c r="K1168" s="225"/>
      <c r="L1168" s="226"/>
      <c r="M1168" s="229"/>
      <c r="N1168" s="230"/>
      <c r="O1168" s="230"/>
      <c r="P1168" s="230"/>
      <c r="Q1168" s="230"/>
      <c r="R1168" s="230"/>
      <c r="S1168" s="230"/>
      <c r="T1168" s="231"/>
      <c r="U1168" s="225"/>
      <c r="V1168" s="225"/>
      <c r="AT1168" s="101" t="s">
        <v>212</v>
      </c>
      <c r="AU1168" s="101" t="s">
        <v>83</v>
      </c>
      <c r="AV1168" s="13" t="s">
        <v>81</v>
      </c>
      <c r="AW1168" s="13" t="s">
        <v>32</v>
      </c>
      <c r="AX1168" s="13" t="s">
        <v>75</v>
      </c>
      <c r="AY1168" s="101" t="s">
        <v>204</v>
      </c>
    </row>
    <row r="1169" spans="1:65" s="14" customFormat="1" x14ac:dyDescent="0.2">
      <c r="A1169" s="198"/>
      <c r="B1169" s="199"/>
      <c r="C1169" s="198"/>
      <c r="D1169" s="200" t="s">
        <v>212</v>
      </c>
      <c r="E1169" s="201" t="s">
        <v>1</v>
      </c>
      <c r="F1169" s="202" t="s">
        <v>940</v>
      </c>
      <c r="G1169" s="198"/>
      <c r="H1169" s="203">
        <v>83.9</v>
      </c>
      <c r="I1169" s="198"/>
      <c r="J1169" s="198"/>
      <c r="K1169" s="198"/>
      <c r="L1169" s="199"/>
      <c r="M1169" s="204"/>
      <c r="N1169" s="205"/>
      <c r="O1169" s="205"/>
      <c r="P1169" s="205"/>
      <c r="Q1169" s="205"/>
      <c r="R1169" s="205"/>
      <c r="S1169" s="205"/>
      <c r="T1169" s="206"/>
      <c r="U1169" s="198"/>
      <c r="V1169" s="198"/>
      <c r="AT1169" s="102" t="s">
        <v>212</v>
      </c>
      <c r="AU1169" s="102" t="s">
        <v>83</v>
      </c>
      <c r="AV1169" s="14" t="s">
        <v>83</v>
      </c>
      <c r="AW1169" s="14" t="s">
        <v>32</v>
      </c>
      <c r="AX1169" s="14" t="s">
        <v>75</v>
      </c>
      <c r="AY1169" s="102" t="s">
        <v>204</v>
      </c>
    </row>
    <row r="1170" spans="1:65" s="13" customFormat="1" x14ac:dyDescent="0.2">
      <c r="A1170" s="225"/>
      <c r="B1170" s="226"/>
      <c r="C1170" s="225"/>
      <c r="D1170" s="200" t="s">
        <v>212</v>
      </c>
      <c r="E1170" s="227" t="s">
        <v>1</v>
      </c>
      <c r="F1170" s="228" t="s">
        <v>941</v>
      </c>
      <c r="G1170" s="225"/>
      <c r="H1170" s="227" t="s">
        <v>1</v>
      </c>
      <c r="I1170" s="225"/>
      <c r="J1170" s="225"/>
      <c r="K1170" s="225"/>
      <c r="L1170" s="226"/>
      <c r="M1170" s="229"/>
      <c r="N1170" s="230"/>
      <c r="O1170" s="230"/>
      <c r="P1170" s="230"/>
      <c r="Q1170" s="230"/>
      <c r="R1170" s="230"/>
      <c r="S1170" s="230"/>
      <c r="T1170" s="231"/>
      <c r="U1170" s="225"/>
      <c r="V1170" s="225"/>
      <c r="AT1170" s="101" t="s">
        <v>212</v>
      </c>
      <c r="AU1170" s="101" t="s">
        <v>83</v>
      </c>
      <c r="AV1170" s="13" t="s">
        <v>81</v>
      </c>
      <c r="AW1170" s="13" t="s">
        <v>32</v>
      </c>
      <c r="AX1170" s="13" t="s">
        <v>75</v>
      </c>
      <c r="AY1170" s="101" t="s">
        <v>204</v>
      </c>
    </row>
    <row r="1171" spans="1:65" s="14" customFormat="1" x14ac:dyDescent="0.2">
      <c r="A1171" s="198"/>
      <c r="B1171" s="199"/>
      <c r="C1171" s="198"/>
      <c r="D1171" s="200" t="s">
        <v>212</v>
      </c>
      <c r="E1171" s="201" t="s">
        <v>1</v>
      </c>
      <c r="F1171" s="202" t="s">
        <v>942</v>
      </c>
      <c r="G1171" s="198"/>
      <c r="H1171" s="203">
        <v>1.83</v>
      </c>
      <c r="I1171" s="198"/>
      <c r="J1171" s="198"/>
      <c r="K1171" s="198"/>
      <c r="L1171" s="199"/>
      <c r="M1171" s="204"/>
      <c r="N1171" s="205"/>
      <c r="O1171" s="205"/>
      <c r="P1171" s="205"/>
      <c r="Q1171" s="205"/>
      <c r="R1171" s="205"/>
      <c r="S1171" s="205"/>
      <c r="T1171" s="206"/>
      <c r="U1171" s="198"/>
      <c r="V1171" s="198"/>
      <c r="AT1171" s="102" t="s">
        <v>212</v>
      </c>
      <c r="AU1171" s="102" t="s">
        <v>83</v>
      </c>
      <c r="AV1171" s="14" t="s">
        <v>83</v>
      </c>
      <c r="AW1171" s="14" t="s">
        <v>32</v>
      </c>
      <c r="AX1171" s="14" t="s">
        <v>75</v>
      </c>
      <c r="AY1171" s="102" t="s">
        <v>204</v>
      </c>
    </row>
    <row r="1172" spans="1:65" s="15" customFormat="1" x14ac:dyDescent="0.2">
      <c r="A1172" s="207"/>
      <c r="B1172" s="208"/>
      <c r="C1172" s="207"/>
      <c r="D1172" s="200" t="s">
        <v>212</v>
      </c>
      <c r="E1172" s="209" t="s">
        <v>1</v>
      </c>
      <c r="F1172" s="210" t="s">
        <v>227</v>
      </c>
      <c r="G1172" s="207"/>
      <c r="H1172" s="211">
        <v>85.73</v>
      </c>
      <c r="I1172" s="207"/>
      <c r="J1172" s="207"/>
      <c r="K1172" s="207"/>
      <c r="L1172" s="208"/>
      <c r="M1172" s="212"/>
      <c r="N1172" s="213"/>
      <c r="O1172" s="213"/>
      <c r="P1172" s="213"/>
      <c r="Q1172" s="213"/>
      <c r="R1172" s="213"/>
      <c r="S1172" s="213"/>
      <c r="T1172" s="214"/>
      <c r="U1172" s="207"/>
      <c r="V1172" s="207"/>
      <c r="AT1172" s="103" t="s">
        <v>212</v>
      </c>
      <c r="AU1172" s="103" t="s">
        <v>83</v>
      </c>
      <c r="AV1172" s="15" t="s">
        <v>211</v>
      </c>
      <c r="AW1172" s="15" t="s">
        <v>32</v>
      </c>
      <c r="AX1172" s="15" t="s">
        <v>81</v>
      </c>
      <c r="AY1172" s="103" t="s">
        <v>204</v>
      </c>
    </row>
    <row r="1173" spans="1:65" s="2" customFormat="1" ht="16.5" customHeight="1" x14ac:dyDescent="0.2">
      <c r="A1173" s="111"/>
      <c r="B1173" s="112"/>
      <c r="C1173" s="187" t="s">
        <v>943</v>
      </c>
      <c r="D1173" s="187" t="s">
        <v>207</v>
      </c>
      <c r="E1173" s="188" t="s">
        <v>944</v>
      </c>
      <c r="F1173" s="189" t="s">
        <v>945</v>
      </c>
      <c r="G1173" s="190" t="s">
        <v>210</v>
      </c>
      <c r="H1173" s="191">
        <v>5</v>
      </c>
      <c r="I1173" s="192"/>
      <c r="J1173" s="192">
        <f>ROUND(I1173*H1173,2)</f>
        <v>0</v>
      </c>
      <c r="K1173" s="193"/>
      <c r="L1173" s="112"/>
      <c r="M1173" s="194" t="s">
        <v>1</v>
      </c>
      <c r="N1173" s="195" t="s">
        <v>40</v>
      </c>
      <c r="O1173" s="196">
        <v>0</v>
      </c>
      <c r="P1173" s="196">
        <f>O1173*H1173</f>
        <v>0</v>
      </c>
      <c r="Q1173" s="196">
        <v>0</v>
      </c>
      <c r="R1173" s="196">
        <f>Q1173*H1173</f>
        <v>0</v>
      </c>
      <c r="S1173" s="196">
        <v>0</v>
      </c>
      <c r="T1173" s="197">
        <f>S1173*H1173</f>
        <v>0</v>
      </c>
      <c r="U1173" s="111"/>
      <c r="V1173" s="111"/>
      <c r="W1173" s="29"/>
      <c r="X1173" s="29"/>
      <c r="Y1173" s="29"/>
      <c r="Z1173" s="29"/>
      <c r="AA1173" s="29"/>
      <c r="AB1173" s="29"/>
      <c r="AC1173" s="29"/>
      <c r="AD1173" s="29"/>
      <c r="AE1173" s="29"/>
      <c r="AR1173" s="99" t="s">
        <v>310</v>
      </c>
      <c r="AT1173" s="99" t="s">
        <v>207</v>
      </c>
      <c r="AU1173" s="99" t="s">
        <v>83</v>
      </c>
      <c r="AY1173" s="18" t="s">
        <v>204</v>
      </c>
      <c r="BE1173" s="100">
        <f>IF(N1173="základní",J1173,0)</f>
        <v>0</v>
      </c>
      <c r="BF1173" s="100">
        <f>IF(N1173="snížená",J1173,0)</f>
        <v>0</v>
      </c>
      <c r="BG1173" s="100">
        <f>IF(N1173="zákl. přenesená",J1173,0)</f>
        <v>0</v>
      </c>
      <c r="BH1173" s="100">
        <f>IF(N1173="sníž. přenesená",J1173,0)</f>
        <v>0</v>
      </c>
      <c r="BI1173" s="100">
        <f>IF(N1173="nulová",J1173,0)</f>
        <v>0</v>
      </c>
      <c r="BJ1173" s="18" t="s">
        <v>81</v>
      </c>
      <c r="BK1173" s="100">
        <f>ROUND(I1173*H1173,2)</f>
        <v>0</v>
      </c>
      <c r="BL1173" s="18" t="s">
        <v>310</v>
      </c>
      <c r="BM1173" s="99" t="s">
        <v>946</v>
      </c>
    </row>
    <row r="1174" spans="1:65" s="13" customFormat="1" x14ac:dyDescent="0.2">
      <c r="A1174" s="225"/>
      <c r="B1174" s="226"/>
      <c r="C1174" s="225"/>
      <c r="D1174" s="200" t="s">
        <v>212</v>
      </c>
      <c r="E1174" s="227" t="s">
        <v>1</v>
      </c>
      <c r="F1174" s="228" t="s">
        <v>224</v>
      </c>
      <c r="G1174" s="225"/>
      <c r="H1174" s="227" t="s">
        <v>1</v>
      </c>
      <c r="I1174" s="225"/>
      <c r="J1174" s="225"/>
      <c r="K1174" s="225"/>
      <c r="L1174" s="226"/>
      <c r="M1174" s="229"/>
      <c r="N1174" s="230"/>
      <c r="O1174" s="230"/>
      <c r="P1174" s="230"/>
      <c r="Q1174" s="230"/>
      <c r="R1174" s="230"/>
      <c r="S1174" s="230"/>
      <c r="T1174" s="231"/>
      <c r="U1174" s="225"/>
      <c r="V1174" s="225"/>
      <c r="AT1174" s="101" t="s">
        <v>212</v>
      </c>
      <c r="AU1174" s="101" t="s">
        <v>83</v>
      </c>
      <c r="AV1174" s="13" t="s">
        <v>81</v>
      </c>
      <c r="AW1174" s="13" t="s">
        <v>32</v>
      </c>
      <c r="AX1174" s="13" t="s">
        <v>75</v>
      </c>
      <c r="AY1174" s="101" t="s">
        <v>204</v>
      </c>
    </row>
    <row r="1175" spans="1:65" s="13" customFormat="1" x14ac:dyDescent="0.2">
      <c r="A1175" s="225"/>
      <c r="B1175" s="226"/>
      <c r="C1175" s="225"/>
      <c r="D1175" s="200" t="s">
        <v>212</v>
      </c>
      <c r="E1175" s="227" t="s">
        <v>1</v>
      </c>
      <c r="F1175" s="228" t="s">
        <v>947</v>
      </c>
      <c r="G1175" s="225"/>
      <c r="H1175" s="227" t="s">
        <v>1</v>
      </c>
      <c r="I1175" s="225"/>
      <c r="J1175" s="225"/>
      <c r="K1175" s="225"/>
      <c r="L1175" s="226"/>
      <c r="M1175" s="229"/>
      <c r="N1175" s="230"/>
      <c r="O1175" s="230"/>
      <c r="P1175" s="230"/>
      <c r="Q1175" s="230"/>
      <c r="R1175" s="230"/>
      <c r="S1175" s="230"/>
      <c r="T1175" s="231"/>
      <c r="U1175" s="225"/>
      <c r="V1175" s="225"/>
      <c r="AT1175" s="101" t="s">
        <v>212</v>
      </c>
      <c r="AU1175" s="101" t="s">
        <v>83</v>
      </c>
      <c r="AV1175" s="13" t="s">
        <v>81</v>
      </c>
      <c r="AW1175" s="13" t="s">
        <v>32</v>
      </c>
      <c r="AX1175" s="13" t="s">
        <v>75</v>
      </c>
      <c r="AY1175" s="101" t="s">
        <v>204</v>
      </c>
    </row>
    <row r="1176" spans="1:65" s="14" customFormat="1" x14ac:dyDescent="0.2">
      <c r="A1176" s="198"/>
      <c r="B1176" s="199"/>
      <c r="C1176" s="198"/>
      <c r="D1176" s="200" t="s">
        <v>212</v>
      </c>
      <c r="E1176" s="201" t="s">
        <v>1</v>
      </c>
      <c r="F1176" s="202" t="s">
        <v>288</v>
      </c>
      <c r="G1176" s="198"/>
      <c r="H1176" s="203">
        <v>5</v>
      </c>
      <c r="I1176" s="198"/>
      <c r="J1176" s="198"/>
      <c r="K1176" s="198"/>
      <c r="L1176" s="199"/>
      <c r="M1176" s="204"/>
      <c r="N1176" s="205"/>
      <c r="O1176" s="205"/>
      <c r="P1176" s="205"/>
      <c r="Q1176" s="205"/>
      <c r="R1176" s="205"/>
      <c r="S1176" s="205"/>
      <c r="T1176" s="206"/>
      <c r="U1176" s="198"/>
      <c r="V1176" s="198"/>
      <c r="AT1176" s="102" t="s">
        <v>212</v>
      </c>
      <c r="AU1176" s="102" t="s">
        <v>83</v>
      </c>
      <c r="AV1176" s="14" t="s">
        <v>83</v>
      </c>
      <c r="AW1176" s="14" t="s">
        <v>32</v>
      </c>
      <c r="AX1176" s="14" t="s">
        <v>75</v>
      </c>
      <c r="AY1176" s="102" t="s">
        <v>204</v>
      </c>
    </row>
    <row r="1177" spans="1:65" s="15" customFormat="1" x14ac:dyDescent="0.2">
      <c r="A1177" s="207"/>
      <c r="B1177" s="208"/>
      <c r="C1177" s="207"/>
      <c r="D1177" s="200" t="s">
        <v>212</v>
      </c>
      <c r="E1177" s="209" t="s">
        <v>1</v>
      </c>
      <c r="F1177" s="210" t="s">
        <v>227</v>
      </c>
      <c r="G1177" s="207"/>
      <c r="H1177" s="211">
        <v>5</v>
      </c>
      <c r="I1177" s="207"/>
      <c r="J1177" s="207"/>
      <c r="K1177" s="207"/>
      <c r="L1177" s="208"/>
      <c r="M1177" s="212"/>
      <c r="N1177" s="213"/>
      <c r="O1177" s="213"/>
      <c r="P1177" s="213"/>
      <c r="Q1177" s="213"/>
      <c r="R1177" s="213"/>
      <c r="S1177" s="213"/>
      <c r="T1177" s="214"/>
      <c r="U1177" s="207"/>
      <c r="V1177" s="207"/>
      <c r="AT1177" s="103" t="s">
        <v>212</v>
      </c>
      <c r="AU1177" s="103" t="s">
        <v>83</v>
      </c>
      <c r="AV1177" s="15" t="s">
        <v>211</v>
      </c>
      <c r="AW1177" s="15" t="s">
        <v>32</v>
      </c>
      <c r="AX1177" s="15" t="s">
        <v>81</v>
      </c>
      <c r="AY1177" s="103" t="s">
        <v>204</v>
      </c>
    </row>
    <row r="1178" spans="1:65" s="2" customFormat="1" ht="21.75" customHeight="1" x14ac:dyDescent="0.2">
      <c r="A1178" s="111"/>
      <c r="B1178" s="112"/>
      <c r="C1178" s="187" t="s">
        <v>581</v>
      </c>
      <c r="D1178" s="187" t="s">
        <v>207</v>
      </c>
      <c r="E1178" s="188" t="s">
        <v>948</v>
      </c>
      <c r="F1178" s="189" t="s">
        <v>949</v>
      </c>
      <c r="G1178" s="190" t="s">
        <v>210</v>
      </c>
      <c r="H1178" s="191">
        <v>1</v>
      </c>
      <c r="I1178" s="192"/>
      <c r="J1178" s="192">
        <f>ROUND(I1178*H1178,2)</f>
        <v>0</v>
      </c>
      <c r="K1178" s="193"/>
      <c r="L1178" s="112"/>
      <c r="M1178" s="194" t="s">
        <v>1</v>
      </c>
      <c r="N1178" s="195" t="s">
        <v>40</v>
      </c>
      <c r="O1178" s="196">
        <v>0</v>
      </c>
      <c r="P1178" s="196">
        <f>O1178*H1178</f>
        <v>0</v>
      </c>
      <c r="Q1178" s="196">
        <v>0</v>
      </c>
      <c r="R1178" s="196">
        <f>Q1178*H1178</f>
        <v>0</v>
      </c>
      <c r="S1178" s="196">
        <v>0</v>
      </c>
      <c r="T1178" s="197">
        <f>S1178*H1178</f>
        <v>0</v>
      </c>
      <c r="U1178" s="111"/>
      <c r="V1178" s="111"/>
      <c r="W1178" s="29"/>
      <c r="X1178" s="29"/>
      <c r="Y1178" s="29"/>
      <c r="Z1178" s="29"/>
      <c r="AA1178" s="29"/>
      <c r="AB1178" s="29"/>
      <c r="AC1178" s="29"/>
      <c r="AD1178" s="29"/>
      <c r="AE1178" s="29"/>
      <c r="AR1178" s="99" t="s">
        <v>310</v>
      </c>
      <c r="AT1178" s="99" t="s">
        <v>207</v>
      </c>
      <c r="AU1178" s="99" t="s">
        <v>83</v>
      </c>
      <c r="AY1178" s="18" t="s">
        <v>204</v>
      </c>
      <c r="BE1178" s="100">
        <f>IF(N1178="základní",J1178,0)</f>
        <v>0</v>
      </c>
      <c r="BF1178" s="100">
        <f>IF(N1178="snížená",J1178,0)</f>
        <v>0</v>
      </c>
      <c r="BG1178" s="100">
        <f>IF(N1178="zákl. přenesená",J1178,0)</f>
        <v>0</v>
      </c>
      <c r="BH1178" s="100">
        <f>IF(N1178="sníž. přenesená",J1178,0)</f>
        <v>0</v>
      </c>
      <c r="BI1178" s="100">
        <f>IF(N1178="nulová",J1178,0)</f>
        <v>0</v>
      </c>
      <c r="BJ1178" s="18" t="s">
        <v>81</v>
      </c>
      <c r="BK1178" s="100">
        <f>ROUND(I1178*H1178,2)</f>
        <v>0</v>
      </c>
      <c r="BL1178" s="18" t="s">
        <v>310</v>
      </c>
      <c r="BM1178" s="99" t="s">
        <v>950</v>
      </c>
    </row>
    <row r="1179" spans="1:65" s="13" customFormat="1" x14ac:dyDescent="0.2">
      <c r="A1179" s="225"/>
      <c r="B1179" s="226"/>
      <c r="C1179" s="225"/>
      <c r="D1179" s="200" t="s">
        <v>212</v>
      </c>
      <c r="E1179" s="227" t="s">
        <v>1</v>
      </c>
      <c r="F1179" s="228" t="s">
        <v>224</v>
      </c>
      <c r="G1179" s="225"/>
      <c r="H1179" s="227" t="s">
        <v>1</v>
      </c>
      <c r="I1179" s="225"/>
      <c r="J1179" s="225"/>
      <c r="K1179" s="225"/>
      <c r="L1179" s="226"/>
      <c r="M1179" s="229"/>
      <c r="N1179" s="230"/>
      <c r="O1179" s="230"/>
      <c r="P1179" s="230"/>
      <c r="Q1179" s="230"/>
      <c r="R1179" s="230"/>
      <c r="S1179" s="230"/>
      <c r="T1179" s="231"/>
      <c r="U1179" s="225"/>
      <c r="V1179" s="225"/>
      <c r="AT1179" s="101" t="s">
        <v>212</v>
      </c>
      <c r="AU1179" s="101" t="s">
        <v>83</v>
      </c>
      <c r="AV1179" s="13" t="s">
        <v>81</v>
      </c>
      <c r="AW1179" s="13" t="s">
        <v>32</v>
      </c>
      <c r="AX1179" s="13" t="s">
        <v>75</v>
      </c>
      <c r="AY1179" s="101" t="s">
        <v>204</v>
      </c>
    </row>
    <row r="1180" spans="1:65" s="13" customFormat="1" x14ac:dyDescent="0.2">
      <c r="A1180" s="225"/>
      <c r="B1180" s="226"/>
      <c r="C1180" s="225"/>
      <c r="D1180" s="200" t="s">
        <v>212</v>
      </c>
      <c r="E1180" s="227" t="s">
        <v>1</v>
      </c>
      <c r="F1180" s="228" t="s">
        <v>951</v>
      </c>
      <c r="G1180" s="225"/>
      <c r="H1180" s="227" t="s">
        <v>1</v>
      </c>
      <c r="I1180" s="225"/>
      <c r="J1180" s="225"/>
      <c r="K1180" s="225"/>
      <c r="L1180" s="226"/>
      <c r="M1180" s="229"/>
      <c r="N1180" s="230"/>
      <c r="O1180" s="230"/>
      <c r="P1180" s="230"/>
      <c r="Q1180" s="230"/>
      <c r="R1180" s="230"/>
      <c r="S1180" s="230"/>
      <c r="T1180" s="231"/>
      <c r="U1180" s="225"/>
      <c r="V1180" s="225"/>
      <c r="AT1180" s="101" t="s">
        <v>212</v>
      </c>
      <c r="AU1180" s="101" t="s">
        <v>83</v>
      </c>
      <c r="AV1180" s="13" t="s">
        <v>81</v>
      </c>
      <c r="AW1180" s="13" t="s">
        <v>32</v>
      </c>
      <c r="AX1180" s="13" t="s">
        <v>75</v>
      </c>
      <c r="AY1180" s="101" t="s">
        <v>204</v>
      </c>
    </row>
    <row r="1181" spans="1:65" s="14" customFormat="1" x14ac:dyDescent="0.2">
      <c r="A1181" s="198"/>
      <c r="B1181" s="199"/>
      <c r="C1181" s="198"/>
      <c r="D1181" s="200" t="s">
        <v>212</v>
      </c>
      <c r="E1181" s="201" t="s">
        <v>1</v>
      </c>
      <c r="F1181" s="202" t="s">
        <v>81</v>
      </c>
      <c r="G1181" s="198"/>
      <c r="H1181" s="203">
        <v>1</v>
      </c>
      <c r="I1181" s="198"/>
      <c r="J1181" s="198"/>
      <c r="K1181" s="198"/>
      <c r="L1181" s="199"/>
      <c r="M1181" s="204"/>
      <c r="N1181" s="205"/>
      <c r="O1181" s="205"/>
      <c r="P1181" s="205"/>
      <c r="Q1181" s="205"/>
      <c r="R1181" s="205"/>
      <c r="S1181" s="205"/>
      <c r="T1181" s="206"/>
      <c r="U1181" s="198"/>
      <c r="V1181" s="198"/>
      <c r="AT1181" s="102" t="s">
        <v>212</v>
      </c>
      <c r="AU1181" s="102" t="s">
        <v>83</v>
      </c>
      <c r="AV1181" s="14" t="s">
        <v>83</v>
      </c>
      <c r="AW1181" s="14" t="s">
        <v>32</v>
      </c>
      <c r="AX1181" s="14" t="s">
        <v>75</v>
      </c>
      <c r="AY1181" s="102" t="s">
        <v>204</v>
      </c>
    </row>
    <row r="1182" spans="1:65" s="15" customFormat="1" x14ac:dyDescent="0.2">
      <c r="A1182" s="207"/>
      <c r="B1182" s="208"/>
      <c r="C1182" s="207"/>
      <c r="D1182" s="200" t="s">
        <v>212</v>
      </c>
      <c r="E1182" s="209" t="s">
        <v>1</v>
      </c>
      <c r="F1182" s="210" t="s">
        <v>227</v>
      </c>
      <c r="G1182" s="207"/>
      <c r="H1182" s="211">
        <v>1</v>
      </c>
      <c r="I1182" s="207"/>
      <c r="J1182" s="207"/>
      <c r="K1182" s="207"/>
      <c r="L1182" s="208"/>
      <c r="M1182" s="212"/>
      <c r="N1182" s="213"/>
      <c r="O1182" s="213"/>
      <c r="P1182" s="213"/>
      <c r="Q1182" s="213"/>
      <c r="R1182" s="213"/>
      <c r="S1182" s="213"/>
      <c r="T1182" s="214"/>
      <c r="U1182" s="207"/>
      <c r="V1182" s="207"/>
      <c r="AT1182" s="103" t="s">
        <v>212</v>
      </c>
      <c r="AU1182" s="103" t="s">
        <v>83</v>
      </c>
      <c r="AV1182" s="15" t="s">
        <v>211</v>
      </c>
      <c r="AW1182" s="15" t="s">
        <v>32</v>
      </c>
      <c r="AX1182" s="15" t="s">
        <v>81</v>
      </c>
      <c r="AY1182" s="103" t="s">
        <v>204</v>
      </c>
    </row>
    <row r="1183" spans="1:65" s="2" customFormat="1" ht="24.2" customHeight="1" x14ac:dyDescent="0.2">
      <c r="A1183" s="111"/>
      <c r="B1183" s="112"/>
      <c r="C1183" s="187" t="s">
        <v>952</v>
      </c>
      <c r="D1183" s="187" t="s">
        <v>207</v>
      </c>
      <c r="E1183" s="188" t="s">
        <v>953</v>
      </c>
      <c r="F1183" s="189" t="s">
        <v>954</v>
      </c>
      <c r="G1183" s="190" t="s">
        <v>367</v>
      </c>
      <c r="H1183" s="191">
        <v>7.96</v>
      </c>
      <c r="I1183" s="192"/>
      <c r="J1183" s="192">
        <f>ROUND(I1183*H1183,2)</f>
        <v>0</v>
      </c>
      <c r="K1183" s="193"/>
      <c r="L1183" s="112"/>
      <c r="M1183" s="194" t="s">
        <v>1</v>
      </c>
      <c r="N1183" s="195" t="s">
        <v>40</v>
      </c>
      <c r="O1183" s="196">
        <v>0</v>
      </c>
      <c r="P1183" s="196">
        <f>O1183*H1183</f>
        <v>0</v>
      </c>
      <c r="Q1183" s="196">
        <v>0</v>
      </c>
      <c r="R1183" s="196">
        <f>Q1183*H1183</f>
        <v>0</v>
      </c>
      <c r="S1183" s="196">
        <v>0</v>
      </c>
      <c r="T1183" s="197">
        <f>S1183*H1183</f>
        <v>0</v>
      </c>
      <c r="U1183" s="111"/>
      <c r="V1183" s="111"/>
      <c r="W1183" s="29"/>
      <c r="X1183" s="29"/>
      <c r="Y1183" s="29"/>
      <c r="Z1183" s="29"/>
      <c r="AA1183" s="29"/>
      <c r="AB1183" s="29"/>
      <c r="AC1183" s="29"/>
      <c r="AD1183" s="29"/>
      <c r="AE1183" s="29"/>
      <c r="AR1183" s="99" t="s">
        <v>310</v>
      </c>
      <c r="AT1183" s="99" t="s">
        <v>207</v>
      </c>
      <c r="AU1183" s="99" t="s">
        <v>83</v>
      </c>
      <c r="AY1183" s="18" t="s">
        <v>204</v>
      </c>
      <c r="BE1183" s="100">
        <f>IF(N1183="základní",J1183,0)</f>
        <v>0</v>
      </c>
      <c r="BF1183" s="100">
        <f>IF(N1183="snížená",J1183,0)</f>
        <v>0</v>
      </c>
      <c r="BG1183" s="100">
        <f>IF(N1183="zákl. přenesená",J1183,0)</f>
        <v>0</v>
      </c>
      <c r="BH1183" s="100">
        <f>IF(N1183="sníž. přenesená",J1183,0)</f>
        <v>0</v>
      </c>
      <c r="BI1183" s="100">
        <f>IF(N1183="nulová",J1183,0)</f>
        <v>0</v>
      </c>
      <c r="BJ1183" s="18" t="s">
        <v>81</v>
      </c>
      <c r="BK1183" s="100">
        <f>ROUND(I1183*H1183,2)</f>
        <v>0</v>
      </c>
      <c r="BL1183" s="18" t="s">
        <v>310</v>
      </c>
      <c r="BM1183" s="99" t="s">
        <v>955</v>
      </c>
    </row>
    <row r="1184" spans="1:65" s="13" customFormat="1" x14ac:dyDescent="0.2">
      <c r="A1184" s="225"/>
      <c r="B1184" s="226"/>
      <c r="C1184" s="225"/>
      <c r="D1184" s="200" t="s">
        <v>212</v>
      </c>
      <c r="E1184" s="227" t="s">
        <v>1</v>
      </c>
      <c r="F1184" s="228" t="s">
        <v>224</v>
      </c>
      <c r="G1184" s="225"/>
      <c r="H1184" s="227" t="s">
        <v>1</v>
      </c>
      <c r="I1184" s="225"/>
      <c r="J1184" s="225"/>
      <c r="K1184" s="225"/>
      <c r="L1184" s="226"/>
      <c r="M1184" s="229"/>
      <c r="N1184" s="230"/>
      <c r="O1184" s="230"/>
      <c r="P1184" s="230"/>
      <c r="Q1184" s="230"/>
      <c r="R1184" s="230"/>
      <c r="S1184" s="230"/>
      <c r="T1184" s="231"/>
      <c r="U1184" s="225"/>
      <c r="V1184" s="225"/>
      <c r="AT1184" s="101" t="s">
        <v>212</v>
      </c>
      <c r="AU1184" s="101" t="s">
        <v>83</v>
      </c>
      <c r="AV1184" s="13" t="s">
        <v>81</v>
      </c>
      <c r="AW1184" s="13" t="s">
        <v>32</v>
      </c>
      <c r="AX1184" s="13" t="s">
        <v>75</v>
      </c>
      <c r="AY1184" s="101" t="s">
        <v>204</v>
      </c>
    </row>
    <row r="1185" spans="1:65" s="13" customFormat="1" x14ac:dyDescent="0.2">
      <c r="A1185" s="225"/>
      <c r="B1185" s="226"/>
      <c r="C1185" s="225"/>
      <c r="D1185" s="200" t="s">
        <v>212</v>
      </c>
      <c r="E1185" s="227" t="s">
        <v>1</v>
      </c>
      <c r="F1185" s="228" t="s">
        <v>384</v>
      </c>
      <c r="G1185" s="225"/>
      <c r="H1185" s="227" t="s">
        <v>1</v>
      </c>
      <c r="I1185" s="225"/>
      <c r="J1185" s="225"/>
      <c r="K1185" s="225"/>
      <c r="L1185" s="226"/>
      <c r="M1185" s="229"/>
      <c r="N1185" s="230"/>
      <c r="O1185" s="230"/>
      <c r="P1185" s="230"/>
      <c r="Q1185" s="230"/>
      <c r="R1185" s="230"/>
      <c r="S1185" s="230"/>
      <c r="T1185" s="231"/>
      <c r="U1185" s="225"/>
      <c r="V1185" s="225"/>
      <c r="AT1185" s="101" t="s">
        <v>212</v>
      </c>
      <c r="AU1185" s="101" t="s">
        <v>83</v>
      </c>
      <c r="AV1185" s="13" t="s">
        <v>81</v>
      </c>
      <c r="AW1185" s="13" t="s">
        <v>32</v>
      </c>
      <c r="AX1185" s="13" t="s">
        <v>75</v>
      </c>
      <c r="AY1185" s="101" t="s">
        <v>204</v>
      </c>
    </row>
    <row r="1186" spans="1:65" s="14" customFormat="1" x14ac:dyDescent="0.2">
      <c r="A1186" s="198"/>
      <c r="B1186" s="199"/>
      <c r="C1186" s="198"/>
      <c r="D1186" s="200" t="s">
        <v>212</v>
      </c>
      <c r="E1186" s="201" t="s">
        <v>1</v>
      </c>
      <c r="F1186" s="202" t="s">
        <v>956</v>
      </c>
      <c r="G1186" s="198"/>
      <c r="H1186" s="203">
        <v>7.96</v>
      </c>
      <c r="I1186" s="198"/>
      <c r="J1186" s="198"/>
      <c r="K1186" s="198"/>
      <c r="L1186" s="199"/>
      <c r="M1186" s="204"/>
      <c r="N1186" s="205"/>
      <c r="O1186" s="205"/>
      <c r="P1186" s="205"/>
      <c r="Q1186" s="205"/>
      <c r="R1186" s="205"/>
      <c r="S1186" s="205"/>
      <c r="T1186" s="206"/>
      <c r="U1186" s="198"/>
      <c r="V1186" s="198"/>
      <c r="AT1186" s="102" t="s">
        <v>212</v>
      </c>
      <c r="AU1186" s="102" t="s">
        <v>83</v>
      </c>
      <c r="AV1186" s="14" t="s">
        <v>83</v>
      </c>
      <c r="AW1186" s="14" t="s">
        <v>32</v>
      </c>
      <c r="AX1186" s="14" t="s">
        <v>75</v>
      </c>
      <c r="AY1186" s="102" t="s">
        <v>204</v>
      </c>
    </row>
    <row r="1187" spans="1:65" s="15" customFormat="1" x14ac:dyDescent="0.2">
      <c r="A1187" s="207"/>
      <c r="B1187" s="208"/>
      <c r="C1187" s="207"/>
      <c r="D1187" s="200" t="s">
        <v>212</v>
      </c>
      <c r="E1187" s="209" t="s">
        <v>1</v>
      </c>
      <c r="F1187" s="210" t="s">
        <v>227</v>
      </c>
      <c r="G1187" s="207"/>
      <c r="H1187" s="211">
        <v>7.96</v>
      </c>
      <c r="I1187" s="207"/>
      <c r="J1187" s="207"/>
      <c r="K1187" s="207"/>
      <c r="L1187" s="208"/>
      <c r="M1187" s="212"/>
      <c r="N1187" s="213"/>
      <c r="O1187" s="213"/>
      <c r="P1187" s="213"/>
      <c r="Q1187" s="213"/>
      <c r="R1187" s="213"/>
      <c r="S1187" s="213"/>
      <c r="T1187" s="214"/>
      <c r="U1187" s="207"/>
      <c r="V1187" s="207"/>
      <c r="AT1187" s="103" t="s">
        <v>212</v>
      </c>
      <c r="AU1187" s="103" t="s">
        <v>83</v>
      </c>
      <c r="AV1187" s="15" t="s">
        <v>211</v>
      </c>
      <c r="AW1187" s="15" t="s">
        <v>32</v>
      </c>
      <c r="AX1187" s="15" t="s">
        <v>81</v>
      </c>
      <c r="AY1187" s="103" t="s">
        <v>204</v>
      </c>
    </row>
    <row r="1188" spans="1:65" s="2" customFormat="1" ht="24.2" customHeight="1" x14ac:dyDescent="0.2">
      <c r="A1188" s="111"/>
      <c r="B1188" s="112"/>
      <c r="C1188" s="187" t="s">
        <v>586</v>
      </c>
      <c r="D1188" s="187" t="s">
        <v>207</v>
      </c>
      <c r="E1188" s="188" t="s">
        <v>957</v>
      </c>
      <c r="F1188" s="189" t="s">
        <v>958</v>
      </c>
      <c r="G1188" s="190" t="s">
        <v>210</v>
      </c>
      <c r="H1188" s="191">
        <v>5.5</v>
      </c>
      <c r="I1188" s="192"/>
      <c r="J1188" s="192">
        <f>ROUND(I1188*H1188,2)</f>
        <v>0</v>
      </c>
      <c r="K1188" s="193"/>
      <c r="L1188" s="112"/>
      <c r="M1188" s="194" t="s">
        <v>1</v>
      </c>
      <c r="N1188" s="195" t="s">
        <v>40</v>
      </c>
      <c r="O1188" s="196">
        <v>0</v>
      </c>
      <c r="P1188" s="196">
        <f>O1188*H1188</f>
        <v>0</v>
      </c>
      <c r="Q1188" s="196">
        <v>0</v>
      </c>
      <c r="R1188" s="196">
        <f>Q1188*H1188</f>
        <v>0</v>
      </c>
      <c r="S1188" s="196">
        <v>0</v>
      </c>
      <c r="T1188" s="197">
        <f>S1188*H1188</f>
        <v>0</v>
      </c>
      <c r="U1188" s="111"/>
      <c r="V1188" s="111"/>
      <c r="W1188" s="29"/>
      <c r="X1188" s="29"/>
      <c r="Y1188" s="29"/>
      <c r="Z1188" s="29"/>
      <c r="AA1188" s="29"/>
      <c r="AB1188" s="29"/>
      <c r="AC1188" s="29"/>
      <c r="AD1188" s="29"/>
      <c r="AE1188" s="29"/>
      <c r="AR1188" s="99" t="s">
        <v>310</v>
      </c>
      <c r="AT1188" s="99" t="s">
        <v>207</v>
      </c>
      <c r="AU1188" s="99" t="s">
        <v>83</v>
      </c>
      <c r="AY1188" s="18" t="s">
        <v>204</v>
      </c>
      <c r="BE1188" s="100">
        <f>IF(N1188="základní",J1188,0)</f>
        <v>0</v>
      </c>
      <c r="BF1188" s="100">
        <f>IF(N1188="snížená",J1188,0)</f>
        <v>0</v>
      </c>
      <c r="BG1188" s="100">
        <f>IF(N1188="zákl. přenesená",J1188,0)</f>
        <v>0</v>
      </c>
      <c r="BH1188" s="100">
        <f>IF(N1188="sníž. přenesená",J1188,0)</f>
        <v>0</v>
      </c>
      <c r="BI1188" s="100">
        <f>IF(N1188="nulová",J1188,0)</f>
        <v>0</v>
      </c>
      <c r="BJ1188" s="18" t="s">
        <v>81</v>
      </c>
      <c r="BK1188" s="100">
        <f>ROUND(I1188*H1188,2)</f>
        <v>0</v>
      </c>
      <c r="BL1188" s="18" t="s">
        <v>310</v>
      </c>
      <c r="BM1188" s="99" t="s">
        <v>959</v>
      </c>
    </row>
    <row r="1189" spans="1:65" s="13" customFormat="1" x14ac:dyDescent="0.2">
      <c r="A1189" s="225"/>
      <c r="B1189" s="226"/>
      <c r="C1189" s="225"/>
      <c r="D1189" s="200" t="s">
        <v>212</v>
      </c>
      <c r="E1189" s="227" t="s">
        <v>1</v>
      </c>
      <c r="F1189" s="228" t="s">
        <v>224</v>
      </c>
      <c r="G1189" s="225"/>
      <c r="H1189" s="227" t="s">
        <v>1</v>
      </c>
      <c r="I1189" s="225"/>
      <c r="J1189" s="225"/>
      <c r="K1189" s="225"/>
      <c r="L1189" s="226"/>
      <c r="M1189" s="229"/>
      <c r="N1189" s="230"/>
      <c r="O1189" s="230"/>
      <c r="P1189" s="230"/>
      <c r="Q1189" s="230"/>
      <c r="R1189" s="230"/>
      <c r="S1189" s="230"/>
      <c r="T1189" s="231"/>
      <c r="U1189" s="225"/>
      <c r="V1189" s="225"/>
      <c r="AT1189" s="101" t="s">
        <v>212</v>
      </c>
      <c r="AU1189" s="101" t="s">
        <v>83</v>
      </c>
      <c r="AV1189" s="13" t="s">
        <v>81</v>
      </c>
      <c r="AW1189" s="13" t="s">
        <v>32</v>
      </c>
      <c r="AX1189" s="13" t="s">
        <v>75</v>
      </c>
      <c r="AY1189" s="101" t="s">
        <v>204</v>
      </c>
    </row>
    <row r="1190" spans="1:65" s="13" customFormat="1" x14ac:dyDescent="0.2">
      <c r="A1190" s="225"/>
      <c r="B1190" s="226"/>
      <c r="C1190" s="225"/>
      <c r="D1190" s="200" t="s">
        <v>212</v>
      </c>
      <c r="E1190" s="227" t="s">
        <v>1</v>
      </c>
      <c r="F1190" s="228" t="s">
        <v>384</v>
      </c>
      <c r="G1190" s="225"/>
      <c r="H1190" s="227" t="s">
        <v>1</v>
      </c>
      <c r="I1190" s="225"/>
      <c r="J1190" s="225"/>
      <c r="K1190" s="225"/>
      <c r="L1190" s="226"/>
      <c r="M1190" s="229"/>
      <c r="N1190" s="230"/>
      <c r="O1190" s="230"/>
      <c r="P1190" s="230"/>
      <c r="Q1190" s="230"/>
      <c r="R1190" s="230"/>
      <c r="S1190" s="230"/>
      <c r="T1190" s="231"/>
      <c r="U1190" s="225"/>
      <c r="V1190" s="225"/>
      <c r="AT1190" s="101" t="s">
        <v>212</v>
      </c>
      <c r="AU1190" s="101" t="s">
        <v>83</v>
      </c>
      <c r="AV1190" s="13" t="s">
        <v>81</v>
      </c>
      <c r="AW1190" s="13" t="s">
        <v>32</v>
      </c>
      <c r="AX1190" s="13" t="s">
        <v>75</v>
      </c>
      <c r="AY1190" s="101" t="s">
        <v>204</v>
      </c>
    </row>
    <row r="1191" spans="1:65" s="14" customFormat="1" x14ac:dyDescent="0.2">
      <c r="A1191" s="198"/>
      <c r="B1191" s="199"/>
      <c r="C1191" s="198"/>
      <c r="D1191" s="200" t="s">
        <v>212</v>
      </c>
      <c r="E1191" s="201" t="s">
        <v>1</v>
      </c>
      <c r="F1191" s="202" t="s">
        <v>548</v>
      </c>
      <c r="G1191" s="198"/>
      <c r="H1191" s="203">
        <v>5.5</v>
      </c>
      <c r="I1191" s="198"/>
      <c r="J1191" s="198"/>
      <c r="K1191" s="198"/>
      <c r="L1191" s="199"/>
      <c r="M1191" s="204"/>
      <c r="N1191" s="205"/>
      <c r="O1191" s="205"/>
      <c r="P1191" s="205"/>
      <c r="Q1191" s="205"/>
      <c r="R1191" s="205"/>
      <c r="S1191" s="205"/>
      <c r="T1191" s="206"/>
      <c r="U1191" s="198"/>
      <c r="V1191" s="198"/>
      <c r="AT1191" s="102" t="s">
        <v>212</v>
      </c>
      <c r="AU1191" s="102" t="s">
        <v>83</v>
      </c>
      <c r="AV1191" s="14" t="s">
        <v>83</v>
      </c>
      <c r="AW1191" s="14" t="s">
        <v>32</v>
      </c>
      <c r="AX1191" s="14" t="s">
        <v>75</v>
      </c>
      <c r="AY1191" s="102" t="s">
        <v>204</v>
      </c>
    </row>
    <row r="1192" spans="1:65" s="15" customFormat="1" x14ac:dyDescent="0.2">
      <c r="A1192" s="207"/>
      <c r="B1192" s="208"/>
      <c r="C1192" s="207"/>
      <c r="D1192" s="200" t="s">
        <v>212</v>
      </c>
      <c r="E1192" s="209" t="s">
        <v>1</v>
      </c>
      <c r="F1192" s="210" t="s">
        <v>227</v>
      </c>
      <c r="G1192" s="207"/>
      <c r="H1192" s="211">
        <v>5.5</v>
      </c>
      <c r="I1192" s="207"/>
      <c r="J1192" s="207"/>
      <c r="K1192" s="207"/>
      <c r="L1192" s="208"/>
      <c r="M1192" s="212"/>
      <c r="N1192" s="213"/>
      <c r="O1192" s="213"/>
      <c r="P1192" s="213"/>
      <c r="Q1192" s="213"/>
      <c r="R1192" s="213"/>
      <c r="S1192" s="213"/>
      <c r="T1192" s="214"/>
      <c r="U1192" s="207"/>
      <c r="V1192" s="207"/>
      <c r="AT1192" s="103" t="s">
        <v>212</v>
      </c>
      <c r="AU1192" s="103" t="s">
        <v>83</v>
      </c>
      <c r="AV1192" s="15" t="s">
        <v>211</v>
      </c>
      <c r="AW1192" s="15" t="s">
        <v>32</v>
      </c>
      <c r="AX1192" s="15" t="s">
        <v>81</v>
      </c>
      <c r="AY1192" s="103" t="s">
        <v>204</v>
      </c>
    </row>
    <row r="1193" spans="1:65" s="12" customFormat="1" ht="22.9" customHeight="1" x14ac:dyDescent="0.2">
      <c r="A1193" s="176"/>
      <c r="B1193" s="177"/>
      <c r="C1193" s="176"/>
      <c r="D1193" s="178" t="s">
        <v>74</v>
      </c>
      <c r="E1193" s="185" t="s">
        <v>960</v>
      </c>
      <c r="F1193" s="185" t="s">
        <v>961</v>
      </c>
      <c r="G1193" s="176"/>
      <c r="H1193" s="176"/>
      <c r="I1193" s="176"/>
      <c r="J1193" s="186">
        <f>BK1193</f>
        <v>0</v>
      </c>
      <c r="K1193" s="176"/>
      <c r="L1193" s="177"/>
      <c r="M1193" s="181"/>
      <c r="N1193" s="182"/>
      <c r="O1193" s="182"/>
      <c r="P1193" s="183">
        <f>SUM(P1194:P1208)</f>
        <v>0</v>
      </c>
      <c r="Q1193" s="182"/>
      <c r="R1193" s="183">
        <f>SUM(R1194:R1208)</f>
        <v>0</v>
      </c>
      <c r="S1193" s="182"/>
      <c r="T1193" s="184">
        <f>SUM(T1194:T1208)</f>
        <v>0</v>
      </c>
      <c r="U1193" s="176"/>
      <c r="V1193" s="176"/>
      <c r="AR1193" s="96" t="s">
        <v>83</v>
      </c>
      <c r="AT1193" s="97" t="s">
        <v>74</v>
      </c>
      <c r="AU1193" s="97" t="s">
        <v>81</v>
      </c>
      <c r="AY1193" s="96" t="s">
        <v>204</v>
      </c>
      <c r="BK1193" s="98">
        <f>SUM(BK1194:BK1208)</f>
        <v>0</v>
      </c>
    </row>
    <row r="1194" spans="1:65" s="2" customFormat="1" ht="16.5" customHeight="1" x14ac:dyDescent="0.2">
      <c r="A1194" s="111"/>
      <c r="B1194" s="112"/>
      <c r="C1194" s="187" t="s">
        <v>962</v>
      </c>
      <c r="D1194" s="187" t="s">
        <v>207</v>
      </c>
      <c r="E1194" s="188" t="s">
        <v>963</v>
      </c>
      <c r="F1194" s="189" t="s">
        <v>964</v>
      </c>
      <c r="G1194" s="190" t="s">
        <v>210</v>
      </c>
      <c r="H1194" s="191">
        <v>76</v>
      </c>
      <c r="I1194" s="192"/>
      <c r="J1194" s="192">
        <f>ROUND(I1194*H1194,2)</f>
        <v>0</v>
      </c>
      <c r="K1194" s="193"/>
      <c r="L1194" s="112"/>
      <c r="M1194" s="194" t="s">
        <v>1</v>
      </c>
      <c r="N1194" s="195" t="s">
        <v>40</v>
      </c>
      <c r="O1194" s="196">
        <v>0</v>
      </c>
      <c r="P1194" s="196">
        <f>O1194*H1194</f>
        <v>0</v>
      </c>
      <c r="Q1194" s="196">
        <v>0</v>
      </c>
      <c r="R1194" s="196">
        <f>Q1194*H1194</f>
        <v>0</v>
      </c>
      <c r="S1194" s="196">
        <v>0</v>
      </c>
      <c r="T1194" s="197">
        <f>S1194*H1194</f>
        <v>0</v>
      </c>
      <c r="U1194" s="111"/>
      <c r="V1194" s="111"/>
      <c r="W1194" s="29"/>
      <c r="X1194" s="29"/>
      <c r="Y1194" s="29"/>
      <c r="Z1194" s="29"/>
      <c r="AA1194" s="29"/>
      <c r="AB1194" s="29"/>
      <c r="AC1194" s="29"/>
      <c r="AD1194" s="29"/>
      <c r="AE1194" s="29"/>
      <c r="AR1194" s="99" t="s">
        <v>310</v>
      </c>
      <c r="AT1194" s="99" t="s">
        <v>207</v>
      </c>
      <c r="AU1194" s="99" t="s">
        <v>83</v>
      </c>
      <c r="AY1194" s="18" t="s">
        <v>204</v>
      </c>
      <c r="BE1194" s="100">
        <f>IF(N1194="základní",J1194,0)</f>
        <v>0</v>
      </c>
      <c r="BF1194" s="100">
        <f>IF(N1194="snížená",J1194,0)</f>
        <v>0</v>
      </c>
      <c r="BG1194" s="100">
        <f>IF(N1194="zákl. přenesená",J1194,0)</f>
        <v>0</v>
      </c>
      <c r="BH1194" s="100">
        <f>IF(N1194="sníž. přenesená",J1194,0)</f>
        <v>0</v>
      </c>
      <c r="BI1194" s="100">
        <f>IF(N1194="nulová",J1194,0)</f>
        <v>0</v>
      </c>
      <c r="BJ1194" s="18" t="s">
        <v>81</v>
      </c>
      <c r="BK1194" s="100">
        <f>ROUND(I1194*H1194,2)</f>
        <v>0</v>
      </c>
      <c r="BL1194" s="18" t="s">
        <v>310</v>
      </c>
      <c r="BM1194" s="99" t="s">
        <v>965</v>
      </c>
    </row>
    <row r="1195" spans="1:65" s="13" customFormat="1" x14ac:dyDescent="0.2">
      <c r="A1195" s="225"/>
      <c r="B1195" s="226"/>
      <c r="C1195" s="225"/>
      <c r="D1195" s="200" t="s">
        <v>212</v>
      </c>
      <c r="E1195" s="227" t="s">
        <v>1</v>
      </c>
      <c r="F1195" s="228" t="s">
        <v>934</v>
      </c>
      <c r="G1195" s="225"/>
      <c r="H1195" s="227" t="s">
        <v>1</v>
      </c>
      <c r="I1195" s="225"/>
      <c r="J1195" s="225"/>
      <c r="K1195" s="225"/>
      <c r="L1195" s="226"/>
      <c r="M1195" s="229"/>
      <c r="N1195" s="230"/>
      <c r="O1195" s="230"/>
      <c r="P1195" s="230"/>
      <c r="Q1195" s="230"/>
      <c r="R1195" s="230"/>
      <c r="S1195" s="230"/>
      <c r="T1195" s="231"/>
      <c r="U1195" s="225"/>
      <c r="V1195" s="225"/>
      <c r="AT1195" s="101" t="s">
        <v>212</v>
      </c>
      <c r="AU1195" s="101" t="s">
        <v>83</v>
      </c>
      <c r="AV1195" s="13" t="s">
        <v>81</v>
      </c>
      <c r="AW1195" s="13" t="s">
        <v>32</v>
      </c>
      <c r="AX1195" s="13" t="s">
        <v>75</v>
      </c>
      <c r="AY1195" s="101" t="s">
        <v>204</v>
      </c>
    </row>
    <row r="1196" spans="1:65" s="14" customFormat="1" x14ac:dyDescent="0.2">
      <c r="A1196" s="198"/>
      <c r="B1196" s="199"/>
      <c r="C1196" s="198"/>
      <c r="D1196" s="200" t="s">
        <v>212</v>
      </c>
      <c r="E1196" s="201" t="s">
        <v>1</v>
      </c>
      <c r="F1196" s="202" t="s">
        <v>935</v>
      </c>
      <c r="G1196" s="198"/>
      <c r="H1196" s="203">
        <v>48.5</v>
      </c>
      <c r="I1196" s="198"/>
      <c r="J1196" s="198"/>
      <c r="K1196" s="198"/>
      <c r="L1196" s="199"/>
      <c r="M1196" s="204"/>
      <c r="N1196" s="205"/>
      <c r="O1196" s="205"/>
      <c r="P1196" s="205"/>
      <c r="Q1196" s="205"/>
      <c r="R1196" s="205"/>
      <c r="S1196" s="205"/>
      <c r="T1196" s="206"/>
      <c r="U1196" s="198"/>
      <c r="V1196" s="198"/>
      <c r="AT1196" s="102" t="s">
        <v>212</v>
      </c>
      <c r="AU1196" s="102" t="s">
        <v>83</v>
      </c>
      <c r="AV1196" s="14" t="s">
        <v>83</v>
      </c>
      <c r="AW1196" s="14" t="s">
        <v>32</v>
      </c>
      <c r="AX1196" s="14" t="s">
        <v>75</v>
      </c>
      <c r="AY1196" s="102" t="s">
        <v>204</v>
      </c>
    </row>
    <row r="1197" spans="1:65" s="14" customFormat="1" x14ac:dyDescent="0.2">
      <c r="A1197" s="198"/>
      <c r="B1197" s="199"/>
      <c r="C1197" s="198"/>
      <c r="D1197" s="200" t="s">
        <v>212</v>
      </c>
      <c r="E1197" s="201" t="s">
        <v>1</v>
      </c>
      <c r="F1197" s="202" t="s">
        <v>936</v>
      </c>
      <c r="G1197" s="198"/>
      <c r="H1197" s="203">
        <v>27.5</v>
      </c>
      <c r="I1197" s="198"/>
      <c r="J1197" s="198"/>
      <c r="K1197" s="198"/>
      <c r="L1197" s="199"/>
      <c r="M1197" s="204"/>
      <c r="N1197" s="205"/>
      <c r="O1197" s="205"/>
      <c r="P1197" s="205"/>
      <c r="Q1197" s="205"/>
      <c r="R1197" s="205"/>
      <c r="S1197" s="205"/>
      <c r="T1197" s="206"/>
      <c r="U1197" s="198"/>
      <c r="V1197" s="198"/>
      <c r="AT1197" s="102" t="s">
        <v>212</v>
      </c>
      <c r="AU1197" s="102" t="s">
        <v>83</v>
      </c>
      <c r="AV1197" s="14" t="s">
        <v>83</v>
      </c>
      <c r="AW1197" s="14" t="s">
        <v>32</v>
      </c>
      <c r="AX1197" s="14" t="s">
        <v>75</v>
      </c>
      <c r="AY1197" s="102" t="s">
        <v>204</v>
      </c>
    </row>
    <row r="1198" spans="1:65" s="15" customFormat="1" x14ac:dyDescent="0.2">
      <c r="A1198" s="207"/>
      <c r="B1198" s="208"/>
      <c r="C1198" s="207"/>
      <c r="D1198" s="200" t="s">
        <v>212</v>
      </c>
      <c r="E1198" s="209" t="s">
        <v>1</v>
      </c>
      <c r="F1198" s="210" t="s">
        <v>227</v>
      </c>
      <c r="G1198" s="207"/>
      <c r="H1198" s="211">
        <v>76</v>
      </c>
      <c r="I1198" s="207"/>
      <c r="J1198" s="207"/>
      <c r="K1198" s="207"/>
      <c r="L1198" s="208"/>
      <c r="M1198" s="212"/>
      <c r="N1198" s="213"/>
      <c r="O1198" s="213"/>
      <c r="P1198" s="213"/>
      <c r="Q1198" s="213"/>
      <c r="R1198" s="213"/>
      <c r="S1198" s="213"/>
      <c r="T1198" s="214"/>
      <c r="U1198" s="207"/>
      <c r="V1198" s="207"/>
      <c r="AT1198" s="103" t="s">
        <v>212</v>
      </c>
      <c r="AU1198" s="103" t="s">
        <v>83</v>
      </c>
      <c r="AV1198" s="15" t="s">
        <v>211</v>
      </c>
      <c r="AW1198" s="15" t="s">
        <v>32</v>
      </c>
      <c r="AX1198" s="15" t="s">
        <v>81</v>
      </c>
      <c r="AY1198" s="103" t="s">
        <v>204</v>
      </c>
    </row>
    <row r="1199" spans="1:65" s="2" customFormat="1" ht="16.5" customHeight="1" x14ac:dyDescent="0.2">
      <c r="A1199" s="111"/>
      <c r="B1199" s="112"/>
      <c r="C1199" s="187" t="s">
        <v>593</v>
      </c>
      <c r="D1199" s="187" t="s">
        <v>207</v>
      </c>
      <c r="E1199" s="188" t="s">
        <v>966</v>
      </c>
      <c r="F1199" s="189" t="s">
        <v>967</v>
      </c>
      <c r="G1199" s="190" t="s">
        <v>367</v>
      </c>
      <c r="H1199" s="191">
        <v>54.8</v>
      </c>
      <c r="I1199" s="192"/>
      <c r="J1199" s="192">
        <f>ROUND(I1199*H1199,2)</f>
        <v>0</v>
      </c>
      <c r="K1199" s="193"/>
      <c r="L1199" s="112"/>
      <c r="M1199" s="194" t="s">
        <v>1</v>
      </c>
      <c r="N1199" s="195" t="s">
        <v>40</v>
      </c>
      <c r="O1199" s="196">
        <v>0</v>
      </c>
      <c r="P1199" s="196">
        <f>O1199*H1199</f>
        <v>0</v>
      </c>
      <c r="Q1199" s="196">
        <v>0</v>
      </c>
      <c r="R1199" s="196">
        <f>Q1199*H1199</f>
        <v>0</v>
      </c>
      <c r="S1199" s="196">
        <v>0</v>
      </c>
      <c r="T1199" s="197">
        <f>S1199*H1199</f>
        <v>0</v>
      </c>
      <c r="U1199" s="111"/>
      <c r="V1199" s="111"/>
      <c r="W1199" s="29"/>
      <c r="X1199" s="29"/>
      <c r="Y1199" s="29"/>
      <c r="Z1199" s="29"/>
      <c r="AA1199" s="29"/>
      <c r="AB1199" s="29"/>
      <c r="AC1199" s="29"/>
      <c r="AD1199" s="29"/>
      <c r="AE1199" s="29"/>
      <c r="AR1199" s="99" t="s">
        <v>310</v>
      </c>
      <c r="AT1199" s="99" t="s">
        <v>207</v>
      </c>
      <c r="AU1199" s="99" t="s">
        <v>83</v>
      </c>
      <c r="AY1199" s="18" t="s">
        <v>204</v>
      </c>
      <c r="BE1199" s="100">
        <f>IF(N1199="základní",J1199,0)</f>
        <v>0</v>
      </c>
      <c r="BF1199" s="100">
        <f>IF(N1199="snížená",J1199,0)</f>
        <v>0</v>
      </c>
      <c r="BG1199" s="100">
        <f>IF(N1199="zákl. přenesená",J1199,0)</f>
        <v>0</v>
      </c>
      <c r="BH1199" s="100">
        <f>IF(N1199="sníž. přenesená",J1199,0)</f>
        <v>0</v>
      </c>
      <c r="BI1199" s="100">
        <f>IF(N1199="nulová",J1199,0)</f>
        <v>0</v>
      </c>
      <c r="BJ1199" s="18" t="s">
        <v>81</v>
      </c>
      <c r="BK1199" s="100">
        <f>ROUND(I1199*H1199,2)</f>
        <v>0</v>
      </c>
      <c r="BL1199" s="18" t="s">
        <v>310</v>
      </c>
      <c r="BM1199" s="99" t="s">
        <v>968</v>
      </c>
    </row>
    <row r="1200" spans="1:65" s="13" customFormat="1" x14ac:dyDescent="0.2">
      <c r="A1200" s="225"/>
      <c r="B1200" s="226"/>
      <c r="C1200" s="225"/>
      <c r="D1200" s="200" t="s">
        <v>212</v>
      </c>
      <c r="E1200" s="227" t="s">
        <v>1</v>
      </c>
      <c r="F1200" s="228" t="s">
        <v>934</v>
      </c>
      <c r="G1200" s="225"/>
      <c r="H1200" s="227" t="s">
        <v>1</v>
      </c>
      <c r="I1200" s="225"/>
      <c r="J1200" s="225"/>
      <c r="K1200" s="225"/>
      <c r="L1200" s="226"/>
      <c r="M1200" s="229"/>
      <c r="N1200" s="230"/>
      <c r="O1200" s="230"/>
      <c r="P1200" s="230"/>
      <c r="Q1200" s="230"/>
      <c r="R1200" s="230"/>
      <c r="S1200" s="230"/>
      <c r="T1200" s="231"/>
      <c r="U1200" s="225"/>
      <c r="V1200" s="225"/>
      <c r="AT1200" s="101" t="s">
        <v>212</v>
      </c>
      <c r="AU1200" s="101" t="s">
        <v>83</v>
      </c>
      <c r="AV1200" s="13" t="s">
        <v>81</v>
      </c>
      <c r="AW1200" s="13" t="s">
        <v>32</v>
      </c>
      <c r="AX1200" s="13" t="s">
        <v>75</v>
      </c>
      <c r="AY1200" s="101" t="s">
        <v>204</v>
      </c>
    </row>
    <row r="1201" spans="1:65" s="14" customFormat="1" x14ac:dyDescent="0.2">
      <c r="A1201" s="198"/>
      <c r="B1201" s="199"/>
      <c r="C1201" s="198"/>
      <c r="D1201" s="200" t="s">
        <v>212</v>
      </c>
      <c r="E1201" s="201" t="s">
        <v>1</v>
      </c>
      <c r="F1201" s="202" t="s">
        <v>969</v>
      </c>
      <c r="G1201" s="198"/>
      <c r="H1201" s="203">
        <v>34.799999999999997</v>
      </c>
      <c r="I1201" s="198"/>
      <c r="J1201" s="198"/>
      <c r="K1201" s="198"/>
      <c r="L1201" s="199"/>
      <c r="M1201" s="204"/>
      <c r="N1201" s="205"/>
      <c r="O1201" s="205"/>
      <c r="P1201" s="205"/>
      <c r="Q1201" s="205"/>
      <c r="R1201" s="205"/>
      <c r="S1201" s="205"/>
      <c r="T1201" s="206"/>
      <c r="U1201" s="198"/>
      <c r="V1201" s="198"/>
      <c r="AT1201" s="102" t="s">
        <v>212</v>
      </c>
      <c r="AU1201" s="102" t="s">
        <v>83</v>
      </c>
      <c r="AV1201" s="14" t="s">
        <v>83</v>
      </c>
      <c r="AW1201" s="14" t="s">
        <v>32</v>
      </c>
      <c r="AX1201" s="14" t="s">
        <v>75</v>
      </c>
      <c r="AY1201" s="102" t="s">
        <v>204</v>
      </c>
    </row>
    <row r="1202" spans="1:65" s="14" customFormat="1" x14ac:dyDescent="0.2">
      <c r="A1202" s="198"/>
      <c r="B1202" s="199"/>
      <c r="C1202" s="198"/>
      <c r="D1202" s="200" t="s">
        <v>212</v>
      </c>
      <c r="E1202" s="201" t="s">
        <v>1</v>
      </c>
      <c r="F1202" s="202" t="s">
        <v>970</v>
      </c>
      <c r="G1202" s="198"/>
      <c r="H1202" s="203">
        <v>20</v>
      </c>
      <c r="I1202" s="198"/>
      <c r="J1202" s="198"/>
      <c r="K1202" s="198"/>
      <c r="L1202" s="199"/>
      <c r="M1202" s="204"/>
      <c r="N1202" s="205"/>
      <c r="O1202" s="205"/>
      <c r="P1202" s="205"/>
      <c r="Q1202" s="205"/>
      <c r="R1202" s="205"/>
      <c r="S1202" s="205"/>
      <c r="T1202" s="206"/>
      <c r="U1202" s="198"/>
      <c r="V1202" s="198"/>
      <c r="AT1202" s="102" t="s">
        <v>212</v>
      </c>
      <c r="AU1202" s="102" t="s">
        <v>83</v>
      </c>
      <c r="AV1202" s="14" t="s">
        <v>83</v>
      </c>
      <c r="AW1202" s="14" t="s">
        <v>32</v>
      </c>
      <c r="AX1202" s="14" t="s">
        <v>75</v>
      </c>
      <c r="AY1202" s="102" t="s">
        <v>204</v>
      </c>
    </row>
    <row r="1203" spans="1:65" s="15" customFormat="1" x14ac:dyDescent="0.2">
      <c r="A1203" s="207"/>
      <c r="B1203" s="208"/>
      <c r="C1203" s="207"/>
      <c r="D1203" s="200" t="s">
        <v>212</v>
      </c>
      <c r="E1203" s="209" t="s">
        <v>1</v>
      </c>
      <c r="F1203" s="210" t="s">
        <v>227</v>
      </c>
      <c r="G1203" s="207"/>
      <c r="H1203" s="211">
        <v>54.8</v>
      </c>
      <c r="I1203" s="207"/>
      <c r="J1203" s="207"/>
      <c r="K1203" s="207"/>
      <c r="L1203" s="208"/>
      <c r="M1203" s="212"/>
      <c r="N1203" s="213"/>
      <c r="O1203" s="213"/>
      <c r="P1203" s="213"/>
      <c r="Q1203" s="213"/>
      <c r="R1203" s="213"/>
      <c r="S1203" s="213"/>
      <c r="T1203" s="214"/>
      <c r="U1203" s="207"/>
      <c r="V1203" s="207"/>
      <c r="AT1203" s="103" t="s">
        <v>212</v>
      </c>
      <c r="AU1203" s="103" t="s">
        <v>83</v>
      </c>
      <c r="AV1203" s="15" t="s">
        <v>211</v>
      </c>
      <c r="AW1203" s="15" t="s">
        <v>32</v>
      </c>
      <c r="AX1203" s="15" t="s">
        <v>81</v>
      </c>
      <c r="AY1203" s="103" t="s">
        <v>204</v>
      </c>
    </row>
    <row r="1204" spans="1:65" s="2" customFormat="1" ht="16.5" customHeight="1" x14ac:dyDescent="0.2">
      <c r="A1204" s="111"/>
      <c r="B1204" s="112"/>
      <c r="C1204" s="187" t="s">
        <v>971</v>
      </c>
      <c r="D1204" s="187" t="s">
        <v>207</v>
      </c>
      <c r="E1204" s="188" t="s">
        <v>972</v>
      </c>
      <c r="F1204" s="189" t="s">
        <v>973</v>
      </c>
      <c r="G1204" s="190" t="s">
        <v>367</v>
      </c>
      <c r="H1204" s="191">
        <v>7.3</v>
      </c>
      <c r="I1204" s="192"/>
      <c r="J1204" s="192">
        <f>ROUND(I1204*H1204,2)</f>
        <v>0</v>
      </c>
      <c r="K1204" s="193"/>
      <c r="L1204" s="112"/>
      <c r="M1204" s="194" t="s">
        <v>1</v>
      </c>
      <c r="N1204" s="195" t="s">
        <v>40</v>
      </c>
      <c r="O1204" s="196">
        <v>0</v>
      </c>
      <c r="P1204" s="196">
        <f>O1204*H1204</f>
        <v>0</v>
      </c>
      <c r="Q1204" s="196">
        <v>0</v>
      </c>
      <c r="R1204" s="196">
        <f>Q1204*H1204</f>
        <v>0</v>
      </c>
      <c r="S1204" s="196">
        <v>0</v>
      </c>
      <c r="T1204" s="197">
        <f>S1204*H1204</f>
        <v>0</v>
      </c>
      <c r="U1204" s="111"/>
      <c r="V1204" s="111"/>
      <c r="W1204" s="29"/>
      <c r="X1204" s="29"/>
      <c r="Y1204" s="29"/>
      <c r="Z1204" s="29"/>
      <c r="AA1204" s="29"/>
      <c r="AB1204" s="29"/>
      <c r="AC1204" s="29"/>
      <c r="AD1204" s="29"/>
      <c r="AE1204" s="29"/>
      <c r="AR1204" s="99" t="s">
        <v>310</v>
      </c>
      <c r="AT1204" s="99" t="s">
        <v>207</v>
      </c>
      <c r="AU1204" s="99" t="s">
        <v>83</v>
      </c>
      <c r="AY1204" s="18" t="s">
        <v>204</v>
      </c>
      <c r="BE1204" s="100">
        <f>IF(N1204="základní",J1204,0)</f>
        <v>0</v>
      </c>
      <c r="BF1204" s="100">
        <f>IF(N1204="snížená",J1204,0)</f>
        <v>0</v>
      </c>
      <c r="BG1204" s="100">
        <f>IF(N1204="zákl. přenesená",J1204,0)</f>
        <v>0</v>
      </c>
      <c r="BH1204" s="100">
        <f>IF(N1204="sníž. přenesená",J1204,0)</f>
        <v>0</v>
      </c>
      <c r="BI1204" s="100">
        <f>IF(N1204="nulová",J1204,0)</f>
        <v>0</v>
      </c>
      <c r="BJ1204" s="18" t="s">
        <v>81</v>
      </c>
      <c r="BK1204" s="100">
        <f>ROUND(I1204*H1204,2)</f>
        <v>0</v>
      </c>
      <c r="BL1204" s="18" t="s">
        <v>310</v>
      </c>
      <c r="BM1204" s="99" t="s">
        <v>974</v>
      </c>
    </row>
    <row r="1205" spans="1:65" s="13" customFormat="1" x14ac:dyDescent="0.2">
      <c r="A1205" s="225"/>
      <c r="B1205" s="226"/>
      <c r="C1205" s="225"/>
      <c r="D1205" s="200" t="s">
        <v>212</v>
      </c>
      <c r="E1205" s="227" t="s">
        <v>1</v>
      </c>
      <c r="F1205" s="228" t="s">
        <v>213</v>
      </c>
      <c r="G1205" s="225"/>
      <c r="H1205" s="227" t="s">
        <v>1</v>
      </c>
      <c r="I1205" s="225"/>
      <c r="J1205" s="225"/>
      <c r="K1205" s="225"/>
      <c r="L1205" s="226"/>
      <c r="M1205" s="229"/>
      <c r="N1205" s="230"/>
      <c r="O1205" s="230"/>
      <c r="P1205" s="230"/>
      <c r="Q1205" s="230"/>
      <c r="R1205" s="230"/>
      <c r="S1205" s="230"/>
      <c r="T1205" s="231"/>
      <c r="U1205" s="225"/>
      <c r="V1205" s="225"/>
      <c r="AT1205" s="101" t="s">
        <v>212</v>
      </c>
      <c r="AU1205" s="101" t="s">
        <v>83</v>
      </c>
      <c r="AV1205" s="13" t="s">
        <v>81</v>
      </c>
      <c r="AW1205" s="13" t="s">
        <v>32</v>
      </c>
      <c r="AX1205" s="13" t="s">
        <v>75</v>
      </c>
      <c r="AY1205" s="101" t="s">
        <v>204</v>
      </c>
    </row>
    <row r="1206" spans="1:65" s="13" customFormat="1" x14ac:dyDescent="0.2">
      <c r="A1206" s="225"/>
      <c r="B1206" s="226"/>
      <c r="C1206" s="225"/>
      <c r="D1206" s="200" t="s">
        <v>212</v>
      </c>
      <c r="E1206" s="227" t="s">
        <v>1</v>
      </c>
      <c r="F1206" s="228" t="s">
        <v>975</v>
      </c>
      <c r="G1206" s="225"/>
      <c r="H1206" s="227" t="s">
        <v>1</v>
      </c>
      <c r="I1206" s="225"/>
      <c r="J1206" s="225"/>
      <c r="K1206" s="225"/>
      <c r="L1206" s="226"/>
      <c r="M1206" s="229"/>
      <c r="N1206" s="230"/>
      <c r="O1206" s="230"/>
      <c r="P1206" s="230"/>
      <c r="Q1206" s="230"/>
      <c r="R1206" s="230"/>
      <c r="S1206" s="230"/>
      <c r="T1206" s="231"/>
      <c r="U1206" s="225"/>
      <c r="V1206" s="225"/>
      <c r="AT1206" s="101" t="s">
        <v>212</v>
      </c>
      <c r="AU1206" s="101" t="s">
        <v>83</v>
      </c>
      <c r="AV1206" s="13" t="s">
        <v>81</v>
      </c>
      <c r="AW1206" s="13" t="s">
        <v>32</v>
      </c>
      <c r="AX1206" s="13" t="s">
        <v>75</v>
      </c>
      <c r="AY1206" s="101" t="s">
        <v>204</v>
      </c>
    </row>
    <row r="1207" spans="1:65" s="14" customFormat="1" x14ac:dyDescent="0.2">
      <c r="A1207" s="198"/>
      <c r="B1207" s="199"/>
      <c r="C1207" s="198"/>
      <c r="D1207" s="200" t="s">
        <v>212</v>
      </c>
      <c r="E1207" s="201" t="s">
        <v>1</v>
      </c>
      <c r="F1207" s="202" t="s">
        <v>976</v>
      </c>
      <c r="G1207" s="198"/>
      <c r="H1207" s="203">
        <v>7.3</v>
      </c>
      <c r="I1207" s="198"/>
      <c r="J1207" s="198"/>
      <c r="K1207" s="198"/>
      <c r="L1207" s="199"/>
      <c r="M1207" s="204"/>
      <c r="N1207" s="205"/>
      <c r="O1207" s="205"/>
      <c r="P1207" s="205"/>
      <c r="Q1207" s="205"/>
      <c r="R1207" s="205"/>
      <c r="S1207" s="205"/>
      <c r="T1207" s="206"/>
      <c r="U1207" s="198"/>
      <c r="V1207" s="198"/>
      <c r="AT1207" s="102" t="s">
        <v>212</v>
      </c>
      <c r="AU1207" s="102" t="s">
        <v>83</v>
      </c>
      <c r="AV1207" s="14" t="s">
        <v>83</v>
      </c>
      <c r="AW1207" s="14" t="s">
        <v>32</v>
      </c>
      <c r="AX1207" s="14" t="s">
        <v>75</v>
      </c>
      <c r="AY1207" s="102" t="s">
        <v>204</v>
      </c>
    </row>
    <row r="1208" spans="1:65" s="15" customFormat="1" x14ac:dyDescent="0.2">
      <c r="A1208" s="207"/>
      <c r="B1208" s="208"/>
      <c r="C1208" s="207"/>
      <c r="D1208" s="200" t="s">
        <v>212</v>
      </c>
      <c r="E1208" s="209" t="s">
        <v>1</v>
      </c>
      <c r="F1208" s="210" t="s">
        <v>227</v>
      </c>
      <c r="G1208" s="207"/>
      <c r="H1208" s="211">
        <v>7.3</v>
      </c>
      <c r="I1208" s="207"/>
      <c r="J1208" s="207"/>
      <c r="K1208" s="207"/>
      <c r="L1208" s="208"/>
      <c r="M1208" s="212"/>
      <c r="N1208" s="213"/>
      <c r="O1208" s="213"/>
      <c r="P1208" s="213"/>
      <c r="Q1208" s="213"/>
      <c r="R1208" s="213"/>
      <c r="S1208" s="213"/>
      <c r="T1208" s="214"/>
      <c r="U1208" s="207"/>
      <c r="V1208" s="207"/>
      <c r="AT1208" s="103" t="s">
        <v>212</v>
      </c>
      <c r="AU1208" s="103" t="s">
        <v>83</v>
      </c>
      <c r="AV1208" s="15" t="s">
        <v>211</v>
      </c>
      <c r="AW1208" s="15" t="s">
        <v>32</v>
      </c>
      <c r="AX1208" s="15" t="s">
        <v>81</v>
      </c>
      <c r="AY1208" s="103" t="s">
        <v>204</v>
      </c>
    </row>
    <row r="1209" spans="1:65" s="12" customFormat="1" ht="22.9" customHeight="1" x14ac:dyDescent="0.2">
      <c r="A1209" s="176"/>
      <c r="B1209" s="177"/>
      <c r="C1209" s="176"/>
      <c r="D1209" s="178" t="s">
        <v>74</v>
      </c>
      <c r="E1209" s="185" t="s">
        <v>977</v>
      </c>
      <c r="F1209" s="185" t="s">
        <v>978</v>
      </c>
      <c r="G1209" s="176"/>
      <c r="H1209" s="176"/>
      <c r="I1209" s="176"/>
      <c r="J1209" s="186">
        <f>BK1209</f>
        <v>0</v>
      </c>
      <c r="K1209" s="176"/>
      <c r="L1209" s="177"/>
      <c r="M1209" s="181"/>
      <c r="N1209" s="182"/>
      <c r="O1209" s="182"/>
      <c r="P1209" s="183">
        <f>SUM(P1210:P1282)</f>
        <v>0</v>
      </c>
      <c r="Q1209" s="182"/>
      <c r="R1209" s="183">
        <f>SUM(R1210:R1282)</f>
        <v>0</v>
      </c>
      <c r="S1209" s="182"/>
      <c r="T1209" s="184">
        <f>SUM(T1210:T1282)</f>
        <v>0</v>
      </c>
      <c r="U1209" s="176"/>
      <c r="V1209" s="176"/>
      <c r="AR1209" s="96" t="s">
        <v>83</v>
      </c>
      <c r="AT1209" s="97" t="s">
        <v>74</v>
      </c>
      <c r="AU1209" s="97" t="s">
        <v>81</v>
      </c>
      <c r="AY1209" s="96" t="s">
        <v>204</v>
      </c>
      <c r="BK1209" s="98">
        <f>SUM(BK1210:BK1282)</f>
        <v>0</v>
      </c>
    </row>
    <row r="1210" spans="1:65" s="2" customFormat="1" ht="21.75" customHeight="1" x14ac:dyDescent="0.2">
      <c r="A1210" s="111"/>
      <c r="B1210" s="112"/>
      <c r="C1210" s="187" t="s">
        <v>597</v>
      </c>
      <c r="D1210" s="187" t="s">
        <v>207</v>
      </c>
      <c r="E1210" s="188" t="s">
        <v>979</v>
      </c>
      <c r="F1210" s="189" t="s">
        <v>980</v>
      </c>
      <c r="G1210" s="190" t="s">
        <v>367</v>
      </c>
      <c r="H1210" s="191">
        <v>32.200000000000003</v>
      </c>
      <c r="I1210" s="192"/>
      <c r="J1210" s="192">
        <f>ROUND(I1210*H1210,2)</f>
        <v>0</v>
      </c>
      <c r="K1210" s="193"/>
      <c r="L1210" s="112"/>
      <c r="M1210" s="194" t="s">
        <v>1</v>
      </c>
      <c r="N1210" s="195" t="s">
        <v>40</v>
      </c>
      <c r="O1210" s="196">
        <v>0</v>
      </c>
      <c r="P1210" s="196">
        <f>O1210*H1210</f>
        <v>0</v>
      </c>
      <c r="Q1210" s="196">
        <v>0</v>
      </c>
      <c r="R1210" s="196">
        <f>Q1210*H1210</f>
        <v>0</v>
      </c>
      <c r="S1210" s="196">
        <v>0</v>
      </c>
      <c r="T1210" s="197">
        <f>S1210*H1210</f>
        <v>0</v>
      </c>
      <c r="U1210" s="111"/>
      <c r="V1210" s="111"/>
      <c r="W1210" s="29"/>
      <c r="X1210" s="29"/>
      <c r="Y1210" s="29"/>
      <c r="Z1210" s="29"/>
      <c r="AA1210" s="29"/>
      <c r="AB1210" s="29"/>
      <c r="AC1210" s="29"/>
      <c r="AD1210" s="29"/>
      <c r="AE1210" s="29"/>
      <c r="AR1210" s="99" t="s">
        <v>310</v>
      </c>
      <c r="AT1210" s="99" t="s">
        <v>207</v>
      </c>
      <c r="AU1210" s="99" t="s">
        <v>83</v>
      </c>
      <c r="AY1210" s="18" t="s">
        <v>204</v>
      </c>
      <c r="BE1210" s="100">
        <f>IF(N1210="základní",J1210,0)</f>
        <v>0</v>
      </c>
      <c r="BF1210" s="100">
        <f>IF(N1210="snížená",J1210,0)</f>
        <v>0</v>
      </c>
      <c r="BG1210" s="100">
        <f>IF(N1210="zákl. přenesená",J1210,0)</f>
        <v>0</v>
      </c>
      <c r="BH1210" s="100">
        <f>IF(N1210="sníž. přenesená",J1210,0)</f>
        <v>0</v>
      </c>
      <c r="BI1210" s="100">
        <f>IF(N1210="nulová",J1210,0)</f>
        <v>0</v>
      </c>
      <c r="BJ1210" s="18" t="s">
        <v>81</v>
      </c>
      <c r="BK1210" s="100">
        <f>ROUND(I1210*H1210,2)</f>
        <v>0</v>
      </c>
      <c r="BL1210" s="18" t="s">
        <v>310</v>
      </c>
      <c r="BM1210" s="99" t="s">
        <v>981</v>
      </c>
    </row>
    <row r="1211" spans="1:65" s="13" customFormat="1" x14ac:dyDescent="0.2">
      <c r="A1211" s="225"/>
      <c r="B1211" s="226"/>
      <c r="C1211" s="225"/>
      <c r="D1211" s="200" t="s">
        <v>212</v>
      </c>
      <c r="E1211" s="227" t="s">
        <v>1</v>
      </c>
      <c r="F1211" s="228" t="s">
        <v>233</v>
      </c>
      <c r="G1211" s="225"/>
      <c r="H1211" s="227" t="s">
        <v>1</v>
      </c>
      <c r="I1211" s="225"/>
      <c r="J1211" s="225"/>
      <c r="K1211" s="225"/>
      <c r="L1211" s="226"/>
      <c r="M1211" s="229"/>
      <c r="N1211" s="230"/>
      <c r="O1211" s="230"/>
      <c r="P1211" s="230"/>
      <c r="Q1211" s="230"/>
      <c r="R1211" s="230"/>
      <c r="S1211" s="230"/>
      <c r="T1211" s="231"/>
      <c r="U1211" s="225"/>
      <c r="V1211" s="225"/>
      <c r="AT1211" s="101" t="s">
        <v>212</v>
      </c>
      <c r="AU1211" s="101" t="s">
        <v>83</v>
      </c>
      <c r="AV1211" s="13" t="s">
        <v>81</v>
      </c>
      <c r="AW1211" s="13" t="s">
        <v>32</v>
      </c>
      <c r="AX1211" s="13" t="s">
        <v>75</v>
      </c>
      <c r="AY1211" s="101" t="s">
        <v>204</v>
      </c>
    </row>
    <row r="1212" spans="1:65" s="14" customFormat="1" x14ac:dyDescent="0.2">
      <c r="A1212" s="198"/>
      <c r="B1212" s="199"/>
      <c r="C1212" s="198"/>
      <c r="D1212" s="200" t="s">
        <v>212</v>
      </c>
      <c r="E1212" s="201" t="s">
        <v>1</v>
      </c>
      <c r="F1212" s="202" t="s">
        <v>982</v>
      </c>
      <c r="G1212" s="198"/>
      <c r="H1212" s="203">
        <v>13.2</v>
      </c>
      <c r="I1212" s="198"/>
      <c r="J1212" s="198"/>
      <c r="K1212" s="198"/>
      <c r="L1212" s="199"/>
      <c r="M1212" s="204"/>
      <c r="N1212" s="205"/>
      <c r="O1212" s="205"/>
      <c r="P1212" s="205"/>
      <c r="Q1212" s="205"/>
      <c r="R1212" s="205"/>
      <c r="S1212" s="205"/>
      <c r="T1212" s="206"/>
      <c r="U1212" s="198"/>
      <c r="V1212" s="198"/>
      <c r="AT1212" s="102" t="s">
        <v>212</v>
      </c>
      <c r="AU1212" s="102" t="s">
        <v>83</v>
      </c>
      <c r="AV1212" s="14" t="s">
        <v>83</v>
      </c>
      <c r="AW1212" s="14" t="s">
        <v>32</v>
      </c>
      <c r="AX1212" s="14" t="s">
        <v>75</v>
      </c>
      <c r="AY1212" s="102" t="s">
        <v>204</v>
      </c>
    </row>
    <row r="1213" spans="1:65" s="13" customFormat="1" x14ac:dyDescent="0.2">
      <c r="A1213" s="225"/>
      <c r="B1213" s="226"/>
      <c r="C1213" s="225"/>
      <c r="D1213" s="200" t="s">
        <v>212</v>
      </c>
      <c r="E1213" s="227" t="s">
        <v>1</v>
      </c>
      <c r="F1213" s="228" t="s">
        <v>213</v>
      </c>
      <c r="G1213" s="225"/>
      <c r="H1213" s="227" t="s">
        <v>1</v>
      </c>
      <c r="I1213" s="225"/>
      <c r="J1213" s="225"/>
      <c r="K1213" s="225"/>
      <c r="L1213" s="226"/>
      <c r="M1213" s="229"/>
      <c r="N1213" s="230"/>
      <c r="O1213" s="230"/>
      <c r="P1213" s="230"/>
      <c r="Q1213" s="230"/>
      <c r="R1213" s="230"/>
      <c r="S1213" s="230"/>
      <c r="T1213" s="231"/>
      <c r="U1213" s="225"/>
      <c r="V1213" s="225"/>
      <c r="AT1213" s="101" t="s">
        <v>212</v>
      </c>
      <c r="AU1213" s="101" t="s">
        <v>83</v>
      </c>
      <c r="AV1213" s="13" t="s">
        <v>81</v>
      </c>
      <c r="AW1213" s="13" t="s">
        <v>32</v>
      </c>
      <c r="AX1213" s="13" t="s">
        <v>75</v>
      </c>
      <c r="AY1213" s="101" t="s">
        <v>204</v>
      </c>
    </row>
    <row r="1214" spans="1:65" s="14" customFormat="1" x14ac:dyDescent="0.2">
      <c r="A1214" s="198"/>
      <c r="B1214" s="199"/>
      <c r="C1214" s="198"/>
      <c r="D1214" s="200" t="s">
        <v>212</v>
      </c>
      <c r="E1214" s="201" t="s">
        <v>1</v>
      </c>
      <c r="F1214" s="202" t="s">
        <v>983</v>
      </c>
      <c r="G1214" s="198"/>
      <c r="H1214" s="203">
        <v>19</v>
      </c>
      <c r="I1214" s="198"/>
      <c r="J1214" s="198"/>
      <c r="K1214" s="198"/>
      <c r="L1214" s="199"/>
      <c r="M1214" s="204"/>
      <c r="N1214" s="205"/>
      <c r="O1214" s="205"/>
      <c r="P1214" s="205"/>
      <c r="Q1214" s="205"/>
      <c r="R1214" s="205"/>
      <c r="S1214" s="205"/>
      <c r="T1214" s="206"/>
      <c r="U1214" s="198"/>
      <c r="V1214" s="198"/>
      <c r="AT1214" s="102" t="s">
        <v>212</v>
      </c>
      <c r="AU1214" s="102" t="s">
        <v>83</v>
      </c>
      <c r="AV1214" s="14" t="s">
        <v>83</v>
      </c>
      <c r="AW1214" s="14" t="s">
        <v>32</v>
      </c>
      <c r="AX1214" s="14" t="s">
        <v>75</v>
      </c>
      <c r="AY1214" s="102" t="s">
        <v>204</v>
      </c>
    </row>
    <row r="1215" spans="1:65" s="15" customFormat="1" x14ac:dyDescent="0.2">
      <c r="A1215" s="207"/>
      <c r="B1215" s="208"/>
      <c r="C1215" s="207"/>
      <c r="D1215" s="200" t="s">
        <v>212</v>
      </c>
      <c r="E1215" s="209" t="s">
        <v>1</v>
      </c>
      <c r="F1215" s="210" t="s">
        <v>227</v>
      </c>
      <c r="G1215" s="207"/>
      <c r="H1215" s="211">
        <v>32.200000000000003</v>
      </c>
      <c r="I1215" s="207"/>
      <c r="J1215" s="207"/>
      <c r="K1215" s="207"/>
      <c r="L1215" s="208"/>
      <c r="M1215" s="212"/>
      <c r="N1215" s="213"/>
      <c r="O1215" s="213"/>
      <c r="P1215" s="213"/>
      <c r="Q1215" s="213"/>
      <c r="R1215" s="213"/>
      <c r="S1215" s="213"/>
      <c r="T1215" s="214"/>
      <c r="U1215" s="207"/>
      <c r="V1215" s="207"/>
      <c r="AT1215" s="103" t="s">
        <v>212</v>
      </c>
      <c r="AU1215" s="103" t="s">
        <v>83</v>
      </c>
      <c r="AV1215" s="15" t="s">
        <v>211</v>
      </c>
      <c r="AW1215" s="15" t="s">
        <v>32</v>
      </c>
      <c r="AX1215" s="15" t="s">
        <v>81</v>
      </c>
      <c r="AY1215" s="103" t="s">
        <v>204</v>
      </c>
    </row>
    <row r="1216" spans="1:65" s="2" customFormat="1" ht="24.2" customHeight="1" x14ac:dyDescent="0.2">
      <c r="A1216" s="111"/>
      <c r="B1216" s="112"/>
      <c r="C1216" s="187" t="s">
        <v>984</v>
      </c>
      <c r="D1216" s="187" t="s">
        <v>207</v>
      </c>
      <c r="E1216" s="188" t="s">
        <v>985</v>
      </c>
      <c r="F1216" s="189" t="s">
        <v>986</v>
      </c>
      <c r="G1216" s="190" t="s">
        <v>367</v>
      </c>
      <c r="H1216" s="191">
        <v>7</v>
      </c>
      <c r="I1216" s="192"/>
      <c r="J1216" s="192">
        <f>ROUND(I1216*H1216,2)</f>
        <v>0</v>
      </c>
      <c r="K1216" s="193"/>
      <c r="L1216" s="112"/>
      <c r="M1216" s="194" t="s">
        <v>1</v>
      </c>
      <c r="N1216" s="195" t="s">
        <v>40</v>
      </c>
      <c r="O1216" s="196">
        <v>0</v>
      </c>
      <c r="P1216" s="196">
        <f>O1216*H1216</f>
        <v>0</v>
      </c>
      <c r="Q1216" s="196">
        <v>0</v>
      </c>
      <c r="R1216" s="196">
        <f>Q1216*H1216</f>
        <v>0</v>
      </c>
      <c r="S1216" s="196">
        <v>0</v>
      </c>
      <c r="T1216" s="197">
        <f>S1216*H1216</f>
        <v>0</v>
      </c>
      <c r="U1216" s="111"/>
      <c r="V1216" s="111"/>
      <c r="W1216" s="29"/>
      <c r="X1216" s="29"/>
      <c r="Y1216" s="29"/>
      <c r="Z1216" s="29"/>
      <c r="AA1216" s="29"/>
      <c r="AB1216" s="29"/>
      <c r="AC1216" s="29"/>
      <c r="AD1216" s="29"/>
      <c r="AE1216" s="29"/>
      <c r="AR1216" s="99" t="s">
        <v>310</v>
      </c>
      <c r="AT1216" s="99" t="s">
        <v>207</v>
      </c>
      <c r="AU1216" s="99" t="s">
        <v>83</v>
      </c>
      <c r="AY1216" s="18" t="s">
        <v>204</v>
      </c>
      <c r="BE1216" s="100">
        <f>IF(N1216="základní",J1216,0)</f>
        <v>0</v>
      </c>
      <c r="BF1216" s="100">
        <f>IF(N1216="snížená",J1216,0)</f>
        <v>0</v>
      </c>
      <c r="BG1216" s="100">
        <f>IF(N1216="zákl. přenesená",J1216,0)</f>
        <v>0</v>
      </c>
      <c r="BH1216" s="100">
        <f>IF(N1216="sníž. přenesená",J1216,0)</f>
        <v>0</v>
      </c>
      <c r="BI1216" s="100">
        <f>IF(N1216="nulová",J1216,0)</f>
        <v>0</v>
      </c>
      <c r="BJ1216" s="18" t="s">
        <v>81</v>
      </c>
      <c r="BK1216" s="100">
        <f>ROUND(I1216*H1216,2)</f>
        <v>0</v>
      </c>
      <c r="BL1216" s="18" t="s">
        <v>310</v>
      </c>
      <c r="BM1216" s="99" t="s">
        <v>987</v>
      </c>
    </row>
    <row r="1217" spans="1:65" s="13" customFormat="1" x14ac:dyDescent="0.2">
      <c r="A1217" s="225"/>
      <c r="B1217" s="226"/>
      <c r="C1217" s="225"/>
      <c r="D1217" s="200" t="s">
        <v>212</v>
      </c>
      <c r="E1217" s="227" t="s">
        <v>1</v>
      </c>
      <c r="F1217" s="228" t="s">
        <v>213</v>
      </c>
      <c r="G1217" s="225"/>
      <c r="H1217" s="227" t="s">
        <v>1</v>
      </c>
      <c r="I1217" s="225"/>
      <c r="J1217" s="225"/>
      <c r="K1217" s="225"/>
      <c r="L1217" s="226"/>
      <c r="M1217" s="229"/>
      <c r="N1217" s="230"/>
      <c r="O1217" s="230"/>
      <c r="P1217" s="230"/>
      <c r="Q1217" s="230"/>
      <c r="R1217" s="230"/>
      <c r="S1217" s="230"/>
      <c r="T1217" s="231"/>
      <c r="U1217" s="225"/>
      <c r="V1217" s="225"/>
      <c r="AT1217" s="101" t="s">
        <v>212</v>
      </c>
      <c r="AU1217" s="101" t="s">
        <v>83</v>
      </c>
      <c r="AV1217" s="13" t="s">
        <v>81</v>
      </c>
      <c r="AW1217" s="13" t="s">
        <v>32</v>
      </c>
      <c r="AX1217" s="13" t="s">
        <v>75</v>
      </c>
      <c r="AY1217" s="101" t="s">
        <v>204</v>
      </c>
    </row>
    <row r="1218" spans="1:65" s="13" customFormat="1" x14ac:dyDescent="0.2">
      <c r="A1218" s="225"/>
      <c r="B1218" s="226"/>
      <c r="C1218" s="225"/>
      <c r="D1218" s="200" t="s">
        <v>212</v>
      </c>
      <c r="E1218" s="227" t="s">
        <v>1</v>
      </c>
      <c r="F1218" s="228" t="s">
        <v>988</v>
      </c>
      <c r="G1218" s="225"/>
      <c r="H1218" s="227" t="s">
        <v>1</v>
      </c>
      <c r="I1218" s="225"/>
      <c r="J1218" s="225"/>
      <c r="K1218" s="225"/>
      <c r="L1218" s="226"/>
      <c r="M1218" s="229"/>
      <c r="N1218" s="230"/>
      <c r="O1218" s="230"/>
      <c r="P1218" s="230"/>
      <c r="Q1218" s="230"/>
      <c r="R1218" s="230"/>
      <c r="S1218" s="230"/>
      <c r="T1218" s="231"/>
      <c r="U1218" s="225"/>
      <c r="V1218" s="225"/>
      <c r="AT1218" s="101" t="s">
        <v>212</v>
      </c>
      <c r="AU1218" s="101" t="s">
        <v>83</v>
      </c>
      <c r="AV1218" s="13" t="s">
        <v>81</v>
      </c>
      <c r="AW1218" s="13" t="s">
        <v>32</v>
      </c>
      <c r="AX1218" s="13" t="s">
        <v>75</v>
      </c>
      <c r="AY1218" s="101" t="s">
        <v>204</v>
      </c>
    </row>
    <row r="1219" spans="1:65" s="14" customFormat="1" x14ac:dyDescent="0.2">
      <c r="A1219" s="198"/>
      <c r="B1219" s="199"/>
      <c r="C1219" s="198"/>
      <c r="D1219" s="200" t="s">
        <v>212</v>
      </c>
      <c r="E1219" s="201" t="s">
        <v>1</v>
      </c>
      <c r="F1219" s="202" t="s">
        <v>302</v>
      </c>
      <c r="G1219" s="198"/>
      <c r="H1219" s="203">
        <v>7</v>
      </c>
      <c r="I1219" s="198"/>
      <c r="J1219" s="198"/>
      <c r="K1219" s="198"/>
      <c r="L1219" s="199"/>
      <c r="M1219" s="204"/>
      <c r="N1219" s="205"/>
      <c r="O1219" s="205"/>
      <c r="P1219" s="205"/>
      <c r="Q1219" s="205"/>
      <c r="R1219" s="205"/>
      <c r="S1219" s="205"/>
      <c r="T1219" s="206"/>
      <c r="U1219" s="198"/>
      <c r="V1219" s="198"/>
      <c r="AT1219" s="102" t="s">
        <v>212</v>
      </c>
      <c r="AU1219" s="102" t="s">
        <v>83</v>
      </c>
      <c r="AV1219" s="14" t="s">
        <v>83</v>
      </c>
      <c r="AW1219" s="14" t="s">
        <v>32</v>
      </c>
      <c r="AX1219" s="14" t="s">
        <v>75</v>
      </c>
      <c r="AY1219" s="102" t="s">
        <v>204</v>
      </c>
    </row>
    <row r="1220" spans="1:65" s="15" customFormat="1" x14ac:dyDescent="0.2">
      <c r="A1220" s="207"/>
      <c r="B1220" s="208"/>
      <c r="C1220" s="207"/>
      <c r="D1220" s="200" t="s">
        <v>212</v>
      </c>
      <c r="E1220" s="209" t="s">
        <v>1</v>
      </c>
      <c r="F1220" s="210" t="s">
        <v>227</v>
      </c>
      <c r="G1220" s="207"/>
      <c r="H1220" s="211">
        <v>7</v>
      </c>
      <c r="I1220" s="207"/>
      <c r="J1220" s="207"/>
      <c r="K1220" s="207"/>
      <c r="L1220" s="208"/>
      <c r="M1220" s="212"/>
      <c r="N1220" s="213"/>
      <c r="O1220" s="213"/>
      <c r="P1220" s="213"/>
      <c r="Q1220" s="213"/>
      <c r="R1220" s="213"/>
      <c r="S1220" s="213"/>
      <c r="T1220" s="214"/>
      <c r="U1220" s="207"/>
      <c r="V1220" s="207"/>
      <c r="AT1220" s="103" t="s">
        <v>212</v>
      </c>
      <c r="AU1220" s="103" t="s">
        <v>83</v>
      </c>
      <c r="AV1220" s="15" t="s">
        <v>211</v>
      </c>
      <c r="AW1220" s="15" t="s">
        <v>32</v>
      </c>
      <c r="AX1220" s="15" t="s">
        <v>81</v>
      </c>
      <c r="AY1220" s="103" t="s">
        <v>204</v>
      </c>
    </row>
    <row r="1221" spans="1:65" s="2" customFormat="1" ht="16.5" customHeight="1" x14ac:dyDescent="0.2">
      <c r="A1221" s="111"/>
      <c r="B1221" s="112"/>
      <c r="C1221" s="187" t="s">
        <v>601</v>
      </c>
      <c r="D1221" s="187" t="s">
        <v>207</v>
      </c>
      <c r="E1221" s="188" t="s">
        <v>989</v>
      </c>
      <c r="F1221" s="189" t="s">
        <v>990</v>
      </c>
      <c r="G1221" s="190" t="s">
        <v>282</v>
      </c>
      <c r="H1221" s="191">
        <v>1.5</v>
      </c>
      <c r="I1221" s="192"/>
      <c r="J1221" s="192">
        <f>ROUND(I1221*H1221,2)</f>
        <v>0</v>
      </c>
      <c r="K1221" s="193"/>
      <c r="L1221" s="112"/>
      <c r="M1221" s="194" t="s">
        <v>1</v>
      </c>
      <c r="N1221" s="195" t="s">
        <v>40</v>
      </c>
      <c r="O1221" s="196">
        <v>0</v>
      </c>
      <c r="P1221" s="196">
        <f>O1221*H1221</f>
        <v>0</v>
      </c>
      <c r="Q1221" s="196">
        <v>0</v>
      </c>
      <c r="R1221" s="196">
        <f>Q1221*H1221</f>
        <v>0</v>
      </c>
      <c r="S1221" s="196">
        <v>0</v>
      </c>
      <c r="T1221" s="197">
        <f>S1221*H1221</f>
        <v>0</v>
      </c>
      <c r="U1221" s="111"/>
      <c r="V1221" s="111"/>
      <c r="W1221" s="29"/>
      <c r="X1221" s="29"/>
      <c r="Y1221" s="29"/>
      <c r="Z1221" s="29"/>
      <c r="AA1221" s="29"/>
      <c r="AB1221" s="29"/>
      <c r="AC1221" s="29"/>
      <c r="AD1221" s="29"/>
      <c r="AE1221" s="29"/>
      <c r="AR1221" s="99" t="s">
        <v>310</v>
      </c>
      <c r="AT1221" s="99" t="s">
        <v>207</v>
      </c>
      <c r="AU1221" s="99" t="s">
        <v>83</v>
      </c>
      <c r="AY1221" s="18" t="s">
        <v>204</v>
      </c>
      <c r="BE1221" s="100">
        <f>IF(N1221="základní",J1221,0)</f>
        <v>0</v>
      </c>
      <c r="BF1221" s="100">
        <f>IF(N1221="snížená",J1221,0)</f>
        <v>0</v>
      </c>
      <c r="BG1221" s="100">
        <f>IF(N1221="zákl. přenesená",J1221,0)</f>
        <v>0</v>
      </c>
      <c r="BH1221" s="100">
        <f>IF(N1221="sníž. přenesená",J1221,0)</f>
        <v>0</v>
      </c>
      <c r="BI1221" s="100">
        <f>IF(N1221="nulová",J1221,0)</f>
        <v>0</v>
      </c>
      <c r="BJ1221" s="18" t="s">
        <v>81</v>
      </c>
      <c r="BK1221" s="100">
        <f>ROUND(I1221*H1221,2)</f>
        <v>0</v>
      </c>
      <c r="BL1221" s="18" t="s">
        <v>310</v>
      </c>
      <c r="BM1221" s="99" t="s">
        <v>991</v>
      </c>
    </row>
    <row r="1222" spans="1:65" s="13" customFormat="1" x14ac:dyDescent="0.2">
      <c r="A1222" s="225"/>
      <c r="B1222" s="226"/>
      <c r="C1222" s="225"/>
      <c r="D1222" s="200" t="s">
        <v>212</v>
      </c>
      <c r="E1222" s="227" t="s">
        <v>1</v>
      </c>
      <c r="F1222" s="228" t="s">
        <v>224</v>
      </c>
      <c r="G1222" s="225"/>
      <c r="H1222" s="227" t="s">
        <v>1</v>
      </c>
      <c r="I1222" s="225"/>
      <c r="J1222" s="225"/>
      <c r="K1222" s="225"/>
      <c r="L1222" s="226"/>
      <c r="M1222" s="229"/>
      <c r="N1222" s="230"/>
      <c r="O1222" s="230"/>
      <c r="P1222" s="230"/>
      <c r="Q1222" s="230"/>
      <c r="R1222" s="230"/>
      <c r="S1222" s="230"/>
      <c r="T1222" s="231"/>
      <c r="U1222" s="225"/>
      <c r="V1222" s="225"/>
      <c r="AT1222" s="101" t="s">
        <v>212</v>
      </c>
      <c r="AU1222" s="101" t="s">
        <v>83</v>
      </c>
      <c r="AV1222" s="13" t="s">
        <v>81</v>
      </c>
      <c r="AW1222" s="13" t="s">
        <v>32</v>
      </c>
      <c r="AX1222" s="13" t="s">
        <v>75</v>
      </c>
      <c r="AY1222" s="101" t="s">
        <v>204</v>
      </c>
    </row>
    <row r="1223" spans="1:65" s="13" customFormat="1" x14ac:dyDescent="0.2">
      <c r="A1223" s="225"/>
      <c r="B1223" s="226"/>
      <c r="C1223" s="225"/>
      <c r="D1223" s="200" t="s">
        <v>212</v>
      </c>
      <c r="E1223" s="227" t="s">
        <v>1</v>
      </c>
      <c r="F1223" s="228" t="s">
        <v>941</v>
      </c>
      <c r="G1223" s="225"/>
      <c r="H1223" s="227" t="s">
        <v>1</v>
      </c>
      <c r="I1223" s="225"/>
      <c r="J1223" s="225"/>
      <c r="K1223" s="225"/>
      <c r="L1223" s="226"/>
      <c r="M1223" s="229"/>
      <c r="N1223" s="230"/>
      <c r="O1223" s="230"/>
      <c r="P1223" s="230"/>
      <c r="Q1223" s="230"/>
      <c r="R1223" s="230"/>
      <c r="S1223" s="230"/>
      <c r="T1223" s="231"/>
      <c r="U1223" s="225"/>
      <c r="V1223" s="225"/>
      <c r="AT1223" s="101" t="s">
        <v>212</v>
      </c>
      <c r="AU1223" s="101" t="s">
        <v>83</v>
      </c>
      <c r="AV1223" s="13" t="s">
        <v>81</v>
      </c>
      <c r="AW1223" s="13" t="s">
        <v>32</v>
      </c>
      <c r="AX1223" s="13" t="s">
        <v>75</v>
      </c>
      <c r="AY1223" s="101" t="s">
        <v>204</v>
      </c>
    </row>
    <row r="1224" spans="1:65" s="14" customFormat="1" x14ac:dyDescent="0.2">
      <c r="A1224" s="198"/>
      <c r="B1224" s="199"/>
      <c r="C1224" s="198"/>
      <c r="D1224" s="200" t="s">
        <v>212</v>
      </c>
      <c r="E1224" s="201" t="s">
        <v>1</v>
      </c>
      <c r="F1224" s="202" t="s">
        <v>992</v>
      </c>
      <c r="G1224" s="198"/>
      <c r="H1224" s="203">
        <v>1.5</v>
      </c>
      <c r="I1224" s="198"/>
      <c r="J1224" s="198"/>
      <c r="K1224" s="198"/>
      <c r="L1224" s="199"/>
      <c r="M1224" s="204"/>
      <c r="N1224" s="205"/>
      <c r="O1224" s="205"/>
      <c r="P1224" s="205"/>
      <c r="Q1224" s="205"/>
      <c r="R1224" s="205"/>
      <c r="S1224" s="205"/>
      <c r="T1224" s="206"/>
      <c r="U1224" s="198"/>
      <c r="V1224" s="198"/>
      <c r="AT1224" s="102" t="s">
        <v>212</v>
      </c>
      <c r="AU1224" s="102" t="s">
        <v>83</v>
      </c>
      <c r="AV1224" s="14" t="s">
        <v>83</v>
      </c>
      <c r="AW1224" s="14" t="s">
        <v>32</v>
      </c>
      <c r="AX1224" s="14" t="s">
        <v>75</v>
      </c>
      <c r="AY1224" s="102" t="s">
        <v>204</v>
      </c>
    </row>
    <row r="1225" spans="1:65" s="15" customFormat="1" x14ac:dyDescent="0.2">
      <c r="A1225" s="207"/>
      <c r="B1225" s="208"/>
      <c r="C1225" s="207"/>
      <c r="D1225" s="200" t="s">
        <v>212</v>
      </c>
      <c r="E1225" s="209" t="s">
        <v>1</v>
      </c>
      <c r="F1225" s="210" t="s">
        <v>227</v>
      </c>
      <c r="G1225" s="207"/>
      <c r="H1225" s="211">
        <v>1.5</v>
      </c>
      <c r="I1225" s="207"/>
      <c r="J1225" s="207"/>
      <c r="K1225" s="207"/>
      <c r="L1225" s="208"/>
      <c r="M1225" s="212"/>
      <c r="N1225" s="213"/>
      <c r="O1225" s="213"/>
      <c r="P1225" s="213"/>
      <c r="Q1225" s="213"/>
      <c r="R1225" s="213"/>
      <c r="S1225" s="213"/>
      <c r="T1225" s="214"/>
      <c r="U1225" s="207"/>
      <c r="V1225" s="207"/>
      <c r="AT1225" s="103" t="s">
        <v>212</v>
      </c>
      <c r="AU1225" s="103" t="s">
        <v>83</v>
      </c>
      <c r="AV1225" s="15" t="s">
        <v>211</v>
      </c>
      <c r="AW1225" s="15" t="s">
        <v>32</v>
      </c>
      <c r="AX1225" s="15" t="s">
        <v>81</v>
      </c>
      <c r="AY1225" s="103" t="s">
        <v>204</v>
      </c>
    </row>
    <row r="1226" spans="1:65" s="2" customFormat="1" ht="24.2" customHeight="1" x14ac:dyDescent="0.2">
      <c r="A1226" s="111"/>
      <c r="B1226" s="112"/>
      <c r="C1226" s="187" t="s">
        <v>993</v>
      </c>
      <c r="D1226" s="187" t="s">
        <v>207</v>
      </c>
      <c r="E1226" s="188" t="s">
        <v>994</v>
      </c>
      <c r="F1226" s="189" t="s">
        <v>995</v>
      </c>
      <c r="G1226" s="190" t="s">
        <v>367</v>
      </c>
      <c r="H1226" s="191">
        <v>46.45</v>
      </c>
      <c r="I1226" s="192"/>
      <c r="J1226" s="192">
        <f>ROUND(I1226*H1226,2)</f>
        <v>0</v>
      </c>
      <c r="K1226" s="193"/>
      <c r="L1226" s="112"/>
      <c r="M1226" s="194" t="s">
        <v>1</v>
      </c>
      <c r="N1226" s="195" t="s">
        <v>40</v>
      </c>
      <c r="O1226" s="196">
        <v>0</v>
      </c>
      <c r="P1226" s="196">
        <f>O1226*H1226</f>
        <v>0</v>
      </c>
      <c r="Q1226" s="196">
        <v>0</v>
      </c>
      <c r="R1226" s="196">
        <f>Q1226*H1226</f>
        <v>0</v>
      </c>
      <c r="S1226" s="196">
        <v>0</v>
      </c>
      <c r="T1226" s="197">
        <f>S1226*H1226</f>
        <v>0</v>
      </c>
      <c r="U1226" s="111"/>
      <c r="V1226" s="111"/>
      <c r="W1226" s="29"/>
      <c r="X1226" s="29"/>
      <c r="Y1226" s="29"/>
      <c r="Z1226" s="29"/>
      <c r="AA1226" s="29"/>
      <c r="AB1226" s="29"/>
      <c r="AC1226" s="29"/>
      <c r="AD1226" s="29"/>
      <c r="AE1226" s="29"/>
      <c r="AR1226" s="99" t="s">
        <v>310</v>
      </c>
      <c r="AT1226" s="99" t="s">
        <v>207</v>
      </c>
      <c r="AU1226" s="99" t="s">
        <v>83</v>
      </c>
      <c r="AY1226" s="18" t="s">
        <v>204</v>
      </c>
      <c r="BE1226" s="100">
        <f>IF(N1226="základní",J1226,0)</f>
        <v>0</v>
      </c>
      <c r="BF1226" s="100">
        <f>IF(N1226="snížená",J1226,0)</f>
        <v>0</v>
      </c>
      <c r="BG1226" s="100">
        <f>IF(N1226="zákl. přenesená",J1226,0)</f>
        <v>0</v>
      </c>
      <c r="BH1226" s="100">
        <f>IF(N1226="sníž. přenesená",J1226,0)</f>
        <v>0</v>
      </c>
      <c r="BI1226" s="100">
        <f>IF(N1226="nulová",J1226,0)</f>
        <v>0</v>
      </c>
      <c r="BJ1226" s="18" t="s">
        <v>81</v>
      </c>
      <c r="BK1226" s="100">
        <f>ROUND(I1226*H1226,2)</f>
        <v>0</v>
      </c>
      <c r="BL1226" s="18" t="s">
        <v>310</v>
      </c>
      <c r="BM1226" s="99" t="s">
        <v>996</v>
      </c>
    </row>
    <row r="1227" spans="1:65" s="13" customFormat="1" x14ac:dyDescent="0.2">
      <c r="A1227" s="225"/>
      <c r="B1227" s="226"/>
      <c r="C1227" s="225"/>
      <c r="D1227" s="200" t="s">
        <v>212</v>
      </c>
      <c r="E1227" s="227" t="s">
        <v>1</v>
      </c>
      <c r="F1227" s="228" t="s">
        <v>213</v>
      </c>
      <c r="G1227" s="225"/>
      <c r="H1227" s="227" t="s">
        <v>1</v>
      </c>
      <c r="I1227" s="225"/>
      <c r="J1227" s="225"/>
      <c r="K1227" s="225"/>
      <c r="L1227" s="226"/>
      <c r="M1227" s="229"/>
      <c r="N1227" s="230"/>
      <c r="O1227" s="230"/>
      <c r="P1227" s="230"/>
      <c r="Q1227" s="230"/>
      <c r="R1227" s="230"/>
      <c r="S1227" s="230"/>
      <c r="T1227" s="231"/>
      <c r="U1227" s="225"/>
      <c r="V1227" s="225"/>
      <c r="AT1227" s="101" t="s">
        <v>212</v>
      </c>
      <c r="AU1227" s="101" t="s">
        <v>83</v>
      </c>
      <c r="AV1227" s="13" t="s">
        <v>81</v>
      </c>
      <c r="AW1227" s="13" t="s">
        <v>32</v>
      </c>
      <c r="AX1227" s="13" t="s">
        <v>75</v>
      </c>
      <c r="AY1227" s="101" t="s">
        <v>204</v>
      </c>
    </row>
    <row r="1228" spans="1:65" s="13" customFormat="1" x14ac:dyDescent="0.2">
      <c r="A1228" s="225"/>
      <c r="B1228" s="226"/>
      <c r="C1228" s="225"/>
      <c r="D1228" s="200" t="s">
        <v>212</v>
      </c>
      <c r="E1228" s="227" t="s">
        <v>1</v>
      </c>
      <c r="F1228" s="228" t="s">
        <v>997</v>
      </c>
      <c r="G1228" s="225"/>
      <c r="H1228" s="227" t="s">
        <v>1</v>
      </c>
      <c r="I1228" s="225"/>
      <c r="J1228" s="225"/>
      <c r="K1228" s="225"/>
      <c r="L1228" s="226"/>
      <c r="M1228" s="229"/>
      <c r="N1228" s="230"/>
      <c r="O1228" s="230"/>
      <c r="P1228" s="230"/>
      <c r="Q1228" s="230"/>
      <c r="R1228" s="230"/>
      <c r="S1228" s="230"/>
      <c r="T1228" s="231"/>
      <c r="U1228" s="225"/>
      <c r="V1228" s="225"/>
      <c r="AT1228" s="101" t="s">
        <v>212</v>
      </c>
      <c r="AU1228" s="101" t="s">
        <v>83</v>
      </c>
      <c r="AV1228" s="13" t="s">
        <v>81</v>
      </c>
      <c r="AW1228" s="13" t="s">
        <v>32</v>
      </c>
      <c r="AX1228" s="13" t="s">
        <v>75</v>
      </c>
      <c r="AY1228" s="101" t="s">
        <v>204</v>
      </c>
    </row>
    <row r="1229" spans="1:65" s="14" customFormat="1" x14ac:dyDescent="0.2">
      <c r="A1229" s="198"/>
      <c r="B1229" s="199"/>
      <c r="C1229" s="198"/>
      <c r="D1229" s="200" t="s">
        <v>212</v>
      </c>
      <c r="E1229" s="201" t="s">
        <v>1</v>
      </c>
      <c r="F1229" s="202" t="s">
        <v>998</v>
      </c>
      <c r="G1229" s="198"/>
      <c r="H1229" s="203">
        <v>14.34</v>
      </c>
      <c r="I1229" s="198"/>
      <c r="J1229" s="198"/>
      <c r="K1229" s="198"/>
      <c r="L1229" s="199"/>
      <c r="M1229" s="204"/>
      <c r="N1229" s="205"/>
      <c r="O1229" s="205"/>
      <c r="P1229" s="205"/>
      <c r="Q1229" s="205"/>
      <c r="R1229" s="205"/>
      <c r="S1229" s="205"/>
      <c r="T1229" s="206"/>
      <c r="U1229" s="198"/>
      <c r="V1229" s="198"/>
      <c r="AT1229" s="102" t="s">
        <v>212</v>
      </c>
      <c r="AU1229" s="102" t="s">
        <v>83</v>
      </c>
      <c r="AV1229" s="14" t="s">
        <v>83</v>
      </c>
      <c r="AW1229" s="14" t="s">
        <v>32</v>
      </c>
      <c r="AX1229" s="14" t="s">
        <v>75</v>
      </c>
      <c r="AY1229" s="102" t="s">
        <v>204</v>
      </c>
    </row>
    <row r="1230" spans="1:65" s="13" customFormat="1" x14ac:dyDescent="0.2">
      <c r="A1230" s="225"/>
      <c r="B1230" s="226"/>
      <c r="C1230" s="225"/>
      <c r="D1230" s="200" t="s">
        <v>212</v>
      </c>
      <c r="E1230" s="227" t="s">
        <v>1</v>
      </c>
      <c r="F1230" s="228" t="s">
        <v>999</v>
      </c>
      <c r="G1230" s="225"/>
      <c r="H1230" s="227" t="s">
        <v>1</v>
      </c>
      <c r="I1230" s="225"/>
      <c r="J1230" s="225"/>
      <c r="K1230" s="225"/>
      <c r="L1230" s="226"/>
      <c r="M1230" s="229"/>
      <c r="N1230" s="230"/>
      <c r="O1230" s="230"/>
      <c r="P1230" s="230"/>
      <c r="Q1230" s="230"/>
      <c r="R1230" s="230"/>
      <c r="S1230" s="230"/>
      <c r="T1230" s="231"/>
      <c r="U1230" s="225"/>
      <c r="V1230" s="225"/>
      <c r="AT1230" s="101" t="s">
        <v>212</v>
      </c>
      <c r="AU1230" s="101" t="s">
        <v>83</v>
      </c>
      <c r="AV1230" s="13" t="s">
        <v>81</v>
      </c>
      <c r="AW1230" s="13" t="s">
        <v>32</v>
      </c>
      <c r="AX1230" s="13" t="s">
        <v>75</v>
      </c>
      <c r="AY1230" s="101" t="s">
        <v>204</v>
      </c>
    </row>
    <row r="1231" spans="1:65" s="14" customFormat="1" x14ac:dyDescent="0.2">
      <c r="A1231" s="198"/>
      <c r="B1231" s="199"/>
      <c r="C1231" s="198"/>
      <c r="D1231" s="200" t="s">
        <v>212</v>
      </c>
      <c r="E1231" s="201" t="s">
        <v>1</v>
      </c>
      <c r="F1231" s="202" t="s">
        <v>1000</v>
      </c>
      <c r="G1231" s="198"/>
      <c r="H1231" s="203">
        <v>10.01</v>
      </c>
      <c r="I1231" s="198"/>
      <c r="J1231" s="198"/>
      <c r="K1231" s="198"/>
      <c r="L1231" s="199"/>
      <c r="M1231" s="204"/>
      <c r="N1231" s="205"/>
      <c r="O1231" s="205"/>
      <c r="P1231" s="205"/>
      <c r="Q1231" s="205"/>
      <c r="R1231" s="205"/>
      <c r="S1231" s="205"/>
      <c r="T1231" s="206"/>
      <c r="U1231" s="198"/>
      <c r="V1231" s="198"/>
      <c r="AT1231" s="102" t="s">
        <v>212</v>
      </c>
      <c r="AU1231" s="102" t="s">
        <v>83</v>
      </c>
      <c r="AV1231" s="14" t="s">
        <v>83</v>
      </c>
      <c r="AW1231" s="14" t="s">
        <v>32</v>
      </c>
      <c r="AX1231" s="14" t="s">
        <v>75</v>
      </c>
      <c r="AY1231" s="102" t="s">
        <v>204</v>
      </c>
    </row>
    <row r="1232" spans="1:65" s="13" customFormat="1" x14ac:dyDescent="0.2">
      <c r="A1232" s="225"/>
      <c r="B1232" s="226"/>
      <c r="C1232" s="225"/>
      <c r="D1232" s="200" t="s">
        <v>212</v>
      </c>
      <c r="E1232" s="227" t="s">
        <v>1</v>
      </c>
      <c r="F1232" s="228" t="s">
        <v>1001</v>
      </c>
      <c r="G1232" s="225"/>
      <c r="H1232" s="227" t="s">
        <v>1</v>
      </c>
      <c r="I1232" s="225"/>
      <c r="J1232" s="225"/>
      <c r="K1232" s="225"/>
      <c r="L1232" s="226"/>
      <c r="M1232" s="229"/>
      <c r="N1232" s="230"/>
      <c r="O1232" s="230"/>
      <c r="P1232" s="230"/>
      <c r="Q1232" s="230"/>
      <c r="R1232" s="230"/>
      <c r="S1232" s="230"/>
      <c r="T1232" s="231"/>
      <c r="U1232" s="225"/>
      <c r="V1232" s="225"/>
      <c r="AT1232" s="101" t="s">
        <v>212</v>
      </c>
      <c r="AU1232" s="101" t="s">
        <v>83</v>
      </c>
      <c r="AV1232" s="13" t="s">
        <v>81</v>
      </c>
      <c r="AW1232" s="13" t="s">
        <v>32</v>
      </c>
      <c r="AX1232" s="13" t="s">
        <v>75</v>
      </c>
      <c r="AY1232" s="101" t="s">
        <v>204</v>
      </c>
    </row>
    <row r="1233" spans="1:65" s="14" customFormat="1" x14ac:dyDescent="0.2">
      <c r="A1233" s="198"/>
      <c r="B1233" s="199"/>
      <c r="C1233" s="198"/>
      <c r="D1233" s="200" t="s">
        <v>212</v>
      </c>
      <c r="E1233" s="201" t="s">
        <v>1</v>
      </c>
      <c r="F1233" s="202" t="s">
        <v>1002</v>
      </c>
      <c r="G1233" s="198"/>
      <c r="H1233" s="203">
        <v>10.199999999999999</v>
      </c>
      <c r="I1233" s="198"/>
      <c r="J1233" s="198"/>
      <c r="K1233" s="198"/>
      <c r="L1233" s="199"/>
      <c r="M1233" s="204"/>
      <c r="N1233" s="205"/>
      <c r="O1233" s="205"/>
      <c r="P1233" s="205"/>
      <c r="Q1233" s="205"/>
      <c r="R1233" s="205"/>
      <c r="S1233" s="205"/>
      <c r="T1233" s="206"/>
      <c r="U1233" s="198"/>
      <c r="V1233" s="198"/>
      <c r="AT1233" s="102" t="s">
        <v>212</v>
      </c>
      <c r="AU1233" s="102" t="s">
        <v>83</v>
      </c>
      <c r="AV1233" s="14" t="s">
        <v>83</v>
      </c>
      <c r="AW1233" s="14" t="s">
        <v>32</v>
      </c>
      <c r="AX1233" s="14" t="s">
        <v>75</v>
      </c>
      <c r="AY1233" s="102" t="s">
        <v>204</v>
      </c>
    </row>
    <row r="1234" spans="1:65" s="13" customFormat="1" x14ac:dyDescent="0.2">
      <c r="A1234" s="225"/>
      <c r="B1234" s="226"/>
      <c r="C1234" s="225"/>
      <c r="D1234" s="200" t="s">
        <v>212</v>
      </c>
      <c r="E1234" s="227" t="s">
        <v>1</v>
      </c>
      <c r="F1234" s="228" t="s">
        <v>380</v>
      </c>
      <c r="G1234" s="225"/>
      <c r="H1234" s="227" t="s">
        <v>1</v>
      </c>
      <c r="I1234" s="225"/>
      <c r="J1234" s="225"/>
      <c r="K1234" s="225"/>
      <c r="L1234" s="226"/>
      <c r="M1234" s="229"/>
      <c r="N1234" s="230"/>
      <c r="O1234" s="230"/>
      <c r="P1234" s="230"/>
      <c r="Q1234" s="230"/>
      <c r="R1234" s="230"/>
      <c r="S1234" s="230"/>
      <c r="T1234" s="231"/>
      <c r="U1234" s="225"/>
      <c r="V1234" s="225"/>
      <c r="AT1234" s="101" t="s">
        <v>212</v>
      </c>
      <c r="AU1234" s="101" t="s">
        <v>83</v>
      </c>
      <c r="AV1234" s="13" t="s">
        <v>81</v>
      </c>
      <c r="AW1234" s="13" t="s">
        <v>32</v>
      </c>
      <c r="AX1234" s="13" t="s">
        <v>75</v>
      </c>
      <c r="AY1234" s="101" t="s">
        <v>204</v>
      </c>
    </row>
    <row r="1235" spans="1:65" s="14" customFormat="1" x14ac:dyDescent="0.2">
      <c r="A1235" s="198"/>
      <c r="B1235" s="199"/>
      <c r="C1235" s="198"/>
      <c r="D1235" s="200" t="s">
        <v>212</v>
      </c>
      <c r="E1235" s="201" t="s">
        <v>1</v>
      </c>
      <c r="F1235" s="202" t="s">
        <v>381</v>
      </c>
      <c r="G1235" s="198"/>
      <c r="H1235" s="203">
        <v>1.6</v>
      </c>
      <c r="I1235" s="198"/>
      <c r="J1235" s="198"/>
      <c r="K1235" s="198"/>
      <c r="L1235" s="199"/>
      <c r="M1235" s="204"/>
      <c r="N1235" s="205"/>
      <c r="O1235" s="205"/>
      <c r="P1235" s="205"/>
      <c r="Q1235" s="205"/>
      <c r="R1235" s="205"/>
      <c r="S1235" s="205"/>
      <c r="T1235" s="206"/>
      <c r="U1235" s="198"/>
      <c r="V1235" s="198"/>
      <c r="AT1235" s="102" t="s">
        <v>212</v>
      </c>
      <c r="AU1235" s="102" t="s">
        <v>83</v>
      </c>
      <c r="AV1235" s="14" t="s">
        <v>83</v>
      </c>
      <c r="AW1235" s="14" t="s">
        <v>32</v>
      </c>
      <c r="AX1235" s="14" t="s">
        <v>75</v>
      </c>
      <c r="AY1235" s="102" t="s">
        <v>204</v>
      </c>
    </row>
    <row r="1236" spans="1:65" s="13" customFormat="1" x14ac:dyDescent="0.2">
      <c r="A1236" s="225"/>
      <c r="B1236" s="226"/>
      <c r="C1236" s="225"/>
      <c r="D1236" s="200" t="s">
        <v>212</v>
      </c>
      <c r="E1236" s="227" t="s">
        <v>1</v>
      </c>
      <c r="F1236" s="228" t="s">
        <v>1003</v>
      </c>
      <c r="G1236" s="225"/>
      <c r="H1236" s="227" t="s">
        <v>1</v>
      </c>
      <c r="I1236" s="225"/>
      <c r="J1236" s="225"/>
      <c r="K1236" s="225"/>
      <c r="L1236" s="226"/>
      <c r="M1236" s="229"/>
      <c r="N1236" s="230"/>
      <c r="O1236" s="230"/>
      <c r="P1236" s="230"/>
      <c r="Q1236" s="230"/>
      <c r="R1236" s="230"/>
      <c r="S1236" s="230"/>
      <c r="T1236" s="231"/>
      <c r="U1236" s="225"/>
      <c r="V1236" s="225"/>
      <c r="AT1236" s="101" t="s">
        <v>212</v>
      </c>
      <c r="AU1236" s="101" t="s">
        <v>83</v>
      </c>
      <c r="AV1236" s="13" t="s">
        <v>81</v>
      </c>
      <c r="AW1236" s="13" t="s">
        <v>32</v>
      </c>
      <c r="AX1236" s="13" t="s">
        <v>75</v>
      </c>
      <c r="AY1236" s="101" t="s">
        <v>204</v>
      </c>
    </row>
    <row r="1237" spans="1:65" s="14" customFormat="1" x14ac:dyDescent="0.2">
      <c r="A1237" s="198"/>
      <c r="B1237" s="199"/>
      <c r="C1237" s="198"/>
      <c r="D1237" s="200" t="s">
        <v>212</v>
      </c>
      <c r="E1237" s="201" t="s">
        <v>1</v>
      </c>
      <c r="F1237" s="202" t="s">
        <v>1004</v>
      </c>
      <c r="G1237" s="198"/>
      <c r="H1237" s="203">
        <v>3.48</v>
      </c>
      <c r="I1237" s="198"/>
      <c r="J1237" s="198"/>
      <c r="K1237" s="198"/>
      <c r="L1237" s="199"/>
      <c r="M1237" s="204"/>
      <c r="N1237" s="205"/>
      <c r="O1237" s="205"/>
      <c r="P1237" s="205"/>
      <c r="Q1237" s="205"/>
      <c r="R1237" s="205"/>
      <c r="S1237" s="205"/>
      <c r="T1237" s="206"/>
      <c r="U1237" s="198"/>
      <c r="V1237" s="198"/>
      <c r="AT1237" s="102" t="s">
        <v>212</v>
      </c>
      <c r="AU1237" s="102" t="s">
        <v>83</v>
      </c>
      <c r="AV1237" s="14" t="s">
        <v>83</v>
      </c>
      <c r="AW1237" s="14" t="s">
        <v>32</v>
      </c>
      <c r="AX1237" s="14" t="s">
        <v>75</v>
      </c>
      <c r="AY1237" s="102" t="s">
        <v>204</v>
      </c>
    </row>
    <row r="1238" spans="1:65" s="13" customFormat="1" x14ac:dyDescent="0.2">
      <c r="A1238" s="225"/>
      <c r="B1238" s="226"/>
      <c r="C1238" s="225"/>
      <c r="D1238" s="200" t="s">
        <v>212</v>
      </c>
      <c r="E1238" s="227" t="s">
        <v>1</v>
      </c>
      <c r="F1238" s="228" t="s">
        <v>224</v>
      </c>
      <c r="G1238" s="225"/>
      <c r="H1238" s="227" t="s">
        <v>1</v>
      </c>
      <c r="I1238" s="225"/>
      <c r="J1238" s="225"/>
      <c r="K1238" s="225"/>
      <c r="L1238" s="226"/>
      <c r="M1238" s="229"/>
      <c r="N1238" s="230"/>
      <c r="O1238" s="230"/>
      <c r="P1238" s="230"/>
      <c r="Q1238" s="230"/>
      <c r="R1238" s="230"/>
      <c r="S1238" s="230"/>
      <c r="T1238" s="231"/>
      <c r="U1238" s="225"/>
      <c r="V1238" s="225"/>
      <c r="AT1238" s="101" t="s">
        <v>212</v>
      </c>
      <c r="AU1238" s="101" t="s">
        <v>83</v>
      </c>
      <c r="AV1238" s="13" t="s">
        <v>81</v>
      </c>
      <c r="AW1238" s="13" t="s">
        <v>32</v>
      </c>
      <c r="AX1238" s="13" t="s">
        <v>75</v>
      </c>
      <c r="AY1238" s="101" t="s">
        <v>204</v>
      </c>
    </row>
    <row r="1239" spans="1:65" s="13" customFormat="1" x14ac:dyDescent="0.2">
      <c r="A1239" s="225"/>
      <c r="B1239" s="226"/>
      <c r="C1239" s="225"/>
      <c r="D1239" s="200" t="s">
        <v>212</v>
      </c>
      <c r="E1239" s="227" t="s">
        <v>1</v>
      </c>
      <c r="F1239" s="228" t="s">
        <v>1005</v>
      </c>
      <c r="G1239" s="225"/>
      <c r="H1239" s="227" t="s">
        <v>1</v>
      </c>
      <c r="I1239" s="225"/>
      <c r="J1239" s="225"/>
      <c r="K1239" s="225"/>
      <c r="L1239" s="226"/>
      <c r="M1239" s="229"/>
      <c r="N1239" s="230"/>
      <c r="O1239" s="230"/>
      <c r="P1239" s="230"/>
      <c r="Q1239" s="230"/>
      <c r="R1239" s="230"/>
      <c r="S1239" s="230"/>
      <c r="T1239" s="231"/>
      <c r="U1239" s="225"/>
      <c r="V1239" s="225"/>
      <c r="AT1239" s="101" t="s">
        <v>212</v>
      </c>
      <c r="AU1239" s="101" t="s">
        <v>83</v>
      </c>
      <c r="AV1239" s="13" t="s">
        <v>81</v>
      </c>
      <c r="AW1239" s="13" t="s">
        <v>32</v>
      </c>
      <c r="AX1239" s="13" t="s">
        <v>75</v>
      </c>
      <c r="AY1239" s="101" t="s">
        <v>204</v>
      </c>
    </row>
    <row r="1240" spans="1:65" s="14" customFormat="1" x14ac:dyDescent="0.2">
      <c r="A1240" s="198"/>
      <c r="B1240" s="199"/>
      <c r="C1240" s="198"/>
      <c r="D1240" s="200" t="s">
        <v>212</v>
      </c>
      <c r="E1240" s="201" t="s">
        <v>1</v>
      </c>
      <c r="F1240" s="202" t="s">
        <v>1006</v>
      </c>
      <c r="G1240" s="198"/>
      <c r="H1240" s="203">
        <v>3.06</v>
      </c>
      <c r="I1240" s="198"/>
      <c r="J1240" s="198"/>
      <c r="K1240" s="198"/>
      <c r="L1240" s="199"/>
      <c r="M1240" s="204"/>
      <c r="N1240" s="205"/>
      <c r="O1240" s="205"/>
      <c r="P1240" s="205"/>
      <c r="Q1240" s="205"/>
      <c r="R1240" s="205"/>
      <c r="S1240" s="205"/>
      <c r="T1240" s="206"/>
      <c r="U1240" s="198"/>
      <c r="V1240" s="198"/>
      <c r="AT1240" s="102" t="s">
        <v>212</v>
      </c>
      <c r="AU1240" s="102" t="s">
        <v>83</v>
      </c>
      <c r="AV1240" s="14" t="s">
        <v>83</v>
      </c>
      <c r="AW1240" s="14" t="s">
        <v>32</v>
      </c>
      <c r="AX1240" s="14" t="s">
        <v>75</v>
      </c>
      <c r="AY1240" s="102" t="s">
        <v>204</v>
      </c>
    </row>
    <row r="1241" spans="1:65" s="14" customFormat="1" x14ac:dyDescent="0.2">
      <c r="A1241" s="198"/>
      <c r="B1241" s="199"/>
      <c r="C1241" s="198"/>
      <c r="D1241" s="200" t="s">
        <v>212</v>
      </c>
      <c r="E1241" s="201" t="s">
        <v>1</v>
      </c>
      <c r="F1241" s="202" t="s">
        <v>1007</v>
      </c>
      <c r="G1241" s="198"/>
      <c r="H1241" s="203">
        <v>3.76</v>
      </c>
      <c r="I1241" s="198"/>
      <c r="J1241" s="198"/>
      <c r="K1241" s="198"/>
      <c r="L1241" s="199"/>
      <c r="M1241" s="204"/>
      <c r="N1241" s="205"/>
      <c r="O1241" s="205"/>
      <c r="P1241" s="205"/>
      <c r="Q1241" s="205"/>
      <c r="R1241" s="205"/>
      <c r="S1241" s="205"/>
      <c r="T1241" s="206"/>
      <c r="U1241" s="198"/>
      <c r="V1241" s="198"/>
      <c r="AT1241" s="102" t="s">
        <v>212</v>
      </c>
      <c r="AU1241" s="102" t="s">
        <v>83</v>
      </c>
      <c r="AV1241" s="14" t="s">
        <v>83</v>
      </c>
      <c r="AW1241" s="14" t="s">
        <v>32</v>
      </c>
      <c r="AX1241" s="14" t="s">
        <v>75</v>
      </c>
      <c r="AY1241" s="102" t="s">
        <v>204</v>
      </c>
    </row>
    <row r="1242" spans="1:65" s="15" customFormat="1" x14ac:dyDescent="0.2">
      <c r="A1242" s="207"/>
      <c r="B1242" s="208"/>
      <c r="C1242" s="207"/>
      <c r="D1242" s="200" t="s">
        <v>212</v>
      </c>
      <c r="E1242" s="209" t="s">
        <v>1</v>
      </c>
      <c r="F1242" s="210" t="s">
        <v>227</v>
      </c>
      <c r="G1242" s="207"/>
      <c r="H1242" s="211">
        <v>46.45</v>
      </c>
      <c r="I1242" s="207"/>
      <c r="J1242" s="207"/>
      <c r="K1242" s="207"/>
      <c r="L1242" s="208"/>
      <c r="M1242" s="212"/>
      <c r="N1242" s="213"/>
      <c r="O1242" s="213"/>
      <c r="P1242" s="213"/>
      <c r="Q1242" s="213"/>
      <c r="R1242" s="213"/>
      <c r="S1242" s="213"/>
      <c r="T1242" s="214"/>
      <c r="U1242" s="207"/>
      <c r="V1242" s="207"/>
      <c r="AT1242" s="103" t="s">
        <v>212</v>
      </c>
      <c r="AU1242" s="103" t="s">
        <v>83</v>
      </c>
      <c r="AV1242" s="15" t="s">
        <v>211</v>
      </c>
      <c r="AW1242" s="15" t="s">
        <v>32</v>
      </c>
      <c r="AX1242" s="15" t="s">
        <v>81</v>
      </c>
      <c r="AY1242" s="103" t="s">
        <v>204</v>
      </c>
    </row>
    <row r="1243" spans="1:65" s="2" customFormat="1" ht="33" customHeight="1" x14ac:dyDescent="0.2">
      <c r="A1243" s="111"/>
      <c r="B1243" s="112"/>
      <c r="C1243" s="187" t="s">
        <v>606</v>
      </c>
      <c r="D1243" s="187" t="s">
        <v>207</v>
      </c>
      <c r="E1243" s="188" t="s">
        <v>1008</v>
      </c>
      <c r="F1243" s="189" t="s">
        <v>1009</v>
      </c>
      <c r="G1243" s="190" t="s">
        <v>367</v>
      </c>
      <c r="H1243" s="191">
        <v>59.76</v>
      </c>
      <c r="I1243" s="192"/>
      <c r="J1243" s="192">
        <f>ROUND(I1243*H1243,2)</f>
        <v>0</v>
      </c>
      <c r="K1243" s="193"/>
      <c r="L1243" s="112"/>
      <c r="M1243" s="194" t="s">
        <v>1</v>
      </c>
      <c r="N1243" s="195" t="s">
        <v>40</v>
      </c>
      <c r="O1243" s="196">
        <v>0</v>
      </c>
      <c r="P1243" s="196">
        <f>O1243*H1243</f>
        <v>0</v>
      </c>
      <c r="Q1243" s="196">
        <v>0</v>
      </c>
      <c r="R1243" s="196">
        <f>Q1243*H1243</f>
        <v>0</v>
      </c>
      <c r="S1243" s="196">
        <v>0</v>
      </c>
      <c r="T1243" s="197">
        <f>S1243*H1243</f>
        <v>0</v>
      </c>
      <c r="U1243" s="111"/>
      <c r="V1243" s="111"/>
      <c r="W1243" s="29"/>
      <c r="X1243" s="29"/>
      <c r="Y1243" s="29"/>
      <c r="Z1243" s="29"/>
      <c r="AA1243" s="29"/>
      <c r="AB1243" s="29"/>
      <c r="AC1243" s="29"/>
      <c r="AD1243" s="29"/>
      <c r="AE1243" s="29"/>
      <c r="AR1243" s="99" t="s">
        <v>310</v>
      </c>
      <c r="AT1243" s="99" t="s">
        <v>207</v>
      </c>
      <c r="AU1243" s="99" t="s">
        <v>83</v>
      </c>
      <c r="AY1243" s="18" t="s">
        <v>204</v>
      </c>
      <c r="BE1243" s="100">
        <f>IF(N1243="základní",J1243,0)</f>
        <v>0</v>
      </c>
      <c r="BF1243" s="100">
        <f>IF(N1243="snížená",J1243,0)</f>
        <v>0</v>
      </c>
      <c r="BG1243" s="100">
        <f>IF(N1243="zákl. přenesená",J1243,0)</f>
        <v>0</v>
      </c>
      <c r="BH1243" s="100">
        <f>IF(N1243="sníž. přenesená",J1243,0)</f>
        <v>0</v>
      </c>
      <c r="BI1243" s="100">
        <f>IF(N1243="nulová",J1243,0)</f>
        <v>0</v>
      </c>
      <c r="BJ1243" s="18" t="s">
        <v>81</v>
      </c>
      <c r="BK1243" s="100">
        <f>ROUND(I1243*H1243,2)</f>
        <v>0</v>
      </c>
      <c r="BL1243" s="18" t="s">
        <v>310</v>
      </c>
      <c r="BM1243" s="99" t="s">
        <v>1010</v>
      </c>
    </row>
    <row r="1244" spans="1:65" s="13" customFormat="1" x14ac:dyDescent="0.2">
      <c r="A1244" s="225"/>
      <c r="B1244" s="226"/>
      <c r="C1244" s="225"/>
      <c r="D1244" s="200" t="s">
        <v>212</v>
      </c>
      <c r="E1244" s="227" t="s">
        <v>1</v>
      </c>
      <c r="F1244" s="228" t="s">
        <v>224</v>
      </c>
      <c r="G1244" s="225"/>
      <c r="H1244" s="227" t="s">
        <v>1</v>
      </c>
      <c r="I1244" s="225"/>
      <c r="J1244" s="225"/>
      <c r="K1244" s="225"/>
      <c r="L1244" s="226"/>
      <c r="M1244" s="229"/>
      <c r="N1244" s="230"/>
      <c r="O1244" s="230"/>
      <c r="P1244" s="230"/>
      <c r="Q1244" s="230"/>
      <c r="R1244" s="230"/>
      <c r="S1244" s="230"/>
      <c r="T1244" s="231"/>
      <c r="U1244" s="225"/>
      <c r="V1244" s="225"/>
      <c r="AT1244" s="101" t="s">
        <v>212</v>
      </c>
      <c r="AU1244" s="101" t="s">
        <v>83</v>
      </c>
      <c r="AV1244" s="13" t="s">
        <v>81</v>
      </c>
      <c r="AW1244" s="13" t="s">
        <v>32</v>
      </c>
      <c r="AX1244" s="13" t="s">
        <v>75</v>
      </c>
      <c r="AY1244" s="101" t="s">
        <v>204</v>
      </c>
    </row>
    <row r="1245" spans="1:65" s="13" customFormat="1" x14ac:dyDescent="0.2">
      <c r="A1245" s="225"/>
      <c r="B1245" s="226"/>
      <c r="C1245" s="225"/>
      <c r="D1245" s="200" t="s">
        <v>212</v>
      </c>
      <c r="E1245" s="227" t="s">
        <v>1</v>
      </c>
      <c r="F1245" s="228" t="s">
        <v>587</v>
      </c>
      <c r="G1245" s="225"/>
      <c r="H1245" s="227" t="s">
        <v>1</v>
      </c>
      <c r="I1245" s="225"/>
      <c r="J1245" s="225"/>
      <c r="K1245" s="225"/>
      <c r="L1245" s="226"/>
      <c r="M1245" s="229"/>
      <c r="N1245" s="230"/>
      <c r="O1245" s="230"/>
      <c r="P1245" s="230"/>
      <c r="Q1245" s="230"/>
      <c r="R1245" s="230"/>
      <c r="S1245" s="230"/>
      <c r="T1245" s="231"/>
      <c r="U1245" s="225"/>
      <c r="V1245" s="225"/>
      <c r="AT1245" s="101" t="s">
        <v>212</v>
      </c>
      <c r="AU1245" s="101" t="s">
        <v>83</v>
      </c>
      <c r="AV1245" s="13" t="s">
        <v>81</v>
      </c>
      <c r="AW1245" s="13" t="s">
        <v>32</v>
      </c>
      <c r="AX1245" s="13" t="s">
        <v>75</v>
      </c>
      <c r="AY1245" s="101" t="s">
        <v>204</v>
      </c>
    </row>
    <row r="1246" spans="1:65" s="14" customFormat="1" x14ac:dyDescent="0.2">
      <c r="A1246" s="198"/>
      <c r="B1246" s="199"/>
      <c r="C1246" s="198"/>
      <c r="D1246" s="200" t="s">
        <v>212</v>
      </c>
      <c r="E1246" s="201" t="s">
        <v>1</v>
      </c>
      <c r="F1246" s="202" t="s">
        <v>1011</v>
      </c>
      <c r="G1246" s="198"/>
      <c r="H1246" s="203">
        <v>59.76</v>
      </c>
      <c r="I1246" s="198"/>
      <c r="J1246" s="198"/>
      <c r="K1246" s="198"/>
      <c r="L1246" s="199"/>
      <c r="M1246" s="204"/>
      <c r="N1246" s="205"/>
      <c r="O1246" s="205"/>
      <c r="P1246" s="205"/>
      <c r="Q1246" s="205"/>
      <c r="R1246" s="205"/>
      <c r="S1246" s="205"/>
      <c r="T1246" s="206"/>
      <c r="U1246" s="198"/>
      <c r="V1246" s="198"/>
      <c r="AT1246" s="102" t="s">
        <v>212</v>
      </c>
      <c r="AU1246" s="102" t="s">
        <v>83</v>
      </c>
      <c r="AV1246" s="14" t="s">
        <v>83</v>
      </c>
      <c r="AW1246" s="14" t="s">
        <v>32</v>
      </c>
      <c r="AX1246" s="14" t="s">
        <v>75</v>
      </c>
      <c r="AY1246" s="102" t="s">
        <v>204</v>
      </c>
    </row>
    <row r="1247" spans="1:65" s="15" customFormat="1" x14ac:dyDescent="0.2">
      <c r="A1247" s="207"/>
      <c r="B1247" s="208"/>
      <c r="C1247" s="207"/>
      <c r="D1247" s="200" t="s">
        <v>212</v>
      </c>
      <c r="E1247" s="209" t="s">
        <v>1</v>
      </c>
      <c r="F1247" s="210" t="s">
        <v>227</v>
      </c>
      <c r="G1247" s="207"/>
      <c r="H1247" s="211">
        <v>59.76</v>
      </c>
      <c r="I1247" s="207"/>
      <c r="J1247" s="207"/>
      <c r="K1247" s="207"/>
      <c r="L1247" s="208"/>
      <c r="M1247" s="212"/>
      <c r="N1247" s="213"/>
      <c r="O1247" s="213"/>
      <c r="P1247" s="213"/>
      <c r="Q1247" s="213"/>
      <c r="R1247" s="213"/>
      <c r="S1247" s="213"/>
      <c r="T1247" s="214"/>
      <c r="U1247" s="207"/>
      <c r="V1247" s="207"/>
      <c r="AT1247" s="103" t="s">
        <v>212</v>
      </c>
      <c r="AU1247" s="103" t="s">
        <v>83</v>
      </c>
      <c r="AV1247" s="15" t="s">
        <v>211</v>
      </c>
      <c r="AW1247" s="15" t="s">
        <v>32</v>
      </c>
      <c r="AX1247" s="15" t="s">
        <v>81</v>
      </c>
      <c r="AY1247" s="103" t="s">
        <v>204</v>
      </c>
    </row>
    <row r="1248" spans="1:65" s="2" customFormat="1" ht="33" customHeight="1" x14ac:dyDescent="0.2">
      <c r="A1248" s="111"/>
      <c r="B1248" s="112"/>
      <c r="C1248" s="187" t="s">
        <v>1012</v>
      </c>
      <c r="D1248" s="187" t="s">
        <v>207</v>
      </c>
      <c r="E1248" s="188" t="s">
        <v>1013</v>
      </c>
      <c r="F1248" s="189" t="s">
        <v>1014</v>
      </c>
      <c r="G1248" s="190" t="s">
        <v>282</v>
      </c>
      <c r="H1248" s="191">
        <v>17.739999999999998</v>
      </c>
      <c r="I1248" s="192"/>
      <c r="J1248" s="192">
        <f>ROUND(I1248*H1248,2)</f>
        <v>0</v>
      </c>
      <c r="K1248" s="193"/>
      <c r="L1248" s="112"/>
      <c r="M1248" s="194" t="s">
        <v>1</v>
      </c>
      <c r="N1248" s="195" t="s">
        <v>40</v>
      </c>
      <c r="O1248" s="196">
        <v>0</v>
      </c>
      <c r="P1248" s="196">
        <f>O1248*H1248</f>
        <v>0</v>
      </c>
      <c r="Q1248" s="196">
        <v>0</v>
      </c>
      <c r="R1248" s="196">
        <f>Q1248*H1248</f>
        <v>0</v>
      </c>
      <c r="S1248" s="196">
        <v>0</v>
      </c>
      <c r="T1248" s="197">
        <f>S1248*H1248</f>
        <v>0</v>
      </c>
      <c r="U1248" s="111"/>
      <c r="V1248" s="111"/>
      <c r="W1248" s="29"/>
      <c r="X1248" s="29"/>
      <c r="Y1248" s="29"/>
      <c r="Z1248" s="29"/>
      <c r="AA1248" s="29"/>
      <c r="AB1248" s="29"/>
      <c r="AC1248" s="29"/>
      <c r="AD1248" s="29"/>
      <c r="AE1248" s="29"/>
      <c r="AR1248" s="99" t="s">
        <v>310</v>
      </c>
      <c r="AT1248" s="99" t="s">
        <v>207</v>
      </c>
      <c r="AU1248" s="99" t="s">
        <v>83</v>
      </c>
      <c r="AY1248" s="18" t="s">
        <v>204</v>
      </c>
      <c r="BE1248" s="100">
        <f>IF(N1248="základní",J1248,0)</f>
        <v>0</v>
      </c>
      <c r="BF1248" s="100">
        <f>IF(N1248="snížená",J1248,0)</f>
        <v>0</v>
      </c>
      <c r="BG1248" s="100">
        <f>IF(N1248="zákl. přenesená",J1248,0)</f>
        <v>0</v>
      </c>
      <c r="BH1248" s="100">
        <f>IF(N1248="sníž. přenesená",J1248,0)</f>
        <v>0</v>
      </c>
      <c r="BI1248" s="100">
        <f>IF(N1248="nulová",J1248,0)</f>
        <v>0</v>
      </c>
      <c r="BJ1248" s="18" t="s">
        <v>81</v>
      </c>
      <c r="BK1248" s="100">
        <f>ROUND(I1248*H1248,2)</f>
        <v>0</v>
      </c>
      <c r="BL1248" s="18" t="s">
        <v>310</v>
      </c>
      <c r="BM1248" s="99" t="s">
        <v>1015</v>
      </c>
    </row>
    <row r="1249" spans="1:65" s="13" customFormat="1" x14ac:dyDescent="0.2">
      <c r="A1249" s="225"/>
      <c r="B1249" s="226"/>
      <c r="C1249" s="225"/>
      <c r="D1249" s="200" t="s">
        <v>212</v>
      </c>
      <c r="E1249" s="227" t="s">
        <v>1</v>
      </c>
      <c r="F1249" s="228" t="s">
        <v>224</v>
      </c>
      <c r="G1249" s="225"/>
      <c r="H1249" s="227" t="s">
        <v>1</v>
      </c>
      <c r="I1249" s="225"/>
      <c r="J1249" s="225"/>
      <c r="K1249" s="225"/>
      <c r="L1249" s="226"/>
      <c r="M1249" s="229"/>
      <c r="N1249" s="230"/>
      <c r="O1249" s="230"/>
      <c r="P1249" s="230"/>
      <c r="Q1249" s="230"/>
      <c r="R1249" s="230"/>
      <c r="S1249" s="230"/>
      <c r="T1249" s="231"/>
      <c r="U1249" s="225"/>
      <c r="V1249" s="225"/>
      <c r="AT1249" s="101" t="s">
        <v>212</v>
      </c>
      <c r="AU1249" s="101" t="s">
        <v>83</v>
      </c>
      <c r="AV1249" s="13" t="s">
        <v>81</v>
      </c>
      <c r="AW1249" s="13" t="s">
        <v>32</v>
      </c>
      <c r="AX1249" s="13" t="s">
        <v>75</v>
      </c>
      <c r="AY1249" s="101" t="s">
        <v>204</v>
      </c>
    </row>
    <row r="1250" spans="1:65" s="13" customFormat="1" x14ac:dyDescent="0.2">
      <c r="A1250" s="225"/>
      <c r="B1250" s="226"/>
      <c r="C1250" s="225"/>
      <c r="D1250" s="200" t="s">
        <v>212</v>
      </c>
      <c r="E1250" s="227" t="s">
        <v>1</v>
      </c>
      <c r="F1250" s="228" t="s">
        <v>1016</v>
      </c>
      <c r="G1250" s="225"/>
      <c r="H1250" s="227" t="s">
        <v>1</v>
      </c>
      <c r="I1250" s="225"/>
      <c r="J1250" s="225"/>
      <c r="K1250" s="225"/>
      <c r="L1250" s="226"/>
      <c r="M1250" s="229"/>
      <c r="N1250" s="230"/>
      <c r="O1250" s="230"/>
      <c r="P1250" s="230"/>
      <c r="Q1250" s="230"/>
      <c r="R1250" s="230"/>
      <c r="S1250" s="230"/>
      <c r="T1250" s="231"/>
      <c r="U1250" s="225"/>
      <c r="V1250" s="225"/>
      <c r="AT1250" s="101" t="s">
        <v>212</v>
      </c>
      <c r="AU1250" s="101" t="s">
        <v>83</v>
      </c>
      <c r="AV1250" s="13" t="s">
        <v>81</v>
      </c>
      <c r="AW1250" s="13" t="s">
        <v>32</v>
      </c>
      <c r="AX1250" s="13" t="s">
        <v>75</v>
      </c>
      <c r="AY1250" s="101" t="s">
        <v>204</v>
      </c>
    </row>
    <row r="1251" spans="1:65" s="14" customFormat="1" x14ac:dyDescent="0.2">
      <c r="A1251" s="198"/>
      <c r="B1251" s="199"/>
      <c r="C1251" s="198"/>
      <c r="D1251" s="200" t="s">
        <v>212</v>
      </c>
      <c r="E1251" s="201" t="s">
        <v>1</v>
      </c>
      <c r="F1251" s="202" t="s">
        <v>1017</v>
      </c>
      <c r="G1251" s="198"/>
      <c r="H1251" s="203">
        <v>5.52</v>
      </c>
      <c r="I1251" s="198"/>
      <c r="J1251" s="198"/>
      <c r="K1251" s="198"/>
      <c r="L1251" s="199"/>
      <c r="M1251" s="204"/>
      <c r="N1251" s="205"/>
      <c r="O1251" s="205"/>
      <c r="P1251" s="205"/>
      <c r="Q1251" s="205"/>
      <c r="R1251" s="205"/>
      <c r="S1251" s="205"/>
      <c r="T1251" s="206"/>
      <c r="U1251" s="198"/>
      <c r="V1251" s="198"/>
      <c r="AT1251" s="102" t="s">
        <v>212</v>
      </c>
      <c r="AU1251" s="102" t="s">
        <v>83</v>
      </c>
      <c r="AV1251" s="14" t="s">
        <v>83</v>
      </c>
      <c r="AW1251" s="14" t="s">
        <v>32</v>
      </c>
      <c r="AX1251" s="14" t="s">
        <v>75</v>
      </c>
      <c r="AY1251" s="102" t="s">
        <v>204</v>
      </c>
    </row>
    <row r="1252" spans="1:65" s="14" customFormat="1" x14ac:dyDescent="0.2">
      <c r="A1252" s="198"/>
      <c r="B1252" s="199"/>
      <c r="C1252" s="198"/>
      <c r="D1252" s="200" t="s">
        <v>212</v>
      </c>
      <c r="E1252" s="201" t="s">
        <v>1</v>
      </c>
      <c r="F1252" s="202" t="s">
        <v>1018</v>
      </c>
      <c r="G1252" s="198"/>
      <c r="H1252" s="203">
        <v>3.82</v>
      </c>
      <c r="I1252" s="198"/>
      <c r="J1252" s="198"/>
      <c r="K1252" s="198"/>
      <c r="L1252" s="199"/>
      <c r="M1252" s="204"/>
      <c r="N1252" s="205"/>
      <c r="O1252" s="205"/>
      <c r="P1252" s="205"/>
      <c r="Q1252" s="205"/>
      <c r="R1252" s="205"/>
      <c r="S1252" s="205"/>
      <c r="T1252" s="206"/>
      <c r="U1252" s="198"/>
      <c r="V1252" s="198"/>
      <c r="AT1252" s="102" t="s">
        <v>212</v>
      </c>
      <c r="AU1252" s="102" t="s">
        <v>83</v>
      </c>
      <c r="AV1252" s="14" t="s">
        <v>83</v>
      </c>
      <c r="AW1252" s="14" t="s">
        <v>32</v>
      </c>
      <c r="AX1252" s="14" t="s">
        <v>75</v>
      </c>
      <c r="AY1252" s="102" t="s">
        <v>204</v>
      </c>
    </row>
    <row r="1253" spans="1:65" s="14" customFormat="1" x14ac:dyDescent="0.2">
      <c r="A1253" s="198"/>
      <c r="B1253" s="199"/>
      <c r="C1253" s="198"/>
      <c r="D1253" s="200" t="s">
        <v>212</v>
      </c>
      <c r="E1253" s="201" t="s">
        <v>1</v>
      </c>
      <c r="F1253" s="202" t="s">
        <v>1019</v>
      </c>
      <c r="G1253" s="198"/>
      <c r="H1253" s="203">
        <v>8.4</v>
      </c>
      <c r="I1253" s="198"/>
      <c r="J1253" s="198"/>
      <c r="K1253" s="198"/>
      <c r="L1253" s="199"/>
      <c r="M1253" s="204"/>
      <c r="N1253" s="205"/>
      <c r="O1253" s="205"/>
      <c r="P1253" s="205"/>
      <c r="Q1253" s="205"/>
      <c r="R1253" s="205"/>
      <c r="S1253" s="205"/>
      <c r="T1253" s="206"/>
      <c r="U1253" s="198"/>
      <c r="V1253" s="198"/>
      <c r="AT1253" s="102" t="s">
        <v>212</v>
      </c>
      <c r="AU1253" s="102" t="s">
        <v>83</v>
      </c>
      <c r="AV1253" s="14" t="s">
        <v>83</v>
      </c>
      <c r="AW1253" s="14" t="s">
        <v>32</v>
      </c>
      <c r="AX1253" s="14" t="s">
        <v>75</v>
      </c>
      <c r="AY1253" s="102" t="s">
        <v>204</v>
      </c>
    </row>
    <row r="1254" spans="1:65" s="15" customFormat="1" x14ac:dyDescent="0.2">
      <c r="A1254" s="207"/>
      <c r="B1254" s="208"/>
      <c r="C1254" s="207"/>
      <c r="D1254" s="200" t="s">
        <v>212</v>
      </c>
      <c r="E1254" s="209" t="s">
        <v>1</v>
      </c>
      <c r="F1254" s="210" t="s">
        <v>227</v>
      </c>
      <c r="G1254" s="207"/>
      <c r="H1254" s="211">
        <v>17.739999999999998</v>
      </c>
      <c r="I1254" s="207"/>
      <c r="J1254" s="207"/>
      <c r="K1254" s="207"/>
      <c r="L1254" s="208"/>
      <c r="M1254" s="212"/>
      <c r="N1254" s="213"/>
      <c r="O1254" s="213"/>
      <c r="P1254" s="213"/>
      <c r="Q1254" s="213"/>
      <c r="R1254" s="213"/>
      <c r="S1254" s="213"/>
      <c r="T1254" s="214"/>
      <c r="U1254" s="207"/>
      <c r="V1254" s="207"/>
      <c r="AT1254" s="103" t="s">
        <v>212</v>
      </c>
      <c r="AU1254" s="103" t="s">
        <v>83</v>
      </c>
      <c r="AV1254" s="15" t="s">
        <v>211</v>
      </c>
      <c r="AW1254" s="15" t="s">
        <v>32</v>
      </c>
      <c r="AX1254" s="15" t="s">
        <v>81</v>
      </c>
      <c r="AY1254" s="103" t="s">
        <v>204</v>
      </c>
    </row>
    <row r="1255" spans="1:65" s="2" customFormat="1" ht="33" customHeight="1" x14ac:dyDescent="0.2">
      <c r="A1255" s="111"/>
      <c r="B1255" s="112"/>
      <c r="C1255" s="187" t="s">
        <v>286</v>
      </c>
      <c r="D1255" s="187" t="s">
        <v>207</v>
      </c>
      <c r="E1255" s="188" t="s">
        <v>1020</v>
      </c>
      <c r="F1255" s="189" t="s">
        <v>1021</v>
      </c>
      <c r="G1255" s="190" t="s">
        <v>282</v>
      </c>
      <c r="H1255" s="191">
        <v>10</v>
      </c>
      <c r="I1255" s="192"/>
      <c r="J1255" s="192">
        <f>ROUND(I1255*H1255,2)</f>
        <v>0</v>
      </c>
      <c r="K1255" s="193"/>
      <c r="L1255" s="112"/>
      <c r="M1255" s="194" t="s">
        <v>1</v>
      </c>
      <c r="N1255" s="195" t="s">
        <v>40</v>
      </c>
      <c r="O1255" s="196">
        <v>0</v>
      </c>
      <c r="P1255" s="196">
        <f>O1255*H1255</f>
        <v>0</v>
      </c>
      <c r="Q1255" s="196">
        <v>0</v>
      </c>
      <c r="R1255" s="196">
        <f>Q1255*H1255</f>
        <v>0</v>
      </c>
      <c r="S1255" s="196">
        <v>0</v>
      </c>
      <c r="T1255" s="197">
        <f>S1255*H1255</f>
        <v>0</v>
      </c>
      <c r="U1255" s="111"/>
      <c r="V1255" s="111"/>
      <c r="W1255" s="29"/>
      <c r="X1255" s="29"/>
      <c r="Y1255" s="29"/>
      <c r="Z1255" s="29"/>
      <c r="AA1255" s="29"/>
      <c r="AB1255" s="29"/>
      <c r="AC1255" s="29"/>
      <c r="AD1255" s="29"/>
      <c r="AE1255" s="29"/>
      <c r="AR1255" s="99" t="s">
        <v>310</v>
      </c>
      <c r="AT1255" s="99" t="s">
        <v>207</v>
      </c>
      <c r="AU1255" s="99" t="s">
        <v>83</v>
      </c>
      <c r="AY1255" s="18" t="s">
        <v>204</v>
      </c>
      <c r="BE1255" s="100">
        <f>IF(N1255="základní",J1255,0)</f>
        <v>0</v>
      </c>
      <c r="BF1255" s="100">
        <f>IF(N1255="snížená",J1255,0)</f>
        <v>0</v>
      </c>
      <c r="BG1255" s="100">
        <f>IF(N1255="zákl. přenesená",J1255,0)</f>
        <v>0</v>
      </c>
      <c r="BH1255" s="100">
        <f>IF(N1255="sníž. přenesená",J1255,0)</f>
        <v>0</v>
      </c>
      <c r="BI1255" s="100">
        <f>IF(N1255="nulová",J1255,0)</f>
        <v>0</v>
      </c>
      <c r="BJ1255" s="18" t="s">
        <v>81</v>
      </c>
      <c r="BK1255" s="100">
        <f>ROUND(I1255*H1255,2)</f>
        <v>0</v>
      </c>
      <c r="BL1255" s="18" t="s">
        <v>310</v>
      </c>
      <c r="BM1255" s="99" t="s">
        <v>1022</v>
      </c>
    </row>
    <row r="1256" spans="1:65" s="13" customFormat="1" x14ac:dyDescent="0.2">
      <c r="A1256" s="225"/>
      <c r="B1256" s="226"/>
      <c r="C1256" s="225"/>
      <c r="D1256" s="200" t="s">
        <v>212</v>
      </c>
      <c r="E1256" s="227" t="s">
        <v>1</v>
      </c>
      <c r="F1256" s="228" t="s">
        <v>213</v>
      </c>
      <c r="G1256" s="225"/>
      <c r="H1256" s="227" t="s">
        <v>1</v>
      </c>
      <c r="I1256" s="225"/>
      <c r="J1256" s="225"/>
      <c r="K1256" s="225"/>
      <c r="L1256" s="226"/>
      <c r="M1256" s="229"/>
      <c r="N1256" s="230"/>
      <c r="O1256" s="230"/>
      <c r="P1256" s="230"/>
      <c r="Q1256" s="230"/>
      <c r="R1256" s="230"/>
      <c r="S1256" s="230"/>
      <c r="T1256" s="231"/>
      <c r="U1256" s="225"/>
      <c r="V1256" s="225"/>
      <c r="AT1256" s="101" t="s">
        <v>212</v>
      </c>
      <c r="AU1256" s="101" t="s">
        <v>83</v>
      </c>
      <c r="AV1256" s="13" t="s">
        <v>81</v>
      </c>
      <c r="AW1256" s="13" t="s">
        <v>32</v>
      </c>
      <c r="AX1256" s="13" t="s">
        <v>75</v>
      </c>
      <c r="AY1256" s="101" t="s">
        <v>204</v>
      </c>
    </row>
    <row r="1257" spans="1:65" s="13" customFormat="1" x14ac:dyDescent="0.2">
      <c r="A1257" s="225"/>
      <c r="B1257" s="226"/>
      <c r="C1257" s="225"/>
      <c r="D1257" s="200" t="s">
        <v>212</v>
      </c>
      <c r="E1257" s="227" t="s">
        <v>1</v>
      </c>
      <c r="F1257" s="228" t="s">
        <v>1023</v>
      </c>
      <c r="G1257" s="225"/>
      <c r="H1257" s="227" t="s">
        <v>1</v>
      </c>
      <c r="I1257" s="225"/>
      <c r="J1257" s="225"/>
      <c r="K1257" s="225"/>
      <c r="L1257" s="226"/>
      <c r="M1257" s="229"/>
      <c r="N1257" s="230"/>
      <c r="O1257" s="230"/>
      <c r="P1257" s="230"/>
      <c r="Q1257" s="230"/>
      <c r="R1257" s="230"/>
      <c r="S1257" s="230"/>
      <c r="T1257" s="231"/>
      <c r="U1257" s="225"/>
      <c r="V1257" s="225"/>
      <c r="AT1257" s="101" t="s">
        <v>212</v>
      </c>
      <c r="AU1257" s="101" t="s">
        <v>83</v>
      </c>
      <c r="AV1257" s="13" t="s">
        <v>81</v>
      </c>
      <c r="AW1257" s="13" t="s">
        <v>32</v>
      </c>
      <c r="AX1257" s="13" t="s">
        <v>75</v>
      </c>
      <c r="AY1257" s="101" t="s">
        <v>204</v>
      </c>
    </row>
    <row r="1258" spans="1:65" s="13" customFormat="1" x14ac:dyDescent="0.2">
      <c r="A1258" s="225"/>
      <c r="B1258" s="226"/>
      <c r="C1258" s="225"/>
      <c r="D1258" s="200" t="s">
        <v>212</v>
      </c>
      <c r="E1258" s="227" t="s">
        <v>1</v>
      </c>
      <c r="F1258" s="228" t="s">
        <v>997</v>
      </c>
      <c r="G1258" s="225"/>
      <c r="H1258" s="227" t="s">
        <v>1</v>
      </c>
      <c r="I1258" s="225"/>
      <c r="J1258" s="225"/>
      <c r="K1258" s="225"/>
      <c r="L1258" s="226"/>
      <c r="M1258" s="229"/>
      <c r="N1258" s="230"/>
      <c r="O1258" s="230"/>
      <c r="P1258" s="230"/>
      <c r="Q1258" s="230"/>
      <c r="R1258" s="230"/>
      <c r="S1258" s="230"/>
      <c r="T1258" s="231"/>
      <c r="U1258" s="225"/>
      <c r="V1258" s="225"/>
      <c r="AT1258" s="101" t="s">
        <v>212</v>
      </c>
      <c r="AU1258" s="101" t="s">
        <v>83</v>
      </c>
      <c r="AV1258" s="13" t="s">
        <v>81</v>
      </c>
      <c r="AW1258" s="13" t="s">
        <v>32</v>
      </c>
      <c r="AX1258" s="13" t="s">
        <v>75</v>
      </c>
      <c r="AY1258" s="101" t="s">
        <v>204</v>
      </c>
    </row>
    <row r="1259" spans="1:65" s="14" customFormat="1" x14ac:dyDescent="0.2">
      <c r="A1259" s="198"/>
      <c r="B1259" s="199"/>
      <c r="C1259" s="198"/>
      <c r="D1259" s="200" t="s">
        <v>212</v>
      </c>
      <c r="E1259" s="201" t="s">
        <v>1</v>
      </c>
      <c r="F1259" s="202" t="s">
        <v>1024</v>
      </c>
      <c r="G1259" s="198"/>
      <c r="H1259" s="203">
        <v>7</v>
      </c>
      <c r="I1259" s="198"/>
      <c r="J1259" s="198"/>
      <c r="K1259" s="198"/>
      <c r="L1259" s="199"/>
      <c r="M1259" s="204"/>
      <c r="N1259" s="205"/>
      <c r="O1259" s="205"/>
      <c r="P1259" s="205"/>
      <c r="Q1259" s="205"/>
      <c r="R1259" s="205"/>
      <c r="S1259" s="205"/>
      <c r="T1259" s="206"/>
      <c r="U1259" s="198"/>
      <c r="V1259" s="198"/>
      <c r="AT1259" s="102" t="s">
        <v>212</v>
      </c>
      <c r="AU1259" s="102" t="s">
        <v>83</v>
      </c>
      <c r="AV1259" s="14" t="s">
        <v>83</v>
      </c>
      <c r="AW1259" s="14" t="s">
        <v>32</v>
      </c>
      <c r="AX1259" s="14" t="s">
        <v>75</v>
      </c>
      <c r="AY1259" s="102" t="s">
        <v>204</v>
      </c>
    </row>
    <row r="1260" spans="1:65" s="13" customFormat="1" x14ac:dyDescent="0.2">
      <c r="A1260" s="225"/>
      <c r="B1260" s="226"/>
      <c r="C1260" s="225"/>
      <c r="D1260" s="200" t="s">
        <v>212</v>
      </c>
      <c r="E1260" s="227" t="s">
        <v>1</v>
      </c>
      <c r="F1260" s="228" t="s">
        <v>999</v>
      </c>
      <c r="G1260" s="225"/>
      <c r="H1260" s="227" t="s">
        <v>1</v>
      </c>
      <c r="I1260" s="225"/>
      <c r="J1260" s="225"/>
      <c r="K1260" s="225"/>
      <c r="L1260" s="226"/>
      <c r="M1260" s="229"/>
      <c r="N1260" s="230"/>
      <c r="O1260" s="230"/>
      <c r="P1260" s="230"/>
      <c r="Q1260" s="230"/>
      <c r="R1260" s="230"/>
      <c r="S1260" s="230"/>
      <c r="T1260" s="231"/>
      <c r="U1260" s="225"/>
      <c r="V1260" s="225"/>
      <c r="AT1260" s="101" t="s">
        <v>212</v>
      </c>
      <c r="AU1260" s="101" t="s">
        <v>83</v>
      </c>
      <c r="AV1260" s="13" t="s">
        <v>81</v>
      </c>
      <c r="AW1260" s="13" t="s">
        <v>32</v>
      </c>
      <c r="AX1260" s="13" t="s">
        <v>75</v>
      </c>
      <c r="AY1260" s="101" t="s">
        <v>204</v>
      </c>
    </row>
    <row r="1261" spans="1:65" s="14" customFormat="1" x14ac:dyDescent="0.2">
      <c r="A1261" s="198"/>
      <c r="B1261" s="199"/>
      <c r="C1261" s="198"/>
      <c r="D1261" s="200" t="s">
        <v>212</v>
      </c>
      <c r="E1261" s="201" t="s">
        <v>1</v>
      </c>
      <c r="F1261" s="202" t="s">
        <v>230</v>
      </c>
      <c r="G1261" s="198"/>
      <c r="H1261" s="203">
        <v>3</v>
      </c>
      <c r="I1261" s="198"/>
      <c r="J1261" s="198"/>
      <c r="K1261" s="198"/>
      <c r="L1261" s="199"/>
      <c r="M1261" s="204"/>
      <c r="N1261" s="205"/>
      <c r="O1261" s="205"/>
      <c r="P1261" s="205"/>
      <c r="Q1261" s="205"/>
      <c r="R1261" s="205"/>
      <c r="S1261" s="205"/>
      <c r="T1261" s="206"/>
      <c r="U1261" s="198"/>
      <c r="V1261" s="198"/>
      <c r="AT1261" s="102" t="s">
        <v>212</v>
      </c>
      <c r="AU1261" s="102" t="s">
        <v>83</v>
      </c>
      <c r="AV1261" s="14" t="s">
        <v>83</v>
      </c>
      <c r="AW1261" s="14" t="s">
        <v>32</v>
      </c>
      <c r="AX1261" s="14" t="s">
        <v>75</v>
      </c>
      <c r="AY1261" s="102" t="s">
        <v>204</v>
      </c>
    </row>
    <row r="1262" spans="1:65" s="15" customFormat="1" x14ac:dyDescent="0.2">
      <c r="A1262" s="207"/>
      <c r="B1262" s="208"/>
      <c r="C1262" s="207"/>
      <c r="D1262" s="200" t="s">
        <v>212</v>
      </c>
      <c r="E1262" s="209" t="s">
        <v>1</v>
      </c>
      <c r="F1262" s="210" t="s">
        <v>227</v>
      </c>
      <c r="G1262" s="207"/>
      <c r="H1262" s="211">
        <v>10</v>
      </c>
      <c r="I1262" s="207"/>
      <c r="J1262" s="207"/>
      <c r="K1262" s="207"/>
      <c r="L1262" s="208"/>
      <c r="M1262" s="212"/>
      <c r="N1262" s="213"/>
      <c r="O1262" s="213"/>
      <c r="P1262" s="213"/>
      <c r="Q1262" s="213"/>
      <c r="R1262" s="213"/>
      <c r="S1262" s="213"/>
      <c r="T1262" s="214"/>
      <c r="U1262" s="207"/>
      <c r="V1262" s="207"/>
      <c r="AT1262" s="103" t="s">
        <v>212</v>
      </c>
      <c r="AU1262" s="103" t="s">
        <v>83</v>
      </c>
      <c r="AV1262" s="15" t="s">
        <v>211</v>
      </c>
      <c r="AW1262" s="15" t="s">
        <v>32</v>
      </c>
      <c r="AX1262" s="15" t="s">
        <v>81</v>
      </c>
      <c r="AY1262" s="103" t="s">
        <v>204</v>
      </c>
    </row>
    <row r="1263" spans="1:65" s="2" customFormat="1" ht="16.5" customHeight="1" x14ac:dyDescent="0.2">
      <c r="A1263" s="111"/>
      <c r="B1263" s="112"/>
      <c r="C1263" s="187" t="s">
        <v>1025</v>
      </c>
      <c r="D1263" s="187" t="s">
        <v>207</v>
      </c>
      <c r="E1263" s="188" t="s">
        <v>1026</v>
      </c>
      <c r="F1263" s="189" t="s">
        <v>1027</v>
      </c>
      <c r="G1263" s="190" t="s">
        <v>282</v>
      </c>
      <c r="H1263" s="191">
        <v>8</v>
      </c>
      <c r="I1263" s="192"/>
      <c r="J1263" s="192">
        <f>ROUND(I1263*H1263,2)</f>
        <v>0</v>
      </c>
      <c r="K1263" s="193"/>
      <c r="L1263" s="112"/>
      <c r="M1263" s="194" t="s">
        <v>1</v>
      </c>
      <c r="N1263" s="195" t="s">
        <v>40</v>
      </c>
      <c r="O1263" s="196">
        <v>0</v>
      </c>
      <c r="P1263" s="196">
        <f>O1263*H1263</f>
        <v>0</v>
      </c>
      <c r="Q1263" s="196">
        <v>0</v>
      </c>
      <c r="R1263" s="196">
        <f>Q1263*H1263</f>
        <v>0</v>
      </c>
      <c r="S1263" s="196">
        <v>0</v>
      </c>
      <c r="T1263" s="197">
        <f>S1263*H1263</f>
        <v>0</v>
      </c>
      <c r="U1263" s="111"/>
      <c r="V1263" s="111"/>
      <c r="W1263" s="29"/>
      <c r="X1263" s="29"/>
      <c r="Y1263" s="29"/>
      <c r="Z1263" s="29"/>
      <c r="AA1263" s="29"/>
      <c r="AB1263" s="29"/>
      <c r="AC1263" s="29"/>
      <c r="AD1263" s="29"/>
      <c r="AE1263" s="29"/>
      <c r="AR1263" s="99" t="s">
        <v>310</v>
      </c>
      <c r="AT1263" s="99" t="s">
        <v>207</v>
      </c>
      <c r="AU1263" s="99" t="s">
        <v>83</v>
      </c>
      <c r="AY1263" s="18" t="s">
        <v>204</v>
      </c>
      <c r="BE1263" s="100">
        <f>IF(N1263="základní",J1263,0)</f>
        <v>0</v>
      </c>
      <c r="BF1263" s="100">
        <f>IF(N1263="snížená",J1263,0)</f>
        <v>0</v>
      </c>
      <c r="BG1263" s="100">
        <f>IF(N1263="zákl. přenesená",J1263,0)</f>
        <v>0</v>
      </c>
      <c r="BH1263" s="100">
        <f>IF(N1263="sníž. přenesená",J1263,0)</f>
        <v>0</v>
      </c>
      <c r="BI1263" s="100">
        <f>IF(N1263="nulová",J1263,0)</f>
        <v>0</v>
      </c>
      <c r="BJ1263" s="18" t="s">
        <v>81</v>
      </c>
      <c r="BK1263" s="100">
        <f>ROUND(I1263*H1263,2)</f>
        <v>0</v>
      </c>
      <c r="BL1263" s="18" t="s">
        <v>310</v>
      </c>
      <c r="BM1263" s="99" t="s">
        <v>1028</v>
      </c>
    </row>
    <row r="1264" spans="1:65" s="13" customFormat="1" x14ac:dyDescent="0.2">
      <c r="A1264" s="225"/>
      <c r="B1264" s="226"/>
      <c r="C1264" s="225"/>
      <c r="D1264" s="200" t="s">
        <v>212</v>
      </c>
      <c r="E1264" s="227" t="s">
        <v>1</v>
      </c>
      <c r="F1264" s="228" t="s">
        <v>213</v>
      </c>
      <c r="G1264" s="225"/>
      <c r="H1264" s="227" t="s">
        <v>1</v>
      </c>
      <c r="I1264" s="225"/>
      <c r="J1264" s="225"/>
      <c r="K1264" s="225"/>
      <c r="L1264" s="226"/>
      <c r="M1264" s="229"/>
      <c r="N1264" s="230"/>
      <c r="O1264" s="230"/>
      <c r="P1264" s="230"/>
      <c r="Q1264" s="230"/>
      <c r="R1264" s="230"/>
      <c r="S1264" s="230"/>
      <c r="T1264" s="231"/>
      <c r="U1264" s="225"/>
      <c r="V1264" s="225"/>
      <c r="AT1264" s="101" t="s">
        <v>212</v>
      </c>
      <c r="AU1264" s="101" t="s">
        <v>83</v>
      </c>
      <c r="AV1264" s="13" t="s">
        <v>81</v>
      </c>
      <c r="AW1264" s="13" t="s">
        <v>32</v>
      </c>
      <c r="AX1264" s="13" t="s">
        <v>75</v>
      </c>
      <c r="AY1264" s="101" t="s">
        <v>204</v>
      </c>
    </row>
    <row r="1265" spans="1:51" s="13" customFormat="1" x14ac:dyDescent="0.2">
      <c r="A1265" s="225"/>
      <c r="B1265" s="226"/>
      <c r="C1265" s="225"/>
      <c r="D1265" s="200" t="s">
        <v>212</v>
      </c>
      <c r="E1265" s="227" t="s">
        <v>1</v>
      </c>
      <c r="F1265" s="228" t="s">
        <v>475</v>
      </c>
      <c r="G1265" s="225"/>
      <c r="H1265" s="227" t="s">
        <v>1</v>
      </c>
      <c r="I1265" s="225"/>
      <c r="J1265" s="225"/>
      <c r="K1265" s="225"/>
      <c r="L1265" s="226"/>
      <c r="M1265" s="229"/>
      <c r="N1265" s="230"/>
      <c r="O1265" s="230"/>
      <c r="P1265" s="230"/>
      <c r="Q1265" s="230"/>
      <c r="R1265" s="230"/>
      <c r="S1265" s="230"/>
      <c r="T1265" s="231"/>
      <c r="U1265" s="225"/>
      <c r="V1265" s="225"/>
      <c r="AT1265" s="101" t="s">
        <v>212</v>
      </c>
      <c r="AU1265" s="101" t="s">
        <v>83</v>
      </c>
      <c r="AV1265" s="13" t="s">
        <v>81</v>
      </c>
      <c r="AW1265" s="13" t="s">
        <v>32</v>
      </c>
      <c r="AX1265" s="13" t="s">
        <v>75</v>
      </c>
      <c r="AY1265" s="101" t="s">
        <v>204</v>
      </c>
    </row>
    <row r="1266" spans="1:51" s="14" customFormat="1" x14ac:dyDescent="0.2">
      <c r="A1266" s="198"/>
      <c r="B1266" s="199"/>
      <c r="C1266" s="198"/>
      <c r="D1266" s="200" t="s">
        <v>212</v>
      </c>
      <c r="E1266" s="201" t="s">
        <v>1</v>
      </c>
      <c r="F1266" s="202" t="s">
        <v>81</v>
      </c>
      <c r="G1266" s="198"/>
      <c r="H1266" s="203">
        <v>1</v>
      </c>
      <c r="I1266" s="198"/>
      <c r="J1266" s="198"/>
      <c r="K1266" s="198"/>
      <c r="L1266" s="199"/>
      <c r="M1266" s="204"/>
      <c r="N1266" s="205"/>
      <c r="O1266" s="205"/>
      <c r="P1266" s="205"/>
      <c r="Q1266" s="205"/>
      <c r="R1266" s="205"/>
      <c r="S1266" s="205"/>
      <c r="T1266" s="206"/>
      <c r="U1266" s="198"/>
      <c r="V1266" s="198"/>
      <c r="AT1266" s="102" t="s">
        <v>212</v>
      </c>
      <c r="AU1266" s="102" t="s">
        <v>83</v>
      </c>
      <c r="AV1266" s="14" t="s">
        <v>83</v>
      </c>
      <c r="AW1266" s="14" t="s">
        <v>32</v>
      </c>
      <c r="AX1266" s="14" t="s">
        <v>75</v>
      </c>
      <c r="AY1266" s="102" t="s">
        <v>204</v>
      </c>
    </row>
    <row r="1267" spans="1:51" s="13" customFormat="1" x14ac:dyDescent="0.2">
      <c r="A1267" s="225"/>
      <c r="B1267" s="226"/>
      <c r="C1267" s="225"/>
      <c r="D1267" s="200" t="s">
        <v>212</v>
      </c>
      <c r="E1267" s="227" t="s">
        <v>1</v>
      </c>
      <c r="F1267" s="228" t="s">
        <v>224</v>
      </c>
      <c r="G1267" s="225"/>
      <c r="H1267" s="227" t="s">
        <v>1</v>
      </c>
      <c r="I1267" s="225"/>
      <c r="J1267" s="225"/>
      <c r="K1267" s="225"/>
      <c r="L1267" s="226"/>
      <c r="M1267" s="229"/>
      <c r="N1267" s="230"/>
      <c r="O1267" s="230"/>
      <c r="P1267" s="230"/>
      <c r="Q1267" s="230"/>
      <c r="R1267" s="230"/>
      <c r="S1267" s="230"/>
      <c r="T1267" s="231"/>
      <c r="U1267" s="225"/>
      <c r="V1267" s="225"/>
      <c r="AT1267" s="101" t="s">
        <v>212</v>
      </c>
      <c r="AU1267" s="101" t="s">
        <v>83</v>
      </c>
      <c r="AV1267" s="13" t="s">
        <v>81</v>
      </c>
      <c r="AW1267" s="13" t="s">
        <v>32</v>
      </c>
      <c r="AX1267" s="13" t="s">
        <v>75</v>
      </c>
      <c r="AY1267" s="101" t="s">
        <v>204</v>
      </c>
    </row>
    <row r="1268" spans="1:51" s="13" customFormat="1" x14ac:dyDescent="0.2">
      <c r="A1268" s="225"/>
      <c r="B1268" s="226"/>
      <c r="C1268" s="225"/>
      <c r="D1268" s="200" t="s">
        <v>212</v>
      </c>
      <c r="E1268" s="227" t="s">
        <v>1</v>
      </c>
      <c r="F1268" s="228" t="s">
        <v>498</v>
      </c>
      <c r="G1268" s="225"/>
      <c r="H1268" s="227" t="s">
        <v>1</v>
      </c>
      <c r="I1268" s="225"/>
      <c r="J1268" s="225"/>
      <c r="K1268" s="225"/>
      <c r="L1268" s="226"/>
      <c r="M1268" s="229"/>
      <c r="N1268" s="230"/>
      <c r="O1268" s="230"/>
      <c r="P1268" s="230"/>
      <c r="Q1268" s="230"/>
      <c r="R1268" s="230"/>
      <c r="S1268" s="230"/>
      <c r="T1268" s="231"/>
      <c r="U1268" s="225"/>
      <c r="V1268" s="225"/>
      <c r="AT1268" s="101" t="s">
        <v>212</v>
      </c>
      <c r="AU1268" s="101" t="s">
        <v>83</v>
      </c>
      <c r="AV1268" s="13" t="s">
        <v>81</v>
      </c>
      <c r="AW1268" s="13" t="s">
        <v>32</v>
      </c>
      <c r="AX1268" s="13" t="s">
        <v>75</v>
      </c>
      <c r="AY1268" s="101" t="s">
        <v>204</v>
      </c>
    </row>
    <row r="1269" spans="1:51" s="14" customFormat="1" x14ac:dyDescent="0.2">
      <c r="A1269" s="198"/>
      <c r="B1269" s="199"/>
      <c r="C1269" s="198"/>
      <c r="D1269" s="200" t="s">
        <v>212</v>
      </c>
      <c r="E1269" s="201" t="s">
        <v>1</v>
      </c>
      <c r="F1269" s="202" t="s">
        <v>81</v>
      </c>
      <c r="G1269" s="198"/>
      <c r="H1269" s="203">
        <v>1</v>
      </c>
      <c r="I1269" s="198"/>
      <c r="J1269" s="198"/>
      <c r="K1269" s="198"/>
      <c r="L1269" s="199"/>
      <c r="M1269" s="204"/>
      <c r="N1269" s="205"/>
      <c r="O1269" s="205"/>
      <c r="P1269" s="205"/>
      <c r="Q1269" s="205"/>
      <c r="R1269" s="205"/>
      <c r="S1269" s="205"/>
      <c r="T1269" s="206"/>
      <c r="U1269" s="198"/>
      <c r="V1269" s="198"/>
      <c r="AT1269" s="102" t="s">
        <v>212</v>
      </c>
      <c r="AU1269" s="102" t="s">
        <v>83</v>
      </c>
      <c r="AV1269" s="14" t="s">
        <v>83</v>
      </c>
      <c r="AW1269" s="14" t="s">
        <v>32</v>
      </c>
      <c r="AX1269" s="14" t="s">
        <v>75</v>
      </c>
      <c r="AY1269" s="102" t="s">
        <v>204</v>
      </c>
    </row>
    <row r="1270" spans="1:51" s="13" customFormat="1" x14ac:dyDescent="0.2">
      <c r="A1270" s="225"/>
      <c r="B1270" s="226"/>
      <c r="C1270" s="225"/>
      <c r="D1270" s="200" t="s">
        <v>212</v>
      </c>
      <c r="E1270" s="227" t="s">
        <v>1</v>
      </c>
      <c r="F1270" s="228" t="s">
        <v>500</v>
      </c>
      <c r="G1270" s="225"/>
      <c r="H1270" s="227" t="s">
        <v>1</v>
      </c>
      <c r="I1270" s="225"/>
      <c r="J1270" s="225"/>
      <c r="K1270" s="225"/>
      <c r="L1270" s="226"/>
      <c r="M1270" s="229"/>
      <c r="N1270" s="230"/>
      <c r="O1270" s="230"/>
      <c r="P1270" s="230"/>
      <c r="Q1270" s="230"/>
      <c r="R1270" s="230"/>
      <c r="S1270" s="230"/>
      <c r="T1270" s="231"/>
      <c r="U1270" s="225"/>
      <c r="V1270" s="225"/>
      <c r="AT1270" s="101" t="s">
        <v>212</v>
      </c>
      <c r="AU1270" s="101" t="s">
        <v>83</v>
      </c>
      <c r="AV1270" s="13" t="s">
        <v>81</v>
      </c>
      <c r="AW1270" s="13" t="s">
        <v>32</v>
      </c>
      <c r="AX1270" s="13" t="s">
        <v>75</v>
      </c>
      <c r="AY1270" s="101" t="s">
        <v>204</v>
      </c>
    </row>
    <row r="1271" spans="1:51" s="14" customFormat="1" x14ac:dyDescent="0.2">
      <c r="A1271" s="198"/>
      <c r="B1271" s="199"/>
      <c r="C1271" s="198"/>
      <c r="D1271" s="200" t="s">
        <v>212</v>
      </c>
      <c r="E1271" s="201" t="s">
        <v>1</v>
      </c>
      <c r="F1271" s="202" t="s">
        <v>81</v>
      </c>
      <c r="G1271" s="198"/>
      <c r="H1271" s="203">
        <v>1</v>
      </c>
      <c r="I1271" s="198"/>
      <c r="J1271" s="198"/>
      <c r="K1271" s="198"/>
      <c r="L1271" s="199"/>
      <c r="M1271" s="204"/>
      <c r="N1271" s="205"/>
      <c r="O1271" s="205"/>
      <c r="P1271" s="205"/>
      <c r="Q1271" s="205"/>
      <c r="R1271" s="205"/>
      <c r="S1271" s="205"/>
      <c r="T1271" s="206"/>
      <c r="U1271" s="198"/>
      <c r="V1271" s="198"/>
      <c r="AT1271" s="102" t="s">
        <v>212</v>
      </c>
      <c r="AU1271" s="102" t="s">
        <v>83</v>
      </c>
      <c r="AV1271" s="14" t="s">
        <v>83</v>
      </c>
      <c r="AW1271" s="14" t="s">
        <v>32</v>
      </c>
      <c r="AX1271" s="14" t="s">
        <v>75</v>
      </c>
      <c r="AY1271" s="102" t="s">
        <v>204</v>
      </c>
    </row>
    <row r="1272" spans="1:51" s="13" customFormat="1" x14ac:dyDescent="0.2">
      <c r="A1272" s="225"/>
      <c r="B1272" s="226"/>
      <c r="C1272" s="225"/>
      <c r="D1272" s="200" t="s">
        <v>212</v>
      </c>
      <c r="E1272" s="227" t="s">
        <v>1</v>
      </c>
      <c r="F1272" s="228" t="s">
        <v>502</v>
      </c>
      <c r="G1272" s="225"/>
      <c r="H1272" s="227" t="s">
        <v>1</v>
      </c>
      <c r="I1272" s="225"/>
      <c r="J1272" s="225"/>
      <c r="K1272" s="225"/>
      <c r="L1272" s="226"/>
      <c r="M1272" s="229"/>
      <c r="N1272" s="230"/>
      <c r="O1272" s="230"/>
      <c r="P1272" s="230"/>
      <c r="Q1272" s="230"/>
      <c r="R1272" s="230"/>
      <c r="S1272" s="230"/>
      <c r="T1272" s="231"/>
      <c r="U1272" s="225"/>
      <c r="V1272" s="225"/>
      <c r="AT1272" s="101" t="s">
        <v>212</v>
      </c>
      <c r="AU1272" s="101" t="s">
        <v>83</v>
      </c>
      <c r="AV1272" s="13" t="s">
        <v>81</v>
      </c>
      <c r="AW1272" s="13" t="s">
        <v>32</v>
      </c>
      <c r="AX1272" s="13" t="s">
        <v>75</v>
      </c>
      <c r="AY1272" s="101" t="s">
        <v>204</v>
      </c>
    </row>
    <row r="1273" spans="1:51" s="14" customFormat="1" x14ac:dyDescent="0.2">
      <c r="A1273" s="198"/>
      <c r="B1273" s="199"/>
      <c r="C1273" s="198"/>
      <c r="D1273" s="200" t="s">
        <v>212</v>
      </c>
      <c r="E1273" s="201" t="s">
        <v>1</v>
      </c>
      <c r="F1273" s="202" t="s">
        <v>81</v>
      </c>
      <c r="G1273" s="198"/>
      <c r="H1273" s="203">
        <v>1</v>
      </c>
      <c r="I1273" s="198"/>
      <c r="J1273" s="198"/>
      <c r="K1273" s="198"/>
      <c r="L1273" s="199"/>
      <c r="M1273" s="204"/>
      <c r="N1273" s="205"/>
      <c r="O1273" s="205"/>
      <c r="P1273" s="205"/>
      <c r="Q1273" s="205"/>
      <c r="R1273" s="205"/>
      <c r="S1273" s="205"/>
      <c r="T1273" s="206"/>
      <c r="U1273" s="198"/>
      <c r="V1273" s="198"/>
      <c r="AT1273" s="102" t="s">
        <v>212</v>
      </c>
      <c r="AU1273" s="102" t="s">
        <v>83</v>
      </c>
      <c r="AV1273" s="14" t="s">
        <v>83</v>
      </c>
      <c r="AW1273" s="14" t="s">
        <v>32</v>
      </c>
      <c r="AX1273" s="14" t="s">
        <v>75</v>
      </c>
      <c r="AY1273" s="102" t="s">
        <v>204</v>
      </c>
    </row>
    <row r="1274" spans="1:51" s="13" customFormat="1" x14ac:dyDescent="0.2">
      <c r="A1274" s="225"/>
      <c r="B1274" s="226"/>
      <c r="C1274" s="225"/>
      <c r="D1274" s="200" t="s">
        <v>212</v>
      </c>
      <c r="E1274" s="227" t="s">
        <v>1</v>
      </c>
      <c r="F1274" s="228" t="s">
        <v>504</v>
      </c>
      <c r="G1274" s="225"/>
      <c r="H1274" s="227" t="s">
        <v>1</v>
      </c>
      <c r="I1274" s="225"/>
      <c r="J1274" s="225"/>
      <c r="K1274" s="225"/>
      <c r="L1274" s="226"/>
      <c r="M1274" s="229"/>
      <c r="N1274" s="230"/>
      <c r="O1274" s="230"/>
      <c r="P1274" s="230"/>
      <c r="Q1274" s="230"/>
      <c r="R1274" s="230"/>
      <c r="S1274" s="230"/>
      <c r="T1274" s="231"/>
      <c r="U1274" s="225"/>
      <c r="V1274" s="225"/>
      <c r="AT1274" s="101" t="s">
        <v>212</v>
      </c>
      <c r="AU1274" s="101" t="s">
        <v>83</v>
      </c>
      <c r="AV1274" s="13" t="s">
        <v>81</v>
      </c>
      <c r="AW1274" s="13" t="s">
        <v>32</v>
      </c>
      <c r="AX1274" s="13" t="s">
        <v>75</v>
      </c>
      <c r="AY1274" s="101" t="s">
        <v>204</v>
      </c>
    </row>
    <row r="1275" spans="1:51" s="14" customFormat="1" x14ac:dyDescent="0.2">
      <c r="A1275" s="198"/>
      <c r="B1275" s="199"/>
      <c r="C1275" s="198"/>
      <c r="D1275" s="200" t="s">
        <v>212</v>
      </c>
      <c r="E1275" s="201" t="s">
        <v>1</v>
      </c>
      <c r="F1275" s="202" t="s">
        <v>81</v>
      </c>
      <c r="G1275" s="198"/>
      <c r="H1275" s="203">
        <v>1</v>
      </c>
      <c r="I1275" s="198"/>
      <c r="J1275" s="198"/>
      <c r="K1275" s="198"/>
      <c r="L1275" s="199"/>
      <c r="M1275" s="204"/>
      <c r="N1275" s="205"/>
      <c r="O1275" s="205"/>
      <c r="P1275" s="205"/>
      <c r="Q1275" s="205"/>
      <c r="R1275" s="205"/>
      <c r="S1275" s="205"/>
      <c r="T1275" s="206"/>
      <c r="U1275" s="198"/>
      <c r="V1275" s="198"/>
      <c r="AT1275" s="102" t="s">
        <v>212</v>
      </c>
      <c r="AU1275" s="102" t="s">
        <v>83</v>
      </c>
      <c r="AV1275" s="14" t="s">
        <v>83</v>
      </c>
      <c r="AW1275" s="14" t="s">
        <v>32</v>
      </c>
      <c r="AX1275" s="14" t="s">
        <v>75</v>
      </c>
      <c r="AY1275" s="102" t="s">
        <v>204</v>
      </c>
    </row>
    <row r="1276" spans="1:51" s="13" customFormat="1" x14ac:dyDescent="0.2">
      <c r="A1276" s="225"/>
      <c r="B1276" s="226"/>
      <c r="C1276" s="225"/>
      <c r="D1276" s="200" t="s">
        <v>212</v>
      </c>
      <c r="E1276" s="227" t="s">
        <v>1</v>
      </c>
      <c r="F1276" s="228" t="s">
        <v>506</v>
      </c>
      <c r="G1276" s="225"/>
      <c r="H1276" s="227" t="s">
        <v>1</v>
      </c>
      <c r="I1276" s="225"/>
      <c r="J1276" s="225"/>
      <c r="K1276" s="225"/>
      <c r="L1276" s="226"/>
      <c r="M1276" s="229"/>
      <c r="N1276" s="230"/>
      <c r="O1276" s="230"/>
      <c r="P1276" s="230"/>
      <c r="Q1276" s="230"/>
      <c r="R1276" s="230"/>
      <c r="S1276" s="230"/>
      <c r="T1276" s="231"/>
      <c r="U1276" s="225"/>
      <c r="V1276" s="225"/>
      <c r="AT1276" s="101" t="s">
        <v>212</v>
      </c>
      <c r="AU1276" s="101" t="s">
        <v>83</v>
      </c>
      <c r="AV1276" s="13" t="s">
        <v>81</v>
      </c>
      <c r="AW1276" s="13" t="s">
        <v>32</v>
      </c>
      <c r="AX1276" s="13" t="s">
        <v>75</v>
      </c>
      <c r="AY1276" s="101" t="s">
        <v>204</v>
      </c>
    </row>
    <row r="1277" spans="1:51" s="14" customFormat="1" x14ac:dyDescent="0.2">
      <c r="A1277" s="198"/>
      <c r="B1277" s="199"/>
      <c r="C1277" s="198"/>
      <c r="D1277" s="200" t="s">
        <v>212</v>
      </c>
      <c r="E1277" s="201" t="s">
        <v>1</v>
      </c>
      <c r="F1277" s="202" t="s">
        <v>81</v>
      </c>
      <c r="G1277" s="198"/>
      <c r="H1277" s="203">
        <v>1</v>
      </c>
      <c r="I1277" s="198"/>
      <c r="J1277" s="198"/>
      <c r="K1277" s="198"/>
      <c r="L1277" s="199"/>
      <c r="M1277" s="204"/>
      <c r="N1277" s="205"/>
      <c r="O1277" s="205"/>
      <c r="P1277" s="205"/>
      <c r="Q1277" s="205"/>
      <c r="R1277" s="205"/>
      <c r="S1277" s="205"/>
      <c r="T1277" s="206"/>
      <c r="U1277" s="198"/>
      <c r="V1277" s="198"/>
      <c r="AT1277" s="102" t="s">
        <v>212</v>
      </c>
      <c r="AU1277" s="102" t="s">
        <v>83</v>
      </c>
      <c r="AV1277" s="14" t="s">
        <v>83</v>
      </c>
      <c r="AW1277" s="14" t="s">
        <v>32</v>
      </c>
      <c r="AX1277" s="14" t="s">
        <v>75</v>
      </c>
      <c r="AY1277" s="102" t="s">
        <v>204</v>
      </c>
    </row>
    <row r="1278" spans="1:51" s="13" customFormat="1" x14ac:dyDescent="0.2">
      <c r="A1278" s="225"/>
      <c r="B1278" s="226"/>
      <c r="C1278" s="225"/>
      <c r="D1278" s="200" t="s">
        <v>212</v>
      </c>
      <c r="E1278" s="227" t="s">
        <v>1</v>
      </c>
      <c r="F1278" s="228" t="s">
        <v>508</v>
      </c>
      <c r="G1278" s="225"/>
      <c r="H1278" s="227" t="s">
        <v>1</v>
      </c>
      <c r="I1278" s="225"/>
      <c r="J1278" s="225"/>
      <c r="K1278" s="225"/>
      <c r="L1278" s="226"/>
      <c r="M1278" s="229"/>
      <c r="N1278" s="230"/>
      <c r="O1278" s="230"/>
      <c r="P1278" s="230"/>
      <c r="Q1278" s="230"/>
      <c r="R1278" s="230"/>
      <c r="S1278" s="230"/>
      <c r="T1278" s="231"/>
      <c r="U1278" s="225"/>
      <c r="V1278" s="225"/>
      <c r="AT1278" s="101" t="s">
        <v>212</v>
      </c>
      <c r="AU1278" s="101" t="s">
        <v>83</v>
      </c>
      <c r="AV1278" s="13" t="s">
        <v>81</v>
      </c>
      <c r="AW1278" s="13" t="s">
        <v>32</v>
      </c>
      <c r="AX1278" s="13" t="s">
        <v>75</v>
      </c>
      <c r="AY1278" s="101" t="s">
        <v>204</v>
      </c>
    </row>
    <row r="1279" spans="1:51" s="14" customFormat="1" x14ac:dyDescent="0.2">
      <c r="A1279" s="198"/>
      <c r="B1279" s="199"/>
      <c r="C1279" s="198"/>
      <c r="D1279" s="200" t="s">
        <v>212</v>
      </c>
      <c r="E1279" s="201" t="s">
        <v>1</v>
      </c>
      <c r="F1279" s="202" t="s">
        <v>81</v>
      </c>
      <c r="G1279" s="198"/>
      <c r="H1279" s="203">
        <v>1</v>
      </c>
      <c r="I1279" s="198"/>
      <c r="J1279" s="198"/>
      <c r="K1279" s="198"/>
      <c r="L1279" s="199"/>
      <c r="M1279" s="204"/>
      <c r="N1279" s="205"/>
      <c r="O1279" s="205"/>
      <c r="P1279" s="205"/>
      <c r="Q1279" s="205"/>
      <c r="R1279" s="205"/>
      <c r="S1279" s="205"/>
      <c r="T1279" s="206"/>
      <c r="U1279" s="198"/>
      <c r="V1279" s="198"/>
      <c r="AT1279" s="102" t="s">
        <v>212</v>
      </c>
      <c r="AU1279" s="102" t="s">
        <v>83</v>
      </c>
      <c r="AV1279" s="14" t="s">
        <v>83</v>
      </c>
      <c r="AW1279" s="14" t="s">
        <v>32</v>
      </c>
      <c r="AX1279" s="14" t="s">
        <v>75</v>
      </c>
      <c r="AY1279" s="102" t="s">
        <v>204</v>
      </c>
    </row>
    <row r="1280" spans="1:51" s="13" customFormat="1" x14ac:dyDescent="0.2">
      <c r="A1280" s="225"/>
      <c r="B1280" s="226"/>
      <c r="C1280" s="225"/>
      <c r="D1280" s="200" t="s">
        <v>212</v>
      </c>
      <c r="E1280" s="227" t="s">
        <v>1</v>
      </c>
      <c r="F1280" s="228" t="s">
        <v>510</v>
      </c>
      <c r="G1280" s="225"/>
      <c r="H1280" s="227" t="s">
        <v>1</v>
      </c>
      <c r="I1280" s="225"/>
      <c r="J1280" s="225"/>
      <c r="K1280" s="225"/>
      <c r="L1280" s="226"/>
      <c r="M1280" s="229"/>
      <c r="N1280" s="230"/>
      <c r="O1280" s="230"/>
      <c r="P1280" s="230"/>
      <c r="Q1280" s="230"/>
      <c r="R1280" s="230"/>
      <c r="S1280" s="230"/>
      <c r="T1280" s="231"/>
      <c r="U1280" s="225"/>
      <c r="V1280" s="225"/>
      <c r="AT1280" s="101" t="s">
        <v>212</v>
      </c>
      <c r="AU1280" s="101" t="s">
        <v>83</v>
      </c>
      <c r="AV1280" s="13" t="s">
        <v>81</v>
      </c>
      <c r="AW1280" s="13" t="s">
        <v>32</v>
      </c>
      <c r="AX1280" s="13" t="s">
        <v>75</v>
      </c>
      <c r="AY1280" s="101" t="s">
        <v>204</v>
      </c>
    </row>
    <row r="1281" spans="1:65" s="14" customFormat="1" x14ac:dyDescent="0.2">
      <c r="A1281" s="198"/>
      <c r="B1281" s="199"/>
      <c r="C1281" s="198"/>
      <c r="D1281" s="200" t="s">
        <v>212</v>
      </c>
      <c r="E1281" s="201" t="s">
        <v>1</v>
      </c>
      <c r="F1281" s="202" t="s">
        <v>81</v>
      </c>
      <c r="G1281" s="198"/>
      <c r="H1281" s="203">
        <v>1</v>
      </c>
      <c r="I1281" s="198"/>
      <c r="J1281" s="198"/>
      <c r="K1281" s="198"/>
      <c r="L1281" s="199"/>
      <c r="M1281" s="204"/>
      <c r="N1281" s="205"/>
      <c r="O1281" s="205"/>
      <c r="P1281" s="205"/>
      <c r="Q1281" s="205"/>
      <c r="R1281" s="205"/>
      <c r="S1281" s="205"/>
      <c r="T1281" s="206"/>
      <c r="U1281" s="198"/>
      <c r="V1281" s="198"/>
      <c r="AT1281" s="102" t="s">
        <v>212</v>
      </c>
      <c r="AU1281" s="102" t="s">
        <v>83</v>
      </c>
      <c r="AV1281" s="14" t="s">
        <v>83</v>
      </c>
      <c r="AW1281" s="14" t="s">
        <v>32</v>
      </c>
      <c r="AX1281" s="14" t="s">
        <v>75</v>
      </c>
      <c r="AY1281" s="102" t="s">
        <v>204</v>
      </c>
    </row>
    <row r="1282" spans="1:65" s="15" customFormat="1" x14ac:dyDescent="0.2">
      <c r="A1282" s="207"/>
      <c r="B1282" s="208"/>
      <c r="C1282" s="207"/>
      <c r="D1282" s="200" t="s">
        <v>212</v>
      </c>
      <c r="E1282" s="209" t="s">
        <v>1</v>
      </c>
      <c r="F1282" s="210" t="s">
        <v>227</v>
      </c>
      <c r="G1282" s="207"/>
      <c r="H1282" s="211">
        <v>8</v>
      </c>
      <c r="I1282" s="207"/>
      <c r="J1282" s="207"/>
      <c r="K1282" s="207"/>
      <c r="L1282" s="208"/>
      <c r="M1282" s="212"/>
      <c r="N1282" s="213"/>
      <c r="O1282" s="213"/>
      <c r="P1282" s="213"/>
      <c r="Q1282" s="213"/>
      <c r="R1282" s="213"/>
      <c r="S1282" s="213"/>
      <c r="T1282" s="214"/>
      <c r="U1282" s="207"/>
      <c r="V1282" s="207"/>
      <c r="AT1282" s="103" t="s">
        <v>212</v>
      </c>
      <c r="AU1282" s="103" t="s">
        <v>83</v>
      </c>
      <c r="AV1282" s="15" t="s">
        <v>211</v>
      </c>
      <c r="AW1282" s="15" t="s">
        <v>32</v>
      </c>
      <c r="AX1282" s="15" t="s">
        <v>81</v>
      </c>
      <c r="AY1282" s="103" t="s">
        <v>204</v>
      </c>
    </row>
    <row r="1283" spans="1:65" s="12" customFormat="1" ht="22.9" customHeight="1" x14ac:dyDescent="0.2">
      <c r="A1283" s="176"/>
      <c r="B1283" s="177"/>
      <c r="C1283" s="176"/>
      <c r="D1283" s="178" t="s">
        <v>74</v>
      </c>
      <c r="E1283" s="185" t="s">
        <v>1029</v>
      </c>
      <c r="F1283" s="185" t="s">
        <v>1030</v>
      </c>
      <c r="G1283" s="176"/>
      <c r="H1283" s="176"/>
      <c r="I1283" s="176"/>
      <c r="J1283" s="186">
        <f>BK1283</f>
        <v>0</v>
      </c>
      <c r="K1283" s="176"/>
      <c r="L1283" s="177"/>
      <c r="M1283" s="181"/>
      <c r="N1283" s="182"/>
      <c r="O1283" s="182"/>
      <c r="P1283" s="183">
        <f>SUM(P1284:P1291)</f>
        <v>0</v>
      </c>
      <c r="Q1283" s="182"/>
      <c r="R1283" s="183">
        <f>SUM(R1284:R1291)</f>
        <v>0</v>
      </c>
      <c r="S1283" s="182"/>
      <c r="T1283" s="184">
        <f>SUM(T1284:T1291)</f>
        <v>0</v>
      </c>
      <c r="U1283" s="176"/>
      <c r="V1283" s="176"/>
      <c r="AR1283" s="96" t="s">
        <v>83</v>
      </c>
      <c r="AT1283" s="97" t="s">
        <v>74</v>
      </c>
      <c r="AU1283" s="97" t="s">
        <v>81</v>
      </c>
      <c r="AY1283" s="96" t="s">
        <v>204</v>
      </c>
      <c r="BK1283" s="98">
        <f>SUM(BK1284:BK1291)</f>
        <v>0</v>
      </c>
    </row>
    <row r="1284" spans="1:65" s="2" customFormat="1" ht="24.2" customHeight="1" x14ac:dyDescent="0.2">
      <c r="A1284" s="111"/>
      <c r="B1284" s="112"/>
      <c r="C1284" s="187" t="s">
        <v>306</v>
      </c>
      <c r="D1284" s="187" t="s">
        <v>207</v>
      </c>
      <c r="E1284" s="188" t="s">
        <v>1031</v>
      </c>
      <c r="F1284" s="189" t="s">
        <v>1032</v>
      </c>
      <c r="G1284" s="190" t="s">
        <v>367</v>
      </c>
      <c r="H1284" s="191">
        <v>30.98</v>
      </c>
      <c r="I1284" s="192"/>
      <c r="J1284" s="192">
        <f>ROUND(I1284*H1284,2)</f>
        <v>0</v>
      </c>
      <c r="K1284" s="193"/>
      <c r="L1284" s="112"/>
      <c r="M1284" s="194" t="s">
        <v>1</v>
      </c>
      <c r="N1284" s="195" t="s">
        <v>40</v>
      </c>
      <c r="O1284" s="196">
        <v>0</v>
      </c>
      <c r="P1284" s="196">
        <f>O1284*H1284</f>
        <v>0</v>
      </c>
      <c r="Q1284" s="196">
        <v>0</v>
      </c>
      <c r="R1284" s="196">
        <f>Q1284*H1284</f>
        <v>0</v>
      </c>
      <c r="S1284" s="196">
        <v>0</v>
      </c>
      <c r="T1284" s="197">
        <f>S1284*H1284</f>
        <v>0</v>
      </c>
      <c r="U1284" s="111"/>
      <c r="V1284" s="111"/>
      <c r="W1284" s="29"/>
      <c r="X1284" s="29"/>
      <c r="Y1284" s="29"/>
      <c r="Z1284" s="29"/>
      <c r="AA1284" s="29"/>
      <c r="AB1284" s="29"/>
      <c r="AC1284" s="29"/>
      <c r="AD1284" s="29"/>
      <c r="AE1284" s="29"/>
      <c r="AR1284" s="99" t="s">
        <v>310</v>
      </c>
      <c r="AT1284" s="99" t="s">
        <v>207</v>
      </c>
      <c r="AU1284" s="99" t="s">
        <v>83</v>
      </c>
      <c r="AY1284" s="18" t="s">
        <v>204</v>
      </c>
      <c r="BE1284" s="100">
        <f>IF(N1284="základní",J1284,0)</f>
        <v>0</v>
      </c>
      <c r="BF1284" s="100">
        <f>IF(N1284="snížená",J1284,0)</f>
        <v>0</v>
      </c>
      <c r="BG1284" s="100">
        <f>IF(N1284="zákl. přenesená",J1284,0)</f>
        <v>0</v>
      </c>
      <c r="BH1284" s="100">
        <f>IF(N1284="sníž. přenesená",J1284,0)</f>
        <v>0</v>
      </c>
      <c r="BI1284" s="100">
        <f>IF(N1284="nulová",J1284,0)</f>
        <v>0</v>
      </c>
      <c r="BJ1284" s="18" t="s">
        <v>81</v>
      </c>
      <c r="BK1284" s="100">
        <f>ROUND(I1284*H1284,2)</f>
        <v>0</v>
      </c>
      <c r="BL1284" s="18" t="s">
        <v>310</v>
      </c>
      <c r="BM1284" s="99" t="s">
        <v>1033</v>
      </c>
    </row>
    <row r="1285" spans="1:65" s="13" customFormat="1" x14ac:dyDescent="0.2">
      <c r="A1285" s="225"/>
      <c r="B1285" s="226"/>
      <c r="C1285" s="225"/>
      <c r="D1285" s="200" t="s">
        <v>212</v>
      </c>
      <c r="E1285" s="227" t="s">
        <v>1</v>
      </c>
      <c r="F1285" s="228" t="s">
        <v>213</v>
      </c>
      <c r="G1285" s="225"/>
      <c r="H1285" s="227" t="s">
        <v>1</v>
      </c>
      <c r="I1285" s="225"/>
      <c r="J1285" s="225"/>
      <c r="K1285" s="225"/>
      <c r="L1285" s="226"/>
      <c r="M1285" s="229"/>
      <c r="N1285" s="230"/>
      <c r="O1285" s="230"/>
      <c r="P1285" s="230"/>
      <c r="Q1285" s="230"/>
      <c r="R1285" s="230"/>
      <c r="S1285" s="230"/>
      <c r="T1285" s="231"/>
      <c r="U1285" s="225"/>
      <c r="V1285" s="225"/>
      <c r="AT1285" s="101" t="s">
        <v>212</v>
      </c>
      <c r="AU1285" s="101" t="s">
        <v>83</v>
      </c>
      <c r="AV1285" s="13" t="s">
        <v>81</v>
      </c>
      <c r="AW1285" s="13" t="s">
        <v>32</v>
      </c>
      <c r="AX1285" s="13" t="s">
        <v>75</v>
      </c>
      <c r="AY1285" s="101" t="s">
        <v>204</v>
      </c>
    </row>
    <row r="1286" spans="1:65" s="13" customFormat="1" x14ac:dyDescent="0.2">
      <c r="A1286" s="225"/>
      <c r="B1286" s="226"/>
      <c r="C1286" s="225"/>
      <c r="D1286" s="200" t="s">
        <v>212</v>
      </c>
      <c r="E1286" s="227" t="s">
        <v>1</v>
      </c>
      <c r="F1286" s="228" t="s">
        <v>615</v>
      </c>
      <c r="G1286" s="225"/>
      <c r="H1286" s="227" t="s">
        <v>1</v>
      </c>
      <c r="I1286" s="225"/>
      <c r="J1286" s="225"/>
      <c r="K1286" s="225"/>
      <c r="L1286" s="226"/>
      <c r="M1286" s="229"/>
      <c r="N1286" s="230"/>
      <c r="O1286" s="230"/>
      <c r="P1286" s="230"/>
      <c r="Q1286" s="230"/>
      <c r="R1286" s="230"/>
      <c r="S1286" s="230"/>
      <c r="T1286" s="231"/>
      <c r="U1286" s="225"/>
      <c r="V1286" s="225"/>
      <c r="AT1286" s="101" t="s">
        <v>212</v>
      </c>
      <c r="AU1286" s="101" t="s">
        <v>83</v>
      </c>
      <c r="AV1286" s="13" t="s">
        <v>81</v>
      </c>
      <c r="AW1286" s="13" t="s">
        <v>32</v>
      </c>
      <c r="AX1286" s="13" t="s">
        <v>75</v>
      </c>
      <c r="AY1286" s="101" t="s">
        <v>204</v>
      </c>
    </row>
    <row r="1287" spans="1:65" s="14" customFormat="1" x14ac:dyDescent="0.2">
      <c r="A1287" s="198"/>
      <c r="B1287" s="199"/>
      <c r="C1287" s="198"/>
      <c r="D1287" s="200" t="s">
        <v>212</v>
      </c>
      <c r="E1287" s="201" t="s">
        <v>1</v>
      </c>
      <c r="F1287" s="202" t="s">
        <v>1034</v>
      </c>
      <c r="G1287" s="198"/>
      <c r="H1287" s="203">
        <v>3.08</v>
      </c>
      <c r="I1287" s="198"/>
      <c r="J1287" s="198"/>
      <c r="K1287" s="198"/>
      <c r="L1287" s="199"/>
      <c r="M1287" s="204"/>
      <c r="N1287" s="205"/>
      <c r="O1287" s="205"/>
      <c r="P1287" s="205"/>
      <c r="Q1287" s="205"/>
      <c r="R1287" s="205"/>
      <c r="S1287" s="205"/>
      <c r="T1287" s="206"/>
      <c r="U1287" s="198"/>
      <c r="V1287" s="198"/>
      <c r="AT1287" s="102" t="s">
        <v>212</v>
      </c>
      <c r="AU1287" s="102" t="s">
        <v>83</v>
      </c>
      <c r="AV1287" s="14" t="s">
        <v>83</v>
      </c>
      <c r="AW1287" s="14" t="s">
        <v>32</v>
      </c>
      <c r="AX1287" s="14" t="s">
        <v>75</v>
      </c>
      <c r="AY1287" s="102" t="s">
        <v>204</v>
      </c>
    </row>
    <row r="1288" spans="1:65" s="13" customFormat="1" x14ac:dyDescent="0.2">
      <c r="A1288" s="225"/>
      <c r="B1288" s="226"/>
      <c r="C1288" s="225"/>
      <c r="D1288" s="200" t="s">
        <v>212</v>
      </c>
      <c r="E1288" s="227" t="s">
        <v>1</v>
      </c>
      <c r="F1288" s="228" t="s">
        <v>217</v>
      </c>
      <c r="G1288" s="225"/>
      <c r="H1288" s="227" t="s">
        <v>1</v>
      </c>
      <c r="I1288" s="225"/>
      <c r="J1288" s="225"/>
      <c r="K1288" s="225"/>
      <c r="L1288" s="226"/>
      <c r="M1288" s="229"/>
      <c r="N1288" s="230"/>
      <c r="O1288" s="230"/>
      <c r="P1288" s="230"/>
      <c r="Q1288" s="230"/>
      <c r="R1288" s="230"/>
      <c r="S1288" s="230"/>
      <c r="T1288" s="231"/>
      <c r="U1288" s="225"/>
      <c r="V1288" s="225"/>
      <c r="AT1288" s="101" t="s">
        <v>212</v>
      </c>
      <c r="AU1288" s="101" t="s">
        <v>83</v>
      </c>
      <c r="AV1288" s="13" t="s">
        <v>81</v>
      </c>
      <c r="AW1288" s="13" t="s">
        <v>32</v>
      </c>
      <c r="AX1288" s="13" t="s">
        <v>75</v>
      </c>
      <c r="AY1288" s="101" t="s">
        <v>204</v>
      </c>
    </row>
    <row r="1289" spans="1:65" s="14" customFormat="1" x14ac:dyDescent="0.2">
      <c r="A1289" s="198"/>
      <c r="B1289" s="199"/>
      <c r="C1289" s="198"/>
      <c r="D1289" s="200" t="s">
        <v>212</v>
      </c>
      <c r="E1289" s="201" t="s">
        <v>1</v>
      </c>
      <c r="F1289" s="202" t="s">
        <v>1035</v>
      </c>
      <c r="G1289" s="198"/>
      <c r="H1289" s="203">
        <v>26</v>
      </c>
      <c r="I1289" s="198"/>
      <c r="J1289" s="198"/>
      <c r="K1289" s="198"/>
      <c r="L1289" s="199"/>
      <c r="M1289" s="204"/>
      <c r="N1289" s="205"/>
      <c r="O1289" s="205"/>
      <c r="P1289" s="205"/>
      <c r="Q1289" s="205"/>
      <c r="R1289" s="205"/>
      <c r="S1289" s="205"/>
      <c r="T1289" s="206"/>
      <c r="U1289" s="198"/>
      <c r="V1289" s="198"/>
      <c r="AT1289" s="102" t="s">
        <v>212</v>
      </c>
      <c r="AU1289" s="102" t="s">
        <v>83</v>
      </c>
      <c r="AV1289" s="14" t="s">
        <v>83</v>
      </c>
      <c r="AW1289" s="14" t="s">
        <v>32</v>
      </c>
      <c r="AX1289" s="14" t="s">
        <v>75</v>
      </c>
      <c r="AY1289" s="102" t="s">
        <v>204</v>
      </c>
    </row>
    <row r="1290" spans="1:65" s="14" customFormat="1" x14ac:dyDescent="0.2">
      <c r="A1290" s="198"/>
      <c r="B1290" s="199"/>
      <c r="C1290" s="198"/>
      <c r="D1290" s="200" t="s">
        <v>212</v>
      </c>
      <c r="E1290" s="201" t="s">
        <v>1</v>
      </c>
      <c r="F1290" s="202" t="s">
        <v>1036</v>
      </c>
      <c r="G1290" s="198"/>
      <c r="H1290" s="203">
        <v>1.9</v>
      </c>
      <c r="I1290" s="198"/>
      <c r="J1290" s="198"/>
      <c r="K1290" s="198"/>
      <c r="L1290" s="199"/>
      <c r="M1290" s="204"/>
      <c r="N1290" s="205"/>
      <c r="O1290" s="205"/>
      <c r="P1290" s="205"/>
      <c r="Q1290" s="205"/>
      <c r="R1290" s="205"/>
      <c r="S1290" s="205"/>
      <c r="T1290" s="206"/>
      <c r="U1290" s="198"/>
      <c r="V1290" s="198"/>
      <c r="AT1290" s="102" t="s">
        <v>212</v>
      </c>
      <c r="AU1290" s="102" t="s">
        <v>83</v>
      </c>
      <c r="AV1290" s="14" t="s">
        <v>83</v>
      </c>
      <c r="AW1290" s="14" t="s">
        <v>32</v>
      </c>
      <c r="AX1290" s="14" t="s">
        <v>75</v>
      </c>
      <c r="AY1290" s="102" t="s">
        <v>204</v>
      </c>
    </row>
    <row r="1291" spans="1:65" s="15" customFormat="1" x14ac:dyDescent="0.2">
      <c r="A1291" s="207"/>
      <c r="B1291" s="208"/>
      <c r="C1291" s="207"/>
      <c r="D1291" s="200" t="s">
        <v>212</v>
      </c>
      <c r="E1291" s="209" t="s">
        <v>1</v>
      </c>
      <c r="F1291" s="210" t="s">
        <v>227</v>
      </c>
      <c r="G1291" s="207"/>
      <c r="H1291" s="211">
        <v>30.98</v>
      </c>
      <c r="I1291" s="207"/>
      <c r="J1291" s="207"/>
      <c r="K1291" s="207"/>
      <c r="L1291" s="208"/>
      <c r="M1291" s="212"/>
      <c r="N1291" s="213"/>
      <c r="O1291" s="213"/>
      <c r="P1291" s="213"/>
      <c r="Q1291" s="213"/>
      <c r="R1291" s="213"/>
      <c r="S1291" s="213"/>
      <c r="T1291" s="214"/>
      <c r="U1291" s="207"/>
      <c r="V1291" s="207"/>
      <c r="AT1291" s="103" t="s">
        <v>212</v>
      </c>
      <c r="AU1291" s="103" t="s">
        <v>83</v>
      </c>
      <c r="AV1291" s="15" t="s">
        <v>211</v>
      </c>
      <c r="AW1291" s="15" t="s">
        <v>32</v>
      </c>
      <c r="AX1291" s="15" t="s">
        <v>81</v>
      </c>
      <c r="AY1291" s="103" t="s">
        <v>204</v>
      </c>
    </row>
    <row r="1292" spans="1:65" s="12" customFormat="1" ht="22.9" customHeight="1" x14ac:dyDescent="0.2">
      <c r="A1292" s="176"/>
      <c r="B1292" s="177"/>
      <c r="C1292" s="176"/>
      <c r="D1292" s="178" t="s">
        <v>74</v>
      </c>
      <c r="E1292" s="185" t="s">
        <v>1037</v>
      </c>
      <c r="F1292" s="185" t="s">
        <v>1038</v>
      </c>
      <c r="G1292" s="176"/>
      <c r="H1292" s="176"/>
      <c r="I1292" s="176"/>
      <c r="J1292" s="186">
        <f>BK1292</f>
        <v>0</v>
      </c>
      <c r="K1292" s="176"/>
      <c r="L1292" s="177"/>
      <c r="M1292" s="181"/>
      <c r="N1292" s="182"/>
      <c r="O1292" s="182"/>
      <c r="P1292" s="183">
        <f>SUM(P1293:P1317)</f>
        <v>0</v>
      </c>
      <c r="Q1292" s="182"/>
      <c r="R1292" s="183">
        <f>SUM(R1293:R1317)</f>
        <v>0</v>
      </c>
      <c r="S1292" s="182"/>
      <c r="T1292" s="184">
        <f>SUM(T1293:T1317)</f>
        <v>0</v>
      </c>
      <c r="U1292" s="176"/>
      <c r="V1292" s="176"/>
      <c r="AR1292" s="96" t="s">
        <v>83</v>
      </c>
      <c r="AT1292" s="97" t="s">
        <v>74</v>
      </c>
      <c r="AU1292" s="97" t="s">
        <v>81</v>
      </c>
      <c r="AY1292" s="96" t="s">
        <v>204</v>
      </c>
      <c r="BK1292" s="98">
        <f>SUM(BK1293:BK1317)</f>
        <v>0</v>
      </c>
    </row>
    <row r="1293" spans="1:65" s="2" customFormat="1" ht="24.2" customHeight="1" x14ac:dyDescent="0.2">
      <c r="A1293" s="111"/>
      <c r="B1293" s="112"/>
      <c r="C1293" s="187" t="s">
        <v>1039</v>
      </c>
      <c r="D1293" s="187" t="s">
        <v>207</v>
      </c>
      <c r="E1293" s="188" t="s">
        <v>1040</v>
      </c>
      <c r="F1293" s="189" t="s">
        <v>1041</v>
      </c>
      <c r="G1293" s="190" t="s">
        <v>210</v>
      </c>
      <c r="H1293" s="191">
        <v>406.18</v>
      </c>
      <c r="I1293" s="192"/>
      <c r="J1293" s="192">
        <f>ROUND(I1293*H1293,2)</f>
        <v>0</v>
      </c>
      <c r="K1293" s="193"/>
      <c r="L1293" s="112"/>
      <c r="M1293" s="194" t="s">
        <v>1</v>
      </c>
      <c r="N1293" s="195" t="s">
        <v>40</v>
      </c>
      <c r="O1293" s="196">
        <v>0</v>
      </c>
      <c r="P1293" s="196">
        <f>O1293*H1293</f>
        <v>0</v>
      </c>
      <c r="Q1293" s="196">
        <v>0</v>
      </c>
      <c r="R1293" s="196">
        <f>Q1293*H1293</f>
        <v>0</v>
      </c>
      <c r="S1293" s="196">
        <v>0</v>
      </c>
      <c r="T1293" s="197">
        <f>S1293*H1293</f>
        <v>0</v>
      </c>
      <c r="U1293" s="111"/>
      <c r="V1293" s="111"/>
      <c r="W1293" s="29"/>
      <c r="X1293" s="29"/>
      <c r="Y1293" s="29"/>
      <c r="Z1293" s="29"/>
      <c r="AA1293" s="29"/>
      <c r="AB1293" s="29"/>
      <c r="AC1293" s="29"/>
      <c r="AD1293" s="29"/>
      <c r="AE1293" s="29"/>
      <c r="AR1293" s="99" t="s">
        <v>310</v>
      </c>
      <c r="AT1293" s="99" t="s">
        <v>207</v>
      </c>
      <c r="AU1293" s="99" t="s">
        <v>83</v>
      </c>
      <c r="AY1293" s="18" t="s">
        <v>204</v>
      </c>
      <c r="BE1293" s="100">
        <f>IF(N1293="základní",J1293,0)</f>
        <v>0</v>
      </c>
      <c r="BF1293" s="100">
        <f>IF(N1293="snížená",J1293,0)</f>
        <v>0</v>
      </c>
      <c r="BG1293" s="100">
        <f>IF(N1293="zákl. přenesená",J1293,0)</f>
        <v>0</v>
      </c>
      <c r="BH1293" s="100">
        <f>IF(N1293="sníž. přenesená",J1293,0)</f>
        <v>0</v>
      </c>
      <c r="BI1293" s="100">
        <f>IF(N1293="nulová",J1293,0)</f>
        <v>0</v>
      </c>
      <c r="BJ1293" s="18" t="s">
        <v>81</v>
      </c>
      <c r="BK1293" s="100">
        <f>ROUND(I1293*H1293,2)</f>
        <v>0</v>
      </c>
      <c r="BL1293" s="18" t="s">
        <v>310</v>
      </c>
      <c r="BM1293" s="99" t="s">
        <v>1042</v>
      </c>
    </row>
    <row r="1294" spans="1:65" s="13" customFormat="1" x14ac:dyDescent="0.2">
      <c r="A1294" s="225"/>
      <c r="B1294" s="226"/>
      <c r="C1294" s="225"/>
      <c r="D1294" s="200" t="s">
        <v>212</v>
      </c>
      <c r="E1294" s="227" t="s">
        <v>1</v>
      </c>
      <c r="F1294" s="228" t="s">
        <v>224</v>
      </c>
      <c r="G1294" s="225"/>
      <c r="H1294" s="227" t="s">
        <v>1</v>
      </c>
      <c r="I1294" s="225"/>
      <c r="J1294" s="225"/>
      <c r="K1294" s="225"/>
      <c r="L1294" s="226"/>
      <c r="M1294" s="229"/>
      <c r="N1294" s="230"/>
      <c r="O1294" s="230"/>
      <c r="P1294" s="230"/>
      <c r="Q1294" s="230"/>
      <c r="R1294" s="230"/>
      <c r="S1294" s="230"/>
      <c r="T1294" s="231"/>
      <c r="U1294" s="225"/>
      <c r="V1294" s="225"/>
      <c r="AT1294" s="101" t="s">
        <v>212</v>
      </c>
      <c r="AU1294" s="101" t="s">
        <v>83</v>
      </c>
      <c r="AV1294" s="13" t="s">
        <v>81</v>
      </c>
      <c r="AW1294" s="13" t="s">
        <v>32</v>
      </c>
      <c r="AX1294" s="13" t="s">
        <v>75</v>
      </c>
      <c r="AY1294" s="101" t="s">
        <v>204</v>
      </c>
    </row>
    <row r="1295" spans="1:65" s="13" customFormat="1" x14ac:dyDescent="0.2">
      <c r="A1295" s="225"/>
      <c r="B1295" s="226"/>
      <c r="C1295" s="225"/>
      <c r="D1295" s="200" t="s">
        <v>212</v>
      </c>
      <c r="E1295" s="227" t="s">
        <v>1</v>
      </c>
      <c r="F1295" s="228" t="s">
        <v>329</v>
      </c>
      <c r="G1295" s="225"/>
      <c r="H1295" s="227" t="s">
        <v>1</v>
      </c>
      <c r="I1295" s="225"/>
      <c r="J1295" s="225"/>
      <c r="K1295" s="225"/>
      <c r="L1295" s="226"/>
      <c r="M1295" s="229"/>
      <c r="N1295" s="230"/>
      <c r="O1295" s="230"/>
      <c r="P1295" s="230"/>
      <c r="Q1295" s="230"/>
      <c r="R1295" s="230"/>
      <c r="S1295" s="230"/>
      <c r="T1295" s="231"/>
      <c r="U1295" s="225"/>
      <c r="V1295" s="225"/>
      <c r="AT1295" s="101" t="s">
        <v>212</v>
      </c>
      <c r="AU1295" s="101" t="s">
        <v>83</v>
      </c>
      <c r="AV1295" s="13" t="s">
        <v>81</v>
      </c>
      <c r="AW1295" s="13" t="s">
        <v>32</v>
      </c>
      <c r="AX1295" s="13" t="s">
        <v>75</v>
      </c>
      <c r="AY1295" s="101" t="s">
        <v>204</v>
      </c>
    </row>
    <row r="1296" spans="1:65" s="14" customFormat="1" x14ac:dyDescent="0.2">
      <c r="A1296" s="198"/>
      <c r="B1296" s="199"/>
      <c r="C1296" s="198"/>
      <c r="D1296" s="200" t="s">
        <v>212</v>
      </c>
      <c r="E1296" s="201" t="s">
        <v>1</v>
      </c>
      <c r="F1296" s="202" t="s">
        <v>493</v>
      </c>
      <c r="G1296" s="198"/>
      <c r="H1296" s="203">
        <v>5.0999999999999996</v>
      </c>
      <c r="I1296" s="198"/>
      <c r="J1296" s="198"/>
      <c r="K1296" s="198"/>
      <c r="L1296" s="199"/>
      <c r="M1296" s="204"/>
      <c r="N1296" s="205"/>
      <c r="O1296" s="205"/>
      <c r="P1296" s="205"/>
      <c r="Q1296" s="205"/>
      <c r="R1296" s="205"/>
      <c r="S1296" s="205"/>
      <c r="T1296" s="206"/>
      <c r="U1296" s="198"/>
      <c r="V1296" s="198"/>
      <c r="AT1296" s="102" t="s">
        <v>212</v>
      </c>
      <c r="AU1296" s="102" t="s">
        <v>83</v>
      </c>
      <c r="AV1296" s="14" t="s">
        <v>83</v>
      </c>
      <c r="AW1296" s="14" t="s">
        <v>32</v>
      </c>
      <c r="AX1296" s="14" t="s">
        <v>75</v>
      </c>
      <c r="AY1296" s="102" t="s">
        <v>204</v>
      </c>
    </row>
    <row r="1297" spans="1:51" s="13" customFormat="1" x14ac:dyDescent="0.2">
      <c r="A1297" s="225"/>
      <c r="B1297" s="226"/>
      <c r="C1297" s="225"/>
      <c r="D1297" s="200" t="s">
        <v>212</v>
      </c>
      <c r="E1297" s="227" t="s">
        <v>1</v>
      </c>
      <c r="F1297" s="228" t="s">
        <v>494</v>
      </c>
      <c r="G1297" s="225"/>
      <c r="H1297" s="227" t="s">
        <v>1</v>
      </c>
      <c r="I1297" s="225"/>
      <c r="J1297" s="225"/>
      <c r="K1297" s="225"/>
      <c r="L1297" s="226"/>
      <c r="M1297" s="229"/>
      <c r="N1297" s="230"/>
      <c r="O1297" s="230"/>
      <c r="P1297" s="230"/>
      <c r="Q1297" s="230"/>
      <c r="R1297" s="230"/>
      <c r="S1297" s="230"/>
      <c r="T1297" s="231"/>
      <c r="U1297" s="225"/>
      <c r="V1297" s="225"/>
      <c r="AT1297" s="101" t="s">
        <v>212</v>
      </c>
      <c r="AU1297" s="101" t="s">
        <v>83</v>
      </c>
      <c r="AV1297" s="13" t="s">
        <v>81</v>
      </c>
      <c r="AW1297" s="13" t="s">
        <v>32</v>
      </c>
      <c r="AX1297" s="13" t="s">
        <v>75</v>
      </c>
      <c r="AY1297" s="101" t="s">
        <v>204</v>
      </c>
    </row>
    <row r="1298" spans="1:51" s="14" customFormat="1" x14ac:dyDescent="0.2">
      <c r="A1298" s="198"/>
      <c r="B1298" s="199"/>
      <c r="C1298" s="198"/>
      <c r="D1298" s="200" t="s">
        <v>212</v>
      </c>
      <c r="E1298" s="201" t="s">
        <v>1</v>
      </c>
      <c r="F1298" s="202" t="s">
        <v>313</v>
      </c>
      <c r="G1298" s="198"/>
      <c r="H1298" s="203">
        <v>18</v>
      </c>
      <c r="I1298" s="198"/>
      <c r="J1298" s="198"/>
      <c r="K1298" s="198"/>
      <c r="L1298" s="199"/>
      <c r="M1298" s="204"/>
      <c r="N1298" s="205"/>
      <c r="O1298" s="205"/>
      <c r="P1298" s="205"/>
      <c r="Q1298" s="205"/>
      <c r="R1298" s="205"/>
      <c r="S1298" s="205"/>
      <c r="T1298" s="206"/>
      <c r="U1298" s="198"/>
      <c r="V1298" s="198"/>
      <c r="AT1298" s="102" t="s">
        <v>212</v>
      </c>
      <c r="AU1298" s="102" t="s">
        <v>83</v>
      </c>
      <c r="AV1298" s="14" t="s">
        <v>83</v>
      </c>
      <c r="AW1298" s="14" t="s">
        <v>32</v>
      </c>
      <c r="AX1298" s="14" t="s">
        <v>75</v>
      </c>
      <c r="AY1298" s="102" t="s">
        <v>204</v>
      </c>
    </row>
    <row r="1299" spans="1:51" s="13" customFormat="1" x14ac:dyDescent="0.2">
      <c r="A1299" s="225"/>
      <c r="B1299" s="226"/>
      <c r="C1299" s="225"/>
      <c r="D1299" s="200" t="s">
        <v>212</v>
      </c>
      <c r="E1299" s="227" t="s">
        <v>1</v>
      </c>
      <c r="F1299" s="228" t="s">
        <v>495</v>
      </c>
      <c r="G1299" s="225"/>
      <c r="H1299" s="227" t="s">
        <v>1</v>
      </c>
      <c r="I1299" s="225"/>
      <c r="J1299" s="225"/>
      <c r="K1299" s="225"/>
      <c r="L1299" s="226"/>
      <c r="M1299" s="229"/>
      <c r="N1299" s="230"/>
      <c r="O1299" s="230"/>
      <c r="P1299" s="230"/>
      <c r="Q1299" s="230"/>
      <c r="R1299" s="230"/>
      <c r="S1299" s="230"/>
      <c r="T1299" s="231"/>
      <c r="U1299" s="225"/>
      <c r="V1299" s="225"/>
      <c r="AT1299" s="101" t="s">
        <v>212</v>
      </c>
      <c r="AU1299" s="101" t="s">
        <v>83</v>
      </c>
      <c r="AV1299" s="13" t="s">
        <v>81</v>
      </c>
      <c r="AW1299" s="13" t="s">
        <v>32</v>
      </c>
      <c r="AX1299" s="13" t="s">
        <v>75</v>
      </c>
      <c r="AY1299" s="101" t="s">
        <v>204</v>
      </c>
    </row>
    <row r="1300" spans="1:51" s="14" customFormat="1" x14ac:dyDescent="0.2">
      <c r="A1300" s="198"/>
      <c r="B1300" s="199"/>
      <c r="C1300" s="198"/>
      <c r="D1300" s="200" t="s">
        <v>212</v>
      </c>
      <c r="E1300" s="201" t="s">
        <v>1</v>
      </c>
      <c r="F1300" s="202" t="s">
        <v>496</v>
      </c>
      <c r="G1300" s="198"/>
      <c r="H1300" s="203">
        <v>0.7</v>
      </c>
      <c r="I1300" s="198"/>
      <c r="J1300" s="198"/>
      <c r="K1300" s="198"/>
      <c r="L1300" s="199"/>
      <c r="M1300" s="204"/>
      <c r="N1300" s="205"/>
      <c r="O1300" s="205"/>
      <c r="P1300" s="205"/>
      <c r="Q1300" s="205"/>
      <c r="R1300" s="205"/>
      <c r="S1300" s="205"/>
      <c r="T1300" s="206"/>
      <c r="U1300" s="198"/>
      <c r="V1300" s="198"/>
      <c r="AT1300" s="102" t="s">
        <v>212</v>
      </c>
      <c r="AU1300" s="102" t="s">
        <v>83</v>
      </c>
      <c r="AV1300" s="14" t="s">
        <v>83</v>
      </c>
      <c r="AW1300" s="14" t="s">
        <v>32</v>
      </c>
      <c r="AX1300" s="14" t="s">
        <v>75</v>
      </c>
      <c r="AY1300" s="102" t="s">
        <v>204</v>
      </c>
    </row>
    <row r="1301" spans="1:51" s="13" customFormat="1" x14ac:dyDescent="0.2">
      <c r="A1301" s="225"/>
      <c r="B1301" s="226"/>
      <c r="C1301" s="225"/>
      <c r="D1301" s="200" t="s">
        <v>212</v>
      </c>
      <c r="E1301" s="227" t="s">
        <v>1</v>
      </c>
      <c r="F1301" s="228" t="s">
        <v>497</v>
      </c>
      <c r="G1301" s="225"/>
      <c r="H1301" s="227" t="s">
        <v>1</v>
      </c>
      <c r="I1301" s="225"/>
      <c r="J1301" s="225"/>
      <c r="K1301" s="225"/>
      <c r="L1301" s="226"/>
      <c r="M1301" s="229"/>
      <c r="N1301" s="230"/>
      <c r="O1301" s="230"/>
      <c r="P1301" s="230"/>
      <c r="Q1301" s="230"/>
      <c r="R1301" s="230"/>
      <c r="S1301" s="230"/>
      <c r="T1301" s="231"/>
      <c r="U1301" s="225"/>
      <c r="V1301" s="225"/>
      <c r="AT1301" s="101" t="s">
        <v>212</v>
      </c>
      <c r="AU1301" s="101" t="s">
        <v>83</v>
      </c>
      <c r="AV1301" s="13" t="s">
        <v>81</v>
      </c>
      <c r="AW1301" s="13" t="s">
        <v>32</v>
      </c>
      <c r="AX1301" s="13" t="s">
        <v>75</v>
      </c>
      <c r="AY1301" s="101" t="s">
        <v>204</v>
      </c>
    </row>
    <row r="1302" spans="1:51" s="14" customFormat="1" x14ac:dyDescent="0.2">
      <c r="A1302" s="198"/>
      <c r="B1302" s="199"/>
      <c r="C1302" s="198"/>
      <c r="D1302" s="200" t="s">
        <v>212</v>
      </c>
      <c r="E1302" s="201" t="s">
        <v>1</v>
      </c>
      <c r="F1302" s="202" t="s">
        <v>496</v>
      </c>
      <c r="G1302" s="198"/>
      <c r="H1302" s="203">
        <v>0.7</v>
      </c>
      <c r="I1302" s="198"/>
      <c r="J1302" s="198"/>
      <c r="K1302" s="198"/>
      <c r="L1302" s="199"/>
      <c r="M1302" s="204"/>
      <c r="N1302" s="205"/>
      <c r="O1302" s="205"/>
      <c r="P1302" s="205"/>
      <c r="Q1302" s="205"/>
      <c r="R1302" s="205"/>
      <c r="S1302" s="205"/>
      <c r="T1302" s="206"/>
      <c r="U1302" s="198"/>
      <c r="V1302" s="198"/>
      <c r="AT1302" s="102" t="s">
        <v>212</v>
      </c>
      <c r="AU1302" s="102" t="s">
        <v>83</v>
      </c>
      <c r="AV1302" s="14" t="s">
        <v>83</v>
      </c>
      <c r="AW1302" s="14" t="s">
        <v>32</v>
      </c>
      <c r="AX1302" s="14" t="s">
        <v>75</v>
      </c>
      <c r="AY1302" s="102" t="s">
        <v>204</v>
      </c>
    </row>
    <row r="1303" spans="1:51" s="13" customFormat="1" x14ac:dyDescent="0.2">
      <c r="A1303" s="225"/>
      <c r="B1303" s="226"/>
      <c r="C1303" s="225"/>
      <c r="D1303" s="200" t="s">
        <v>212</v>
      </c>
      <c r="E1303" s="227" t="s">
        <v>1</v>
      </c>
      <c r="F1303" s="228" t="s">
        <v>498</v>
      </c>
      <c r="G1303" s="225"/>
      <c r="H1303" s="227" t="s">
        <v>1</v>
      </c>
      <c r="I1303" s="225"/>
      <c r="J1303" s="225"/>
      <c r="K1303" s="225"/>
      <c r="L1303" s="226"/>
      <c r="M1303" s="229"/>
      <c r="N1303" s="230"/>
      <c r="O1303" s="230"/>
      <c r="P1303" s="230"/>
      <c r="Q1303" s="230"/>
      <c r="R1303" s="230"/>
      <c r="S1303" s="230"/>
      <c r="T1303" s="231"/>
      <c r="U1303" s="225"/>
      <c r="V1303" s="225"/>
      <c r="AT1303" s="101" t="s">
        <v>212</v>
      </c>
      <c r="AU1303" s="101" t="s">
        <v>83</v>
      </c>
      <c r="AV1303" s="13" t="s">
        <v>81</v>
      </c>
      <c r="AW1303" s="13" t="s">
        <v>32</v>
      </c>
      <c r="AX1303" s="13" t="s">
        <v>75</v>
      </c>
      <c r="AY1303" s="101" t="s">
        <v>204</v>
      </c>
    </row>
    <row r="1304" spans="1:51" s="14" customFormat="1" x14ac:dyDescent="0.2">
      <c r="A1304" s="198"/>
      <c r="B1304" s="199"/>
      <c r="C1304" s="198"/>
      <c r="D1304" s="200" t="s">
        <v>212</v>
      </c>
      <c r="E1304" s="201" t="s">
        <v>1</v>
      </c>
      <c r="F1304" s="202" t="s">
        <v>499</v>
      </c>
      <c r="G1304" s="198"/>
      <c r="H1304" s="203">
        <v>31.17</v>
      </c>
      <c r="I1304" s="198"/>
      <c r="J1304" s="198"/>
      <c r="K1304" s="198"/>
      <c r="L1304" s="199"/>
      <c r="M1304" s="204"/>
      <c r="N1304" s="205"/>
      <c r="O1304" s="205"/>
      <c r="P1304" s="205"/>
      <c r="Q1304" s="205"/>
      <c r="R1304" s="205"/>
      <c r="S1304" s="205"/>
      <c r="T1304" s="206"/>
      <c r="U1304" s="198"/>
      <c r="V1304" s="198"/>
      <c r="AT1304" s="102" t="s">
        <v>212</v>
      </c>
      <c r="AU1304" s="102" t="s">
        <v>83</v>
      </c>
      <c r="AV1304" s="14" t="s">
        <v>83</v>
      </c>
      <c r="AW1304" s="14" t="s">
        <v>32</v>
      </c>
      <c r="AX1304" s="14" t="s">
        <v>75</v>
      </c>
      <c r="AY1304" s="102" t="s">
        <v>204</v>
      </c>
    </row>
    <row r="1305" spans="1:51" s="13" customFormat="1" x14ac:dyDescent="0.2">
      <c r="A1305" s="225"/>
      <c r="B1305" s="226"/>
      <c r="C1305" s="225"/>
      <c r="D1305" s="200" t="s">
        <v>212</v>
      </c>
      <c r="E1305" s="227" t="s">
        <v>1</v>
      </c>
      <c r="F1305" s="228" t="s">
        <v>500</v>
      </c>
      <c r="G1305" s="225"/>
      <c r="H1305" s="227" t="s">
        <v>1</v>
      </c>
      <c r="I1305" s="225"/>
      <c r="J1305" s="225"/>
      <c r="K1305" s="225"/>
      <c r="L1305" s="226"/>
      <c r="M1305" s="229"/>
      <c r="N1305" s="230"/>
      <c r="O1305" s="230"/>
      <c r="P1305" s="230"/>
      <c r="Q1305" s="230"/>
      <c r="R1305" s="230"/>
      <c r="S1305" s="230"/>
      <c r="T1305" s="231"/>
      <c r="U1305" s="225"/>
      <c r="V1305" s="225"/>
      <c r="AT1305" s="101" t="s">
        <v>212</v>
      </c>
      <c r="AU1305" s="101" t="s">
        <v>83</v>
      </c>
      <c r="AV1305" s="13" t="s">
        <v>81</v>
      </c>
      <c r="AW1305" s="13" t="s">
        <v>32</v>
      </c>
      <c r="AX1305" s="13" t="s">
        <v>75</v>
      </c>
      <c r="AY1305" s="101" t="s">
        <v>204</v>
      </c>
    </row>
    <row r="1306" spans="1:51" s="14" customFormat="1" x14ac:dyDescent="0.2">
      <c r="A1306" s="198"/>
      <c r="B1306" s="199"/>
      <c r="C1306" s="198"/>
      <c r="D1306" s="200" t="s">
        <v>212</v>
      </c>
      <c r="E1306" s="201" t="s">
        <v>1</v>
      </c>
      <c r="F1306" s="202" t="s">
        <v>501</v>
      </c>
      <c r="G1306" s="198"/>
      <c r="H1306" s="203">
        <v>44.22</v>
      </c>
      <c r="I1306" s="198"/>
      <c r="J1306" s="198"/>
      <c r="K1306" s="198"/>
      <c r="L1306" s="199"/>
      <c r="M1306" s="204"/>
      <c r="N1306" s="205"/>
      <c r="O1306" s="205"/>
      <c r="P1306" s="205"/>
      <c r="Q1306" s="205"/>
      <c r="R1306" s="205"/>
      <c r="S1306" s="205"/>
      <c r="T1306" s="206"/>
      <c r="U1306" s="198"/>
      <c r="V1306" s="198"/>
      <c r="AT1306" s="102" t="s">
        <v>212</v>
      </c>
      <c r="AU1306" s="102" t="s">
        <v>83</v>
      </c>
      <c r="AV1306" s="14" t="s">
        <v>83</v>
      </c>
      <c r="AW1306" s="14" t="s">
        <v>32</v>
      </c>
      <c r="AX1306" s="14" t="s">
        <v>75</v>
      </c>
      <c r="AY1306" s="102" t="s">
        <v>204</v>
      </c>
    </row>
    <row r="1307" spans="1:51" s="13" customFormat="1" x14ac:dyDescent="0.2">
      <c r="A1307" s="225"/>
      <c r="B1307" s="226"/>
      <c r="C1307" s="225"/>
      <c r="D1307" s="200" t="s">
        <v>212</v>
      </c>
      <c r="E1307" s="227" t="s">
        <v>1</v>
      </c>
      <c r="F1307" s="228" t="s">
        <v>502</v>
      </c>
      <c r="G1307" s="225"/>
      <c r="H1307" s="227" t="s">
        <v>1</v>
      </c>
      <c r="I1307" s="225"/>
      <c r="J1307" s="225"/>
      <c r="K1307" s="225"/>
      <c r="L1307" s="226"/>
      <c r="M1307" s="229"/>
      <c r="N1307" s="230"/>
      <c r="O1307" s="230"/>
      <c r="P1307" s="230"/>
      <c r="Q1307" s="230"/>
      <c r="R1307" s="230"/>
      <c r="S1307" s="230"/>
      <c r="T1307" s="231"/>
      <c r="U1307" s="225"/>
      <c r="V1307" s="225"/>
      <c r="AT1307" s="101" t="s">
        <v>212</v>
      </c>
      <c r="AU1307" s="101" t="s">
        <v>83</v>
      </c>
      <c r="AV1307" s="13" t="s">
        <v>81</v>
      </c>
      <c r="AW1307" s="13" t="s">
        <v>32</v>
      </c>
      <c r="AX1307" s="13" t="s">
        <v>75</v>
      </c>
      <c r="AY1307" s="101" t="s">
        <v>204</v>
      </c>
    </row>
    <row r="1308" spans="1:51" s="14" customFormat="1" x14ac:dyDescent="0.2">
      <c r="A1308" s="198"/>
      <c r="B1308" s="199"/>
      <c r="C1308" s="198"/>
      <c r="D1308" s="200" t="s">
        <v>212</v>
      </c>
      <c r="E1308" s="201" t="s">
        <v>1</v>
      </c>
      <c r="F1308" s="202" t="s">
        <v>503</v>
      </c>
      <c r="G1308" s="198"/>
      <c r="H1308" s="203">
        <v>38.39</v>
      </c>
      <c r="I1308" s="198"/>
      <c r="J1308" s="198"/>
      <c r="K1308" s="198"/>
      <c r="L1308" s="199"/>
      <c r="M1308" s="204"/>
      <c r="N1308" s="205"/>
      <c r="O1308" s="205"/>
      <c r="P1308" s="205"/>
      <c r="Q1308" s="205"/>
      <c r="R1308" s="205"/>
      <c r="S1308" s="205"/>
      <c r="T1308" s="206"/>
      <c r="U1308" s="198"/>
      <c r="V1308" s="198"/>
      <c r="AT1308" s="102" t="s">
        <v>212</v>
      </c>
      <c r="AU1308" s="102" t="s">
        <v>83</v>
      </c>
      <c r="AV1308" s="14" t="s">
        <v>83</v>
      </c>
      <c r="AW1308" s="14" t="s">
        <v>32</v>
      </c>
      <c r="AX1308" s="14" t="s">
        <v>75</v>
      </c>
      <c r="AY1308" s="102" t="s">
        <v>204</v>
      </c>
    </row>
    <row r="1309" spans="1:51" s="13" customFormat="1" x14ac:dyDescent="0.2">
      <c r="A1309" s="225"/>
      <c r="B1309" s="226"/>
      <c r="C1309" s="225"/>
      <c r="D1309" s="200" t="s">
        <v>212</v>
      </c>
      <c r="E1309" s="227" t="s">
        <v>1</v>
      </c>
      <c r="F1309" s="228" t="s">
        <v>504</v>
      </c>
      <c r="G1309" s="225"/>
      <c r="H1309" s="227" t="s">
        <v>1</v>
      </c>
      <c r="I1309" s="225"/>
      <c r="J1309" s="225"/>
      <c r="K1309" s="225"/>
      <c r="L1309" s="226"/>
      <c r="M1309" s="229"/>
      <c r="N1309" s="230"/>
      <c r="O1309" s="230"/>
      <c r="P1309" s="230"/>
      <c r="Q1309" s="230"/>
      <c r="R1309" s="230"/>
      <c r="S1309" s="230"/>
      <c r="T1309" s="231"/>
      <c r="U1309" s="225"/>
      <c r="V1309" s="225"/>
      <c r="AT1309" s="101" t="s">
        <v>212</v>
      </c>
      <c r="AU1309" s="101" t="s">
        <v>83</v>
      </c>
      <c r="AV1309" s="13" t="s">
        <v>81</v>
      </c>
      <c r="AW1309" s="13" t="s">
        <v>32</v>
      </c>
      <c r="AX1309" s="13" t="s">
        <v>75</v>
      </c>
      <c r="AY1309" s="101" t="s">
        <v>204</v>
      </c>
    </row>
    <row r="1310" spans="1:51" s="14" customFormat="1" x14ac:dyDescent="0.2">
      <c r="A1310" s="198"/>
      <c r="B1310" s="199"/>
      <c r="C1310" s="198"/>
      <c r="D1310" s="200" t="s">
        <v>212</v>
      </c>
      <c r="E1310" s="201" t="s">
        <v>1</v>
      </c>
      <c r="F1310" s="202" t="s">
        <v>505</v>
      </c>
      <c r="G1310" s="198"/>
      <c r="H1310" s="203">
        <v>18.239999999999998</v>
      </c>
      <c r="I1310" s="198"/>
      <c r="J1310" s="198"/>
      <c r="K1310" s="198"/>
      <c r="L1310" s="199"/>
      <c r="M1310" s="204"/>
      <c r="N1310" s="205"/>
      <c r="O1310" s="205"/>
      <c r="P1310" s="205"/>
      <c r="Q1310" s="205"/>
      <c r="R1310" s="205"/>
      <c r="S1310" s="205"/>
      <c r="T1310" s="206"/>
      <c r="U1310" s="198"/>
      <c r="V1310" s="198"/>
      <c r="AT1310" s="102" t="s">
        <v>212</v>
      </c>
      <c r="AU1310" s="102" t="s">
        <v>83</v>
      </c>
      <c r="AV1310" s="14" t="s">
        <v>83</v>
      </c>
      <c r="AW1310" s="14" t="s">
        <v>32</v>
      </c>
      <c r="AX1310" s="14" t="s">
        <v>75</v>
      </c>
      <c r="AY1310" s="102" t="s">
        <v>204</v>
      </c>
    </row>
    <row r="1311" spans="1:51" s="13" customFormat="1" x14ac:dyDescent="0.2">
      <c r="A1311" s="225"/>
      <c r="B1311" s="226"/>
      <c r="C1311" s="225"/>
      <c r="D1311" s="200" t="s">
        <v>212</v>
      </c>
      <c r="E1311" s="227" t="s">
        <v>1</v>
      </c>
      <c r="F1311" s="228" t="s">
        <v>506</v>
      </c>
      <c r="G1311" s="225"/>
      <c r="H1311" s="227" t="s">
        <v>1</v>
      </c>
      <c r="I1311" s="225"/>
      <c r="J1311" s="225"/>
      <c r="K1311" s="225"/>
      <c r="L1311" s="226"/>
      <c r="M1311" s="229"/>
      <c r="N1311" s="230"/>
      <c r="O1311" s="230"/>
      <c r="P1311" s="230"/>
      <c r="Q1311" s="230"/>
      <c r="R1311" s="230"/>
      <c r="S1311" s="230"/>
      <c r="T1311" s="231"/>
      <c r="U1311" s="225"/>
      <c r="V1311" s="225"/>
      <c r="AT1311" s="101" t="s">
        <v>212</v>
      </c>
      <c r="AU1311" s="101" t="s">
        <v>83</v>
      </c>
      <c r="AV1311" s="13" t="s">
        <v>81</v>
      </c>
      <c r="AW1311" s="13" t="s">
        <v>32</v>
      </c>
      <c r="AX1311" s="13" t="s">
        <v>75</v>
      </c>
      <c r="AY1311" s="101" t="s">
        <v>204</v>
      </c>
    </row>
    <row r="1312" spans="1:51" s="14" customFormat="1" x14ac:dyDescent="0.2">
      <c r="A1312" s="198"/>
      <c r="B1312" s="199"/>
      <c r="C1312" s="198"/>
      <c r="D1312" s="200" t="s">
        <v>212</v>
      </c>
      <c r="E1312" s="201" t="s">
        <v>1</v>
      </c>
      <c r="F1312" s="202" t="s">
        <v>507</v>
      </c>
      <c r="G1312" s="198"/>
      <c r="H1312" s="203">
        <v>43.1</v>
      </c>
      <c r="I1312" s="198"/>
      <c r="J1312" s="198"/>
      <c r="K1312" s="198"/>
      <c r="L1312" s="199"/>
      <c r="M1312" s="204"/>
      <c r="N1312" s="205"/>
      <c r="O1312" s="205"/>
      <c r="P1312" s="205"/>
      <c r="Q1312" s="205"/>
      <c r="R1312" s="205"/>
      <c r="S1312" s="205"/>
      <c r="T1312" s="206"/>
      <c r="U1312" s="198"/>
      <c r="V1312" s="198"/>
      <c r="AT1312" s="102" t="s">
        <v>212</v>
      </c>
      <c r="AU1312" s="102" t="s">
        <v>83</v>
      </c>
      <c r="AV1312" s="14" t="s">
        <v>83</v>
      </c>
      <c r="AW1312" s="14" t="s">
        <v>32</v>
      </c>
      <c r="AX1312" s="14" t="s">
        <v>75</v>
      </c>
      <c r="AY1312" s="102" t="s">
        <v>204</v>
      </c>
    </row>
    <row r="1313" spans="1:65" s="13" customFormat="1" x14ac:dyDescent="0.2">
      <c r="A1313" s="225"/>
      <c r="B1313" s="226"/>
      <c r="C1313" s="225"/>
      <c r="D1313" s="200" t="s">
        <v>212</v>
      </c>
      <c r="E1313" s="227" t="s">
        <v>1</v>
      </c>
      <c r="F1313" s="228" t="s">
        <v>508</v>
      </c>
      <c r="G1313" s="225"/>
      <c r="H1313" s="227" t="s">
        <v>1</v>
      </c>
      <c r="I1313" s="225"/>
      <c r="J1313" s="225"/>
      <c r="K1313" s="225"/>
      <c r="L1313" s="226"/>
      <c r="M1313" s="229"/>
      <c r="N1313" s="230"/>
      <c r="O1313" s="230"/>
      <c r="P1313" s="230"/>
      <c r="Q1313" s="230"/>
      <c r="R1313" s="230"/>
      <c r="S1313" s="230"/>
      <c r="T1313" s="231"/>
      <c r="U1313" s="225"/>
      <c r="V1313" s="225"/>
      <c r="AT1313" s="101" t="s">
        <v>212</v>
      </c>
      <c r="AU1313" s="101" t="s">
        <v>83</v>
      </c>
      <c r="AV1313" s="13" t="s">
        <v>81</v>
      </c>
      <c r="AW1313" s="13" t="s">
        <v>32</v>
      </c>
      <c r="AX1313" s="13" t="s">
        <v>75</v>
      </c>
      <c r="AY1313" s="101" t="s">
        <v>204</v>
      </c>
    </row>
    <row r="1314" spans="1:65" s="14" customFormat="1" x14ac:dyDescent="0.2">
      <c r="A1314" s="198"/>
      <c r="B1314" s="199"/>
      <c r="C1314" s="198"/>
      <c r="D1314" s="200" t="s">
        <v>212</v>
      </c>
      <c r="E1314" s="201" t="s">
        <v>1</v>
      </c>
      <c r="F1314" s="202" t="s">
        <v>509</v>
      </c>
      <c r="G1314" s="198"/>
      <c r="H1314" s="203">
        <v>51.79</v>
      </c>
      <c r="I1314" s="198"/>
      <c r="J1314" s="198"/>
      <c r="K1314" s="198"/>
      <c r="L1314" s="199"/>
      <c r="M1314" s="204"/>
      <c r="N1314" s="205"/>
      <c r="O1314" s="205"/>
      <c r="P1314" s="205"/>
      <c r="Q1314" s="205"/>
      <c r="R1314" s="205"/>
      <c r="S1314" s="205"/>
      <c r="T1314" s="206"/>
      <c r="U1314" s="198"/>
      <c r="V1314" s="198"/>
      <c r="AT1314" s="102" t="s">
        <v>212</v>
      </c>
      <c r="AU1314" s="102" t="s">
        <v>83</v>
      </c>
      <c r="AV1314" s="14" t="s">
        <v>83</v>
      </c>
      <c r="AW1314" s="14" t="s">
        <v>32</v>
      </c>
      <c r="AX1314" s="14" t="s">
        <v>75</v>
      </c>
      <c r="AY1314" s="102" t="s">
        <v>204</v>
      </c>
    </row>
    <row r="1315" spans="1:65" s="13" customFormat="1" x14ac:dyDescent="0.2">
      <c r="A1315" s="225"/>
      <c r="B1315" s="226"/>
      <c r="C1315" s="225"/>
      <c r="D1315" s="200" t="s">
        <v>212</v>
      </c>
      <c r="E1315" s="227" t="s">
        <v>1</v>
      </c>
      <c r="F1315" s="228" t="s">
        <v>510</v>
      </c>
      <c r="G1315" s="225"/>
      <c r="H1315" s="227" t="s">
        <v>1</v>
      </c>
      <c r="I1315" s="225"/>
      <c r="J1315" s="225"/>
      <c r="K1315" s="225"/>
      <c r="L1315" s="226"/>
      <c r="M1315" s="229"/>
      <c r="N1315" s="230"/>
      <c r="O1315" s="230"/>
      <c r="P1315" s="230"/>
      <c r="Q1315" s="230"/>
      <c r="R1315" s="230"/>
      <c r="S1315" s="230"/>
      <c r="T1315" s="231"/>
      <c r="U1315" s="225"/>
      <c r="V1315" s="225"/>
      <c r="AT1315" s="101" t="s">
        <v>212</v>
      </c>
      <c r="AU1315" s="101" t="s">
        <v>83</v>
      </c>
      <c r="AV1315" s="13" t="s">
        <v>81</v>
      </c>
      <c r="AW1315" s="13" t="s">
        <v>32</v>
      </c>
      <c r="AX1315" s="13" t="s">
        <v>75</v>
      </c>
      <c r="AY1315" s="101" t="s">
        <v>204</v>
      </c>
    </row>
    <row r="1316" spans="1:65" s="14" customFormat="1" x14ac:dyDescent="0.2">
      <c r="A1316" s="198"/>
      <c r="B1316" s="199"/>
      <c r="C1316" s="198"/>
      <c r="D1316" s="200" t="s">
        <v>212</v>
      </c>
      <c r="E1316" s="201" t="s">
        <v>1</v>
      </c>
      <c r="F1316" s="202" t="s">
        <v>511</v>
      </c>
      <c r="G1316" s="198"/>
      <c r="H1316" s="203">
        <v>154.77000000000001</v>
      </c>
      <c r="I1316" s="198"/>
      <c r="J1316" s="198"/>
      <c r="K1316" s="198"/>
      <c r="L1316" s="199"/>
      <c r="M1316" s="204"/>
      <c r="N1316" s="205"/>
      <c r="O1316" s="205"/>
      <c r="P1316" s="205"/>
      <c r="Q1316" s="205"/>
      <c r="R1316" s="205"/>
      <c r="S1316" s="205"/>
      <c r="T1316" s="206"/>
      <c r="U1316" s="198"/>
      <c r="V1316" s="198"/>
      <c r="AT1316" s="102" t="s">
        <v>212</v>
      </c>
      <c r="AU1316" s="102" t="s">
        <v>83</v>
      </c>
      <c r="AV1316" s="14" t="s">
        <v>83</v>
      </c>
      <c r="AW1316" s="14" t="s">
        <v>32</v>
      </c>
      <c r="AX1316" s="14" t="s">
        <v>75</v>
      </c>
      <c r="AY1316" s="102" t="s">
        <v>204</v>
      </c>
    </row>
    <row r="1317" spans="1:65" s="15" customFormat="1" x14ac:dyDescent="0.2">
      <c r="A1317" s="207"/>
      <c r="B1317" s="208"/>
      <c r="C1317" s="207"/>
      <c r="D1317" s="200" t="s">
        <v>212</v>
      </c>
      <c r="E1317" s="209" t="s">
        <v>1</v>
      </c>
      <c r="F1317" s="210" t="s">
        <v>227</v>
      </c>
      <c r="G1317" s="207"/>
      <c r="H1317" s="211">
        <v>406.18</v>
      </c>
      <c r="I1317" s="207"/>
      <c r="J1317" s="207"/>
      <c r="K1317" s="207"/>
      <c r="L1317" s="208"/>
      <c r="M1317" s="212"/>
      <c r="N1317" s="213"/>
      <c r="O1317" s="213"/>
      <c r="P1317" s="213"/>
      <c r="Q1317" s="213"/>
      <c r="R1317" s="213"/>
      <c r="S1317" s="213"/>
      <c r="T1317" s="214"/>
      <c r="U1317" s="207"/>
      <c r="V1317" s="207"/>
      <c r="AT1317" s="103" t="s">
        <v>212</v>
      </c>
      <c r="AU1317" s="103" t="s">
        <v>83</v>
      </c>
      <c r="AV1317" s="15" t="s">
        <v>211</v>
      </c>
      <c r="AW1317" s="15" t="s">
        <v>32</v>
      </c>
      <c r="AX1317" s="15" t="s">
        <v>81</v>
      </c>
      <c r="AY1317" s="103" t="s">
        <v>204</v>
      </c>
    </row>
    <row r="1318" spans="1:65" s="12" customFormat="1" ht="22.9" customHeight="1" x14ac:dyDescent="0.2">
      <c r="A1318" s="176"/>
      <c r="B1318" s="177"/>
      <c r="C1318" s="176"/>
      <c r="D1318" s="178" t="s">
        <v>74</v>
      </c>
      <c r="E1318" s="185" t="s">
        <v>1043</v>
      </c>
      <c r="F1318" s="185" t="s">
        <v>1044</v>
      </c>
      <c r="G1318" s="176"/>
      <c r="H1318" s="176"/>
      <c r="I1318" s="176"/>
      <c r="J1318" s="186">
        <f>BK1318</f>
        <v>0</v>
      </c>
      <c r="K1318" s="176"/>
      <c r="L1318" s="177"/>
      <c r="M1318" s="181"/>
      <c r="N1318" s="182"/>
      <c r="O1318" s="182"/>
      <c r="P1318" s="183">
        <f>SUM(P1319:P1358)</f>
        <v>0</v>
      </c>
      <c r="Q1318" s="182"/>
      <c r="R1318" s="183">
        <f>SUM(R1319:R1358)</f>
        <v>0</v>
      </c>
      <c r="S1318" s="182"/>
      <c r="T1318" s="184">
        <f>SUM(T1319:T1358)</f>
        <v>0</v>
      </c>
      <c r="U1318" s="176"/>
      <c r="V1318" s="176"/>
      <c r="AR1318" s="96" t="s">
        <v>83</v>
      </c>
      <c r="AT1318" s="97" t="s">
        <v>74</v>
      </c>
      <c r="AU1318" s="97" t="s">
        <v>81</v>
      </c>
      <c r="AY1318" s="96" t="s">
        <v>204</v>
      </c>
      <c r="BK1318" s="98">
        <f>SUM(BK1319:BK1358)</f>
        <v>0</v>
      </c>
    </row>
    <row r="1319" spans="1:65" s="2" customFormat="1" ht="24.2" customHeight="1" x14ac:dyDescent="0.2">
      <c r="A1319" s="111"/>
      <c r="B1319" s="112"/>
      <c r="C1319" s="187" t="s">
        <v>640</v>
      </c>
      <c r="D1319" s="187" t="s">
        <v>207</v>
      </c>
      <c r="E1319" s="188" t="s">
        <v>1045</v>
      </c>
      <c r="F1319" s="189" t="s">
        <v>1046</v>
      </c>
      <c r="G1319" s="190" t="s">
        <v>210</v>
      </c>
      <c r="H1319" s="191">
        <v>97.78</v>
      </c>
      <c r="I1319" s="192"/>
      <c r="J1319" s="192">
        <f>ROUND(I1319*H1319,2)</f>
        <v>0</v>
      </c>
      <c r="K1319" s="193"/>
      <c r="L1319" s="112"/>
      <c r="M1319" s="194" t="s">
        <v>1</v>
      </c>
      <c r="N1319" s="195" t="s">
        <v>40</v>
      </c>
      <c r="O1319" s="196">
        <v>0</v>
      </c>
      <c r="P1319" s="196">
        <f>O1319*H1319</f>
        <v>0</v>
      </c>
      <c r="Q1319" s="196">
        <v>0</v>
      </c>
      <c r="R1319" s="196">
        <f>Q1319*H1319</f>
        <v>0</v>
      </c>
      <c r="S1319" s="196">
        <v>0</v>
      </c>
      <c r="T1319" s="197">
        <f>S1319*H1319</f>
        <v>0</v>
      </c>
      <c r="U1319" s="111"/>
      <c r="V1319" s="111"/>
      <c r="W1319" s="29"/>
      <c r="X1319" s="29"/>
      <c r="Y1319" s="29"/>
      <c r="Z1319" s="29"/>
      <c r="AA1319" s="29"/>
      <c r="AB1319" s="29"/>
      <c r="AC1319" s="29"/>
      <c r="AD1319" s="29"/>
      <c r="AE1319" s="29"/>
      <c r="AR1319" s="99" t="s">
        <v>310</v>
      </c>
      <c r="AT1319" s="99" t="s">
        <v>207</v>
      </c>
      <c r="AU1319" s="99" t="s">
        <v>83</v>
      </c>
      <c r="AY1319" s="18" t="s">
        <v>204</v>
      </c>
      <c r="BE1319" s="100">
        <f>IF(N1319="základní",J1319,0)</f>
        <v>0</v>
      </c>
      <c r="BF1319" s="100">
        <f>IF(N1319="snížená",J1319,0)</f>
        <v>0</v>
      </c>
      <c r="BG1319" s="100">
        <f>IF(N1319="zákl. přenesená",J1319,0)</f>
        <v>0</v>
      </c>
      <c r="BH1319" s="100">
        <f>IF(N1319="sníž. přenesená",J1319,0)</f>
        <v>0</v>
      </c>
      <c r="BI1319" s="100">
        <f>IF(N1319="nulová",J1319,0)</f>
        <v>0</v>
      </c>
      <c r="BJ1319" s="18" t="s">
        <v>81</v>
      </c>
      <c r="BK1319" s="100">
        <f>ROUND(I1319*H1319,2)</f>
        <v>0</v>
      </c>
      <c r="BL1319" s="18" t="s">
        <v>310</v>
      </c>
      <c r="BM1319" s="99" t="s">
        <v>1047</v>
      </c>
    </row>
    <row r="1320" spans="1:65" s="13" customFormat="1" x14ac:dyDescent="0.2">
      <c r="A1320" s="225"/>
      <c r="B1320" s="226"/>
      <c r="C1320" s="225"/>
      <c r="D1320" s="200" t="s">
        <v>212</v>
      </c>
      <c r="E1320" s="227" t="s">
        <v>1</v>
      </c>
      <c r="F1320" s="228" t="s">
        <v>213</v>
      </c>
      <c r="G1320" s="225"/>
      <c r="H1320" s="227" t="s">
        <v>1</v>
      </c>
      <c r="I1320" s="225"/>
      <c r="J1320" s="225"/>
      <c r="K1320" s="225"/>
      <c r="L1320" s="226"/>
      <c r="M1320" s="229"/>
      <c r="N1320" s="230"/>
      <c r="O1320" s="230"/>
      <c r="P1320" s="230"/>
      <c r="Q1320" s="230"/>
      <c r="R1320" s="230"/>
      <c r="S1320" s="230"/>
      <c r="T1320" s="231"/>
      <c r="U1320" s="225"/>
      <c r="V1320" s="225"/>
      <c r="AT1320" s="101" t="s">
        <v>212</v>
      </c>
      <c r="AU1320" s="101" t="s">
        <v>83</v>
      </c>
      <c r="AV1320" s="13" t="s">
        <v>81</v>
      </c>
      <c r="AW1320" s="13" t="s">
        <v>32</v>
      </c>
      <c r="AX1320" s="13" t="s">
        <v>75</v>
      </c>
      <c r="AY1320" s="101" t="s">
        <v>204</v>
      </c>
    </row>
    <row r="1321" spans="1:65" s="13" customFormat="1" x14ac:dyDescent="0.2">
      <c r="A1321" s="225"/>
      <c r="B1321" s="226"/>
      <c r="C1321" s="225"/>
      <c r="D1321" s="200" t="s">
        <v>212</v>
      </c>
      <c r="E1321" s="227" t="s">
        <v>1</v>
      </c>
      <c r="F1321" s="228" t="s">
        <v>473</v>
      </c>
      <c r="G1321" s="225"/>
      <c r="H1321" s="227" t="s">
        <v>1</v>
      </c>
      <c r="I1321" s="225"/>
      <c r="J1321" s="225"/>
      <c r="K1321" s="225"/>
      <c r="L1321" s="226"/>
      <c r="M1321" s="229"/>
      <c r="N1321" s="230"/>
      <c r="O1321" s="230"/>
      <c r="P1321" s="230"/>
      <c r="Q1321" s="230"/>
      <c r="R1321" s="230"/>
      <c r="S1321" s="230"/>
      <c r="T1321" s="231"/>
      <c r="U1321" s="225"/>
      <c r="V1321" s="225"/>
      <c r="AT1321" s="101" t="s">
        <v>212</v>
      </c>
      <c r="AU1321" s="101" t="s">
        <v>83</v>
      </c>
      <c r="AV1321" s="13" t="s">
        <v>81</v>
      </c>
      <c r="AW1321" s="13" t="s">
        <v>32</v>
      </c>
      <c r="AX1321" s="13" t="s">
        <v>75</v>
      </c>
      <c r="AY1321" s="101" t="s">
        <v>204</v>
      </c>
    </row>
    <row r="1322" spans="1:65" s="14" customFormat="1" x14ac:dyDescent="0.2">
      <c r="A1322" s="198"/>
      <c r="B1322" s="199"/>
      <c r="C1322" s="198"/>
      <c r="D1322" s="200" t="s">
        <v>212</v>
      </c>
      <c r="E1322" s="201" t="s">
        <v>1</v>
      </c>
      <c r="F1322" s="202" t="s">
        <v>474</v>
      </c>
      <c r="G1322" s="198"/>
      <c r="H1322" s="203">
        <v>2.6</v>
      </c>
      <c r="I1322" s="198"/>
      <c r="J1322" s="198"/>
      <c r="K1322" s="198"/>
      <c r="L1322" s="199"/>
      <c r="M1322" s="204"/>
      <c r="N1322" s="205"/>
      <c r="O1322" s="205"/>
      <c r="P1322" s="205"/>
      <c r="Q1322" s="205"/>
      <c r="R1322" s="205"/>
      <c r="S1322" s="205"/>
      <c r="T1322" s="206"/>
      <c r="U1322" s="198"/>
      <c r="V1322" s="198"/>
      <c r="AT1322" s="102" t="s">
        <v>212</v>
      </c>
      <c r="AU1322" s="102" t="s">
        <v>83</v>
      </c>
      <c r="AV1322" s="14" t="s">
        <v>83</v>
      </c>
      <c r="AW1322" s="14" t="s">
        <v>32</v>
      </c>
      <c r="AX1322" s="14" t="s">
        <v>75</v>
      </c>
      <c r="AY1322" s="102" t="s">
        <v>204</v>
      </c>
    </row>
    <row r="1323" spans="1:65" s="13" customFormat="1" x14ac:dyDescent="0.2">
      <c r="A1323" s="225"/>
      <c r="B1323" s="226"/>
      <c r="C1323" s="225"/>
      <c r="D1323" s="200" t="s">
        <v>212</v>
      </c>
      <c r="E1323" s="227" t="s">
        <v>1</v>
      </c>
      <c r="F1323" s="228" t="s">
        <v>475</v>
      </c>
      <c r="G1323" s="225"/>
      <c r="H1323" s="227" t="s">
        <v>1</v>
      </c>
      <c r="I1323" s="225"/>
      <c r="J1323" s="225"/>
      <c r="K1323" s="225"/>
      <c r="L1323" s="226"/>
      <c r="M1323" s="229"/>
      <c r="N1323" s="230"/>
      <c r="O1323" s="230"/>
      <c r="P1323" s="230"/>
      <c r="Q1323" s="230"/>
      <c r="R1323" s="230"/>
      <c r="S1323" s="230"/>
      <c r="T1323" s="231"/>
      <c r="U1323" s="225"/>
      <c r="V1323" s="225"/>
      <c r="AT1323" s="101" t="s">
        <v>212</v>
      </c>
      <c r="AU1323" s="101" t="s">
        <v>83</v>
      </c>
      <c r="AV1323" s="13" t="s">
        <v>81</v>
      </c>
      <c r="AW1323" s="13" t="s">
        <v>32</v>
      </c>
      <c r="AX1323" s="13" t="s">
        <v>75</v>
      </c>
      <c r="AY1323" s="101" t="s">
        <v>204</v>
      </c>
    </row>
    <row r="1324" spans="1:65" s="14" customFormat="1" x14ac:dyDescent="0.2">
      <c r="A1324" s="198"/>
      <c r="B1324" s="199"/>
      <c r="C1324" s="198"/>
      <c r="D1324" s="200" t="s">
        <v>212</v>
      </c>
      <c r="E1324" s="201" t="s">
        <v>1</v>
      </c>
      <c r="F1324" s="202" t="s">
        <v>476</v>
      </c>
      <c r="G1324" s="198"/>
      <c r="H1324" s="203">
        <v>2.4</v>
      </c>
      <c r="I1324" s="198"/>
      <c r="J1324" s="198"/>
      <c r="K1324" s="198"/>
      <c r="L1324" s="199"/>
      <c r="M1324" s="204"/>
      <c r="N1324" s="205"/>
      <c r="O1324" s="205"/>
      <c r="P1324" s="205"/>
      <c r="Q1324" s="205"/>
      <c r="R1324" s="205"/>
      <c r="S1324" s="205"/>
      <c r="T1324" s="206"/>
      <c r="U1324" s="198"/>
      <c r="V1324" s="198"/>
      <c r="AT1324" s="102" t="s">
        <v>212</v>
      </c>
      <c r="AU1324" s="102" t="s">
        <v>83</v>
      </c>
      <c r="AV1324" s="14" t="s">
        <v>83</v>
      </c>
      <c r="AW1324" s="14" t="s">
        <v>32</v>
      </c>
      <c r="AX1324" s="14" t="s">
        <v>75</v>
      </c>
      <c r="AY1324" s="102" t="s">
        <v>204</v>
      </c>
    </row>
    <row r="1325" spans="1:65" s="13" customFormat="1" x14ac:dyDescent="0.2">
      <c r="A1325" s="225"/>
      <c r="B1325" s="226"/>
      <c r="C1325" s="225"/>
      <c r="D1325" s="200" t="s">
        <v>212</v>
      </c>
      <c r="E1325" s="227" t="s">
        <v>1</v>
      </c>
      <c r="F1325" s="228" t="s">
        <v>477</v>
      </c>
      <c r="G1325" s="225"/>
      <c r="H1325" s="227" t="s">
        <v>1</v>
      </c>
      <c r="I1325" s="225"/>
      <c r="J1325" s="225"/>
      <c r="K1325" s="225"/>
      <c r="L1325" s="226"/>
      <c r="M1325" s="229"/>
      <c r="N1325" s="230"/>
      <c r="O1325" s="230"/>
      <c r="P1325" s="230"/>
      <c r="Q1325" s="230"/>
      <c r="R1325" s="230"/>
      <c r="S1325" s="230"/>
      <c r="T1325" s="231"/>
      <c r="U1325" s="225"/>
      <c r="V1325" s="225"/>
      <c r="AT1325" s="101" t="s">
        <v>212</v>
      </c>
      <c r="AU1325" s="101" t="s">
        <v>83</v>
      </c>
      <c r="AV1325" s="13" t="s">
        <v>81</v>
      </c>
      <c r="AW1325" s="13" t="s">
        <v>32</v>
      </c>
      <c r="AX1325" s="13" t="s">
        <v>75</v>
      </c>
      <c r="AY1325" s="101" t="s">
        <v>204</v>
      </c>
    </row>
    <row r="1326" spans="1:65" s="14" customFormat="1" x14ac:dyDescent="0.2">
      <c r="A1326" s="198"/>
      <c r="B1326" s="199"/>
      <c r="C1326" s="198"/>
      <c r="D1326" s="200" t="s">
        <v>212</v>
      </c>
      <c r="E1326" s="201" t="s">
        <v>1</v>
      </c>
      <c r="F1326" s="202" t="s">
        <v>474</v>
      </c>
      <c r="G1326" s="198"/>
      <c r="H1326" s="203">
        <v>2.6</v>
      </c>
      <c r="I1326" s="198"/>
      <c r="J1326" s="198"/>
      <c r="K1326" s="198"/>
      <c r="L1326" s="199"/>
      <c r="M1326" s="204"/>
      <c r="N1326" s="205"/>
      <c r="O1326" s="205"/>
      <c r="P1326" s="205"/>
      <c r="Q1326" s="205"/>
      <c r="R1326" s="205"/>
      <c r="S1326" s="205"/>
      <c r="T1326" s="206"/>
      <c r="U1326" s="198"/>
      <c r="V1326" s="198"/>
      <c r="AT1326" s="102" t="s">
        <v>212</v>
      </c>
      <c r="AU1326" s="102" t="s">
        <v>83</v>
      </c>
      <c r="AV1326" s="14" t="s">
        <v>83</v>
      </c>
      <c r="AW1326" s="14" t="s">
        <v>32</v>
      </c>
      <c r="AX1326" s="14" t="s">
        <v>75</v>
      </c>
      <c r="AY1326" s="102" t="s">
        <v>204</v>
      </c>
    </row>
    <row r="1327" spans="1:65" s="13" customFormat="1" x14ac:dyDescent="0.2">
      <c r="A1327" s="225"/>
      <c r="B1327" s="226"/>
      <c r="C1327" s="225"/>
      <c r="D1327" s="200" t="s">
        <v>212</v>
      </c>
      <c r="E1327" s="227" t="s">
        <v>1</v>
      </c>
      <c r="F1327" s="228" t="s">
        <v>321</v>
      </c>
      <c r="G1327" s="225"/>
      <c r="H1327" s="227" t="s">
        <v>1</v>
      </c>
      <c r="I1327" s="225"/>
      <c r="J1327" s="225"/>
      <c r="K1327" s="225"/>
      <c r="L1327" s="226"/>
      <c r="M1327" s="229"/>
      <c r="N1327" s="230"/>
      <c r="O1327" s="230"/>
      <c r="P1327" s="230"/>
      <c r="Q1327" s="230"/>
      <c r="R1327" s="230"/>
      <c r="S1327" s="230"/>
      <c r="T1327" s="231"/>
      <c r="U1327" s="225"/>
      <c r="V1327" s="225"/>
      <c r="AT1327" s="101" t="s">
        <v>212</v>
      </c>
      <c r="AU1327" s="101" t="s">
        <v>83</v>
      </c>
      <c r="AV1327" s="13" t="s">
        <v>81</v>
      </c>
      <c r="AW1327" s="13" t="s">
        <v>32</v>
      </c>
      <c r="AX1327" s="13" t="s">
        <v>75</v>
      </c>
      <c r="AY1327" s="101" t="s">
        <v>204</v>
      </c>
    </row>
    <row r="1328" spans="1:65" s="14" customFormat="1" x14ac:dyDescent="0.2">
      <c r="A1328" s="198"/>
      <c r="B1328" s="199"/>
      <c r="C1328" s="198"/>
      <c r="D1328" s="200" t="s">
        <v>212</v>
      </c>
      <c r="E1328" s="201" t="s">
        <v>1</v>
      </c>
      <c r="F1328" s="202" t="s">
        <v>484</v>
      </c>
      <c r="G1328" s="198"/>
      <c r="H1328" s="203">
        <v>4.3</v>
      </c>
      <c r="I1328" s="198"/>
      <c r="J1328" s="198"/>
      <c r="K1328" s="198"/>
      <c r="L1328" s="199"/>
      <c r="M1328" s="204"/>
      <c r="N1328" s="205"/>
      <c r="O1328" s="205"/>
      <c r="P1328" s="205"/>
      <c r="Q1328" s="205"/>
      <c r="R1328" s="205"/>
      <c r="S1328" s="205"/>
      <c r="T1328" s="206"/>
      <c r="U1328" s="198"/>
      <c r="V1328" s="198"/>
      <c r="AT1328" s="102" t="s">
        <v>212</v>
      </c>
      <c r="AU1328" s="102" t="s">
        <v>83</v>
      </c>
      <c r="AV1328" s="14" t="s">
        <v>83</v>
      </c>
      <c r="AW1328" s="14" t="s">
        <v>32</v>
      </c>
      <c r="AX1328" s="14" t="s">
        <v>75</v>
      </c>
      <c r="AY1328" s="102" t="s">
        <v>204</v>
      </c>
    </row>
    <row r="1329" spans="1:65" s="13" customFormat="1" x14ac:dyDescent="0.2">
      <c r="A1329" s="225"/>
      <c r="B1329" s="226"/>
      <c r="C1329" s="225"/>
      <c r="D1329" s="200" t="s">
        <v>212</v>
      </c>
      <c r="E1329" s="227" t="s">
        <v>1</v>
      </c>
      <c r="F1329" s="228" t="s">
        <v>325</v>
      </c>
      <c r="G1329" s="225"/>
      <c r="H1329" s="227" t="s">
        <v>1</v>
      </c>
      <c r="I1329" s="225"/>
      <c r="J1329" s="225"/>
      <c r="K1329" s="225"/>
      <c r="L1329" s="226"/>
      <c r="M1329" s="229"/>
      <c r="N1329" s="230"/>
      <c r="O1329" s="230"/>
      <c r="P1329" s="230"/>
      <c r="Q1329" s="230"/>
      <c r="R1329" s="230"/>
      <c r="S1329" s="230"/>
      <c r="T1329" s="231"/>
      <c r="U1329" s="225"/>
      <c r="V1329" s="225"/>
      <c r="AT1329" s="101" t="s">
        <v>212</v>
      </c>
      <c r="AU1329" s="101" t="s">
        <v>83</v>
      </c>
      <c r="AV1329" s="13" t="s">
        <v>81</v>
      </c>
      <c r="AW1329" s="13" t="s">
        <v>32</v>
      </c>
      <c r="AX1329" s="13" t="s">
        <v>75</v>
      </c>
      <c r="AY1329" s="101" t="s">
        <v>204</v>
      </c>
    </row>
    <row r="1330" spans="1:65" s="14" customFormat="1" x14ac:dyDescent="0.2">
      <c r="A1330" s="198"/>
      <c r="B1330" s="199"/>
      <c r="C1330" s="198"/>
      <c r="D1330" s="200" t="s">
        <v>212</v>
      </c>
      <c r="E1330" s="201" t="s">
        <v>1</v>
      </c>
      <c r="F1330" s="202" t="s">
        <v>478</v>
      </c>
      <c r="G1330" s="198"/>
      <c r="H1330" s="203">
        <v>3.8</v>
      </c>
      <c r="I1330" s="198"/>
      <c r="J1330" s="198"/>
      <c r="K1330" s="198"/>
      <c r="L1330" s="199"/>
      <c r="M1330" s="204"/>
      <c r="N1330" s="205"/>
      <c r="O1330" s="205"/>
      <c r="P1330" s="205"/>
      <c r="Q1330" s="205"/>
      <c r="R1330" s="205"/>
      <c r="S1330" s="205"/>
      <c r="T1330" s="206"/>
      <c r="U1330" s="198"/>
      <c r="V1330" s="198"/>
      <c r="AT1330" s="102" t="s">
        <v>212</v>
      </c>
      <c r="AU1330" s="102" t="s">
        <v>83</v>
      </c>
      <c r="AV1330" s="14" t="s">
        <v>83</v>
      </c>
      <c r="AW1330" s="14" t="s">
        <v>32</v>
      </c>
      <c r="AX1330" s="14" t="s">
        <v>75</v>
      </c>
      <c r="AY1330" s="102" t="s">
        <v>204</v>
      </c>
    </row>
    <row r="1331" spans="1:65" s="13" customFormat="1" x14ac:dyDescent="0.2">
      <c r="A1331" s="225"/>
      <c r="B1331" s="226"/>
      <c r="C1331" s="225"/>
      <c r="D1331" s="200" t="s">
        <v>212</v>
      </c>
      <c r="E1331" s="227" t="s">
        <v>1</v>
      </c>
      <c r="F1331" s="228" t="s">
        <v>468</v>
      </c>
      <c r="G1331" s="225"/>
      <c r="H1331" s="227" t="s">
        <v>1</v>
      </c>
      <c r="I1331" s="225"/>
      <c r="J1331" s="225"/>
      <c r="K1331" s="225"/>
      <c r="L1331" s="226"/>
      <c r="M1331" s="229"/>
      <c r="N1331" s="230"/>
      <c r="O1331" s="230"/>
      <c r="P1331" s="230"/>
      <c r="Q1331" s="230"/>
      <c r="R1331" s="230"/>
      <c r="S1331" s="230"/>
      <c r="T1331" s="231"/>
      <c r="U1331" s="225"/>
      <c r="V1331" s="225"/>
      <c r="AT1331" s="101" t="s">
        <v>212</v>
      </c>
      <c r="AU1331" s="101" t="s">
        <v>83</v>
      </c>
      <c r="AV1331" s="13" t="s">
        <v>81</v>
      </c>
      <c r="AW1331" s="13" t="s">
        <v>32</v>
      </c>
      <c r="AX1331" s="13" t="s">
        <v>75</v>
      </c>
      <c r="AY1331" s="101" t="s">
        <v>204</v>
      </c>
    </row>
    <row r="1332" spans="1:65" s="14" customFormat="1" x14ac:dyDescent="0.2">
      <c r="A1332" s="198"/>
      <c r="B1332" s="199"/>
      <c r="C1332" s="198"/>
      <c r="D1332" s="200" t="s">
        <v>212</v>
      </c>
      <c r="E1332" s="201" t="s">
        <v>1</v>
      </c>
      <c r="F1332" s="202" t="s">
        <v>81</v>
      </c>
      <c r="G1332" s="198"/>
      <c r="H1332" s="203">
        <v>1</v>
      </c>
      <c r="I1332" s="198"/>
      <c r="J1332" s="198"/>
      <c r="K1332" s="198"/>
      <c r="L1332" s="199"/>
      <c r="M1332" s="204"/>
      <c r="N1332" s="205"/>
      <c r="O1332" s="205"/>
      <c r="P1332" s="205"/>
      <c r="Q1332" s="205"/>
      <c r="R1332" s="205"/>
      <c r="S1332" s="205"/>
      <c r="T1332" s="206"/>
      <c r="U1332" s="198"/>
      <c r="V1332" s="198"/>
      <c r="AT1332" s="102" t="s">
        <v>212</v>
      </c>
      <c r="AU1332" s="102" t="s">
        <v>83</v>
      </c>
      <c r="AV1332" s="14" t="s">
        <v>83</v>
      </c>
      <c r="AW1332" s="14" t="s">
        <v>32</v>
      </c>
      <c r="AX1332" s="14" t="s">
        <v>75</v>
      </c>
      <c r="AY1332" s="102" t="s">
        <v>204</v>
      </c>
    </row>
    <row r="1333" spans="1:65" s="13" customFormat="1" x14ac:dyDescent="0.2">
      <c r="A1333" s="225"/>
      <c r="B1333" s="226"/>
      <c r="C1333" s="225"/>
      <c r="D1333" s="200" t="s">
        <v>212</v>
      </c>
      <c r="E1333" s="227" t="s">
        <v>1</v>
      </c>
      <c r="F1333" s="228" t="s">
        <v>224</v>
      </c>
      <c r="G1333" s="225"/>
      <c r="H1333" s="227" t="s">
        <v>1</v>
      </c>
      <c r="I1333" s="225"/>
      <c r="J1333" s="225"/>
      <c r="K1333" s="225"/>
      <c r="L1333" s="226"/>
      <c r="M1333" s="229"/>
      <c r="N1333" s="230"/>
      <c r="O1333" s="230"/>
      <c r="P1333" s="230"/>
      <c r="Q1333" s="230"/>
      <c r="R1333" s="230"/>
      <c r="S1333" s="230"/>
      <c r="T1333" s="231"/>
      <c r="U1333" s="225"/>
      <c r="V1333" s="225"/>
      <c r="AT1333" s="101" t="s">
        <v>212</v>
      </c>
      <c r="AU1333" s="101" t="s">
        <v>83</v>
      </c>
      <c r="AV1333" s="13" t="s">
        <v>81</v>
      </c>
      <c r="AW1333" s="13" t="s">
        <v>32</v>
      </c>
      <c r="AX1333" s="13" t="s">
        <v>75</v>
      </c>
      <c r="AY1333" s="101" t="s">
        <v>204</v>
      </c>
    </row>
    <row r="1334" spans="1:65" s="13" customFormat="1" x14ac:dyDescent="0.2">
      <c r="A1334" s="225"/>
      <c r="B1334" s="226"/>
      <c r="C1334" s="225"/>
      <c r="D1334" s="200" t="s">
        <v>212</v>
      </c>
      <c r="E1334" s="227" t="s">
        <v>1</v>
      </c>
      <c r="F1334" s="228" t="s">
        <v>425</v>
      </c>
      <c r="G1334" s="225"/>
      <c r="H1334" s="227" t="s">
        <v>1</v>
      </c>
      <c r="I1334" s="225"/>
      <c r="J1334" s="225"/>
      <c r="K1334" s="225"/>
      <c r="L1334" s="226"/>
      <c r="M1334" s="229"/>
      <c r="N1334" s="230"/>
      <c r="O1334" s="230"/>
      <c r="P1334" s="230"/>
      <c r="Q1334" s="230"/>
      <c r="R1334" s="230"/>
      <c r="S1334" s="230"/>
      <c r="T1334" s="231"/>
      <c r="U1334" s="225"/>
      <c r="V1334" s="225"/>
      <c r="AT1334" s="101" t="s">
        <v>212</v>
      </c>
      <c r="AU1334" s="101" t="s">
        <v>83</v>
      </c>
      <c r="AV1334" s="13" t="s">
        <v>81</v>
      </c>
      <c r="AW1334" s="13" t="s">
        <v>32</v>
      </c>
      <c r="AX1334" s="13" t="s">
        <v>75</v>
      </c>
      <c r="AY1334" s="101" t="s">
        <v>204</v>
      </c>
    </row>
    <row r="1335" spans="1:65" s="14" customFormat="1" x14ac:dyDescent="0.2">
      <c r="A1335" s="198"/>
      <c r="B1335" s="199"/>
      <c r="C1335" s="198"/>
      <c r="D1335" s="200" t="s">
        <v>212</v>
      </c>
      <c r="E1335" s="201" t="s">
        <v>1</v>
      </c>
      <c r="F1335" s="202" t="s">
        <v>491</v>
      </c>
      <c r="G1335" s="198"/>
      <c r="H1335" s="203">
        <v>74.58</v>
      </c>
      <c r="I1335" s="198"/>
      <c r="J1335" s="198"/>
      <c r="K1335" s="198"/>
      <c r="L1335" s="199"/>
      <c r="M1335" s="204"/>
      <c r="N1335" s="205"/>
      <c r="O1335" s="205"/>
      <c r="P1335" s="205"/>
      <c r="Q1335" s="205"/>
      <c r="R1335" s="205"/>
      <c r="S1335" s="205"/>
      <c r="T1335" s="206"/>
      <c r="U1335" s="198"/>
      <c r="V1335" s="198"/>
      <c r="AT1335" s="102" t="s">
        <v>212</v>
      </c>
      <c r="AU1335" s="102" t="s">
        <v>83</v>
      </c>
      <c r="AV1335" s="14" t="s">
        <v>83</v>
      </c>
      <c r="AW1335" s="14" t="s">
        <v>32</v>
      </c>
      <c r="AX1335" s="14" t="s">
        <v>75</v>
      </c>
      <c r="AY1335" s="102" t="s">
        <v>204</v>
      </c>
    </row>
    <row r="1336" spans="1:65" s="13" customFormat="1" x14ac:dyDescent="0.2">
      <c r="A1336" s="225"/>
      <c r="B1336" s="226"/>
      <c r="C1336" s="225"/>
      <c r="D1336" s="200" t="s">
        <v>212</v>
      </c>
      <c r="E1336" s="227" t="s">
        <v>1</v>
      </c>
      <c r="F1336" s="228" t="s">
        <v>341</v>
      </c>
      <c r="G1336" s="225"/>
      <c r="H1336" s="227" t="s">
        <v>1</v>
      </c>
      <c r="I1336" s="225"/>
      <c r="J1336" s="225"/>
      <c r="K1336" s="225"/>
      <c r="L1336" s="226"/>
      <c r="M1336" s="229"/>
      <c r="N1336" s="230"/>
      <c r="O1336" s="230"/>
      <c r="P1336" s="230"/>
      <c r="Q1336" s="230"/>
      <c r="R1336" s="230"/>
      <c r="S1336" s="230"/>
      <c r="T1336" s="231"/>
      <c r="U1336" s="225"/>
      <c r="V1336" s="225"/>
      <c r="AT1336" s="101" t="s">
        <v>212</v>
      </c>
      <c r="AU1336" s="101" t="s">
        <v>83</v>
      </c>
      <c r="AV1336" s="13" t="s">
        <v>81</v>
      </c>
      <c r="AW1336" s="13" t="s">
        <v>32</v>
      </c>
      <c r="AX1336" s="13" t="s">
        <v>75</v>
      </c>
      <c r="AY1336" s="101" t="s">
        <v>204</v>
      </c>
    </row>
    <row r="1337" spans="1:65" s="14" customFormat="1" x14ac:dyDescent="0.2">
      <c r="A1337" s="198"/>
      <c r="B1337" s="199"/>
      <c r="C1337" s="198"/>
      <c r="D1337" s="200" t="s">
        <v>212</v>
      </c>
      <c r="E1337" s="201" t="s">
        <v>1</v>
      </c>
      <c r="F1337" s="202" t="s">
        <v>492</v>
      </c>
      <c r="G1337" s="198"/>
      <c r="H1337" s="203">
        <v>6.5</v>
      </c>
      <c r="I1337" s="198"/>
      <c r="J1337" s="198"/>
      <c r="K1337" s="198"/>
      <c r="L1337" s="199"/>
      <c r="M1337" s="204"/>
      <c r="N1337" s="205"/>
      <c r="O1337" s="205"/>
      <c r="P1337" s="205"/>
      <c r="Q1337" s="205"/>
      <c r="R1337" s="205"/>
      <c r="S1337" s="205"/>
      <c r="T1337" s="206"/>
      <c r="U1337" s="198"/>
      <c r="V1337" s="198"/>
      <c r="AT1337" s="102" t="s">
        <v>212</v>
      </c>
      <c r="AU1337" s="102" t="s">
        <v>83</v>
      </c>
      <c r="AV1337" s="14" t="s">
        <v>83</v>
      </c>
      <c r="AW1337" s="14" t="s">
        <v>32</v>
      </c>
      <c r="AX1337" s="14" t="s">
        <v>75</v>
      </c>
      <c r="AY1337" s="102" t="s">
        <v>204</v>
      </c>
    </row>
    <row r="1338" spans="1:65" s="15" customFormat="1" x14ac:dyDescent="0.2">
      <c r="A1338" s="207"/>
      <c r="B1338" s="208"/>
      <c r="C1338" s="207"/>
      <c r="D1338" s="200" t="s">
        <v>212</v>
      </c>
      <c r="E1338" s="209" t="s">
        <v>1</v>
      </c>
      <c r="F1338" s="210" t="s">
        <v>227</v>
      </c>
      <c r="G1338" s="207"/>
      <c r="H1338" s="211">
        <v>97.78</v>
      </c>
      <c r="I1338" s="207"/>
      <c r="J1338" s="207"/>
      <c r="K1338" s="207"/>
      <c r="L1338" s="208"/>
      <c r="M1338" s="212"/>
      <c r="N1338" s="213"/>
      <c r="O1338" s="213"/>
      <c r="P1338" s="213"/>
      <c r="Q1338" s="213"/>
      <c r="R1338" s="213"/>
      <c r="S1338" s="213"/>
      <c r="T1338" s="214"/>
      <c r="U1338" s="207"/>
      <c r="V1338" s="207"/>
      <c r="AT1338" s="103" t="s">
        <v>212</v>
      </c>
      <c r="AU1338" s="103" t="s">
        <v>83</v>
      </c>
      <c r="AV1338" s="15" t="s">
        <v>211</v>
      </c>
      <c r="AW1338" s="15" t="s">
        <v>32</v>
      </c>
      <c r="AX1338" s="15" t="s">
        <v>81</v>
      </c>
      <c r="AY1338" s="103" t="s">
        <v>204</v>
      </c>
    </row>
    <row r="1339" spans="1:65" s="2" customFormat="1" ht="24.2" customHeight="1" x14ac:dyDescent="0.2">
      <c r="A1339" s="111"/>
      <c r="B1339" s="112"/>
      <c r="C1339" s="187" t="s">
        <v>1048</v>
      </c>
      <c r="D1339" s="187" t="s">
        <v>207</v>
      </c>
      <c r="E1339" s="188" t="s">
        <v>1049</v>
      </c>
      <c r="F1339" s="189" t="s">
        <v>1050</v>
      </c>
      <c r="G1339" s="190" t="s">
        <v>367</v>
      </c>
      <c r="H1339" s="191">
        <v>101.13</v>
      </c>
      <c r="I1339" s="192"/>
      <c r="J1339" s="192">
        <f>ROUND(I1339*H1339,2)</f>
        <v>0</v>
      </c>
      <c r="K1339" s="193"/>
      <c r="L1339" s="112"/>
      <c r="M1339" s="194" t="s">
        <v>1</v>
      </c>
      <c r="N1339" s="195" t="s">
        <v>40</v>
      </c>
      <c r="O1339" s="196">
        <v>0</v>
      </c>
      <c r="P1339" s="196">
        <f>O1339*H1339</f>
        <v>0</v>
      </c>
      <c r="Q1339" s="196">
        <v>0</v>
      </c>
      <c r="R1339" s="196">
        <f>Q1339*H1339</f>
        <v>0</v>
      </c>
      <c r="S1339" s="196">
        <v>0</v>
      </c>
      <c r="T1339" s="197">
        <f>S1339*H1339</f>
        <v>0</v>
      </c>
      <c r="U1339" s="111"/>
      <c r="V1339" s="111"/>
      <c r="W1339" s="29"/>
      <c r="X1339" s="29"/>
      <c r="Y1339" s="29"/>
      <c r="Z1339" s="29"/>
      <c r="AA1339" s="29"/>
      <c r="AB1339" s="29"/>
      <c r="AC1339" s="29"/>
      <c r="AD1339" s="29"/>
      <c r="AE1339" s="29"/>
      <c r="AR1339" s="99" t="s">
        <v>310</v>
      </c>
      <c r="AT1339" s="99" t="s">
        <v>207</v>
      </c>
      <c r="AU1339" s="99" t="s">
        <v>83</v>
      </c>
      <c r="AY1339" s="18" t="s">
        <v>204</v>
      </c>
      <c r="BE1339" s="100">
        <f>IF(N1339="základní",J1339,0)</f>
        <v>0</v>
      </c>
      <c r="BF1339" s="100">
        <f>IF(N1339="snížená",J1339,0)</f>
        <v>0</v>
      </c>
      <c r="BG1339" s="100">
        <f>IF(N1339="zákl. přenesená",J1339,0)</f>
        <v>0</v>
      </c>
      <c r="BH1339" s="100">
        <f>IF(N1339="sníž. přenesená",J1339,0)</f>
        <v>0</v>
      </c>
      <c r="BI1339" s="100">
        <f>IF(N1339="nulová",J1339,0)</f>
        <v>0</v>
      </c>
      <c r="BJ1339" s="18" t="s">
        <v>81</v>
      </c>
      <c r="BK1339" s="100">
        <f>ROUND(I1339*H1339,2)</f>
        <v>0</v>
      </c>
      <c r="BL1339" s="18" t="s">
        <v>310</v>
      </c>
      <c r="BM1339" s="99" t="s">
        <v>1051</v>
      </c>
    </row>
    <row r="1340" spans="1:65" s="13" customFormat="1" x14ac:dyDescent="0.2">
      <c r="A1340" s="225"/>
      <c r="B1340" s="226"/>
      <c r="C1340" s="225"/>
      <c r="D1340" s="200" t="s">
        <v>212</v>
      </c>
      <c r="E1340" s="227" t="s">
        <v>1</v>
      </c>
      <c r="F1340" s="228" t="s">
        <v>213</v>
      </c>
      <c r="G1340" s="225"/>
      <c r="H1340" s="227" t="s">
        <v>1</v>
      </c>
      <c r="I1340" s="225"/>
      <c r="J1340" s="225"/>
      <c r="K1340" s="225"/>
      <c r="L1340" s="226"/>
      <c r="M1340" s="229"/>
      <c r="N1340" s="230"/>
      <c r="O1340" s="230"/>
      <c r="P1340" s="230"/>
      <c r="Q1340" s="230"/>
      <c r="R1340" s="230"/>
      <c r="S1340" s="230"/>
      <c r="T1340" s="231"/>
      <c r="U1340" s="225"/>
      <c r="V1340" s="225"/>
      <c r="AT1340" s="101" t="s">
        <v>212</v>
      </c>
      <c r="AU1340" s="101" t="s">
        <v>83</v>
      </c>
      <c r="AV1340" s="13" t="s">
        <v>81</v>
      </c>
      <c r="AW1340" s="13" t="s">
        <v>32</v>
      </c>
      <c r="AX1340" s="13" t="s">
        <v>75</v>
      </c>
      <c r="AY1340" s="101" t="s">
        <v>204</v>
      </c>
    </row>
    <row r="1341" spans="1:65" s="13" customFormat="1" x14ac:dyDescent="0.2">
      <c r="A1341" s="225"/>
      <c r="B1341" s="226"/>
      <c r="C1341" s="225"/>
      <c r="D1341" s="200" t="s">
        <v>212</v>
      </c>
      <c r="E1341" s="227" t="s">
        <v>1</v>
      </c>
      <c r="F1341" s="228" t="s">
        <v>997</v>
      </c>
      <c r="G1341" s="225"/>
      <c r="H1341" s="227" t="s">
        <v>1</v>
      </c>
      <c r="I1341" s="225"/>
      <c r="J1341" s="225"/>
      <c r="K1341" s="225"/>
      <c r="L1341" s="226"/>
      <c r="M1341" s="229"/>
      <c r="N1341" s="230"/>
      <c r="O1341" s="230"/>
      <c r="P1341" s="230"/>
      <c r="Q1341" s="230"/>
      <c r="R1341" s="230"/>
      <c r="S1341" s="230"/>
      <c r="T1341" s="231"/>
      <c r="U1341" s="225"/>
      <c r="V1341" s="225"/>
      <c r="AT1341" s="101" t="s">
        <v>212</v>
      </c>
      <c r="AU1341" s="101" t="s">
        <v>83</v>
      </c>
      <c r="AV1341" s="13" t="s">
        <v>81</v>
      </c>
      <c r="AW1341" s="13" t="s">
        <v>32</v>
      </c>
      <c r="AX1341" s="13" t="s">
        <v>75</v>
      </c>
      <c r="AY1341" s="101" t="s">
        <v>204</v>
      </c>
    </row>
    <row r="1342" spans="1:65" s="14" customFormat="1" x14ac:dyDescent="0.2">
      <c r="A1342" s="198"/>
      <c r="B1342" s="199"/>
      <c r="C1342" s="198"/>
      <c r="D1342" s="200" t="s">
        <v>212</v>
      </c>
      <c r="E1342" s="201" t="s">
        <v>1</v>
      </c>
      <c r="F1342" s="202" t="s">
        <v>998</v>
      </c>
      <c r="G1342" s="198"/>
      <c r="H1342" s="203">
        <v>14.34</v>
      </c>
      <c r="I1342" s="198"/>
      <c r="J1342" s="198"/>
      <c r="K1342" s="198"/>
      <c r="L1342" s="199"/>
      <c r="M1342" s="204"/>
      <c r="N1342" s="205"/>
      <c r="O1342" s="205"/>
      <c r="P1342" s="205"/>
      <c r="Q1342" s="205"/>
      <c r="R1342" s="205"/>
      <c r="S1342" s="205"/>
      <c r="T1342" s="206"/>
      <c r="U1342" s="198"/>
      <c r="V1342" s="198"/>
      <c r="AT1342" s="102" t="s">
        <v>212</v>
      </c>
      <c r="AU1342" s="102" t="s">
        <v>83</v>
      </c>
      <c r="AV1342" s="14" t="s">
        <v>83</v>
      </c>
      <c r="AW1342" s="14" t="s">
        <v>32</v>
      </c>
      <c r="AX1342" s="14" t="s">
        <v>75</v>
      </c>
      <c r="AY1342" s="102" t="s">
        <v>204</v>
      </c>
    </row>
    <row r="1343" spans="1:65" s="13" customFormat="1" x14ac:dyDescent="0.2">
      <c r="A1343" s="225"/>
      <c r="B1343" s="226"/>
      <c r="C1343" s="225"/>
      <c r="D1343" s="200" t="s">
        <v>212</v>
      </c>
      <c r="E1343" s="227" t="s">
        <v>1</v>
      </c>
      <c r="F1343" s="228" t="s">
        <v>999</v>
      </c>
      <c r="G1343" s="225"/>
      <c r="H1343" s="227" t="s">
        <v>1</v>
      </c>
      <c r="I1343" s="225"/>
      <c r="J1343" s="225"/>
      <c r="K1343" s="225"/>
      <c r="L1343" s="226"/>
      <c r="M1343" s="229"/>
      <c r="N1343" s="230"/>
      <c r="O1343" s="230"/>
      <c r="P1343" s="230"/>
      <c r="Q1343" s="230"/>
      <c r="R1343" s="230"/>
      <c r="S1343" s="230"/>
      <c r="T1343" s="231"/>
      <c r="U1343" s="225"/>
      <c r="V1343" s="225"/>
      <c r="AT1343" s="101" t="s">
        <v>212</v>
      </c>
      <c r="AU1343" s="101" t="s">
        <v>83</v>
      </c>
      <c r="AV1343" s="13" t="s">
        <v>81</v>
      </c>
      <c r="AW1343" s="13" t="s">
        <v>32</v>
      </c>
      <c r="AX1343" s="13" t="s">
        <v>75</v>
      </c>
      <c r="AY1343" s="101" t="s">
        <v>204</v>
      </c>
    </row>
    <row r="1344" spans="1:65" s="14" customFormat="1" x14ac:dyDescent="0.2">
      <c r="A1344" s="198"/>
      <c r="B1344" s="199"/>
      <c r="C1344" s="198"/>
      <c r="D1344" s="200" t="s">
        <v>212</v>
      </c>
      <c r="E1344" s="201" t="s">
        <v>1</v>
      </c>
      <c r="F1344" s="202" t="s">
        <v>1000</v>
      </c>
      <c r="G1344" s="198"/>
      <c r="H1344" s="203">
        <v>10.01</v>
      </c>
      <c r="I1344" s="198"/>
      <c r="J1344" s="198"/>
      <c r="K1344" s="198"/>
      <c r="L1344" s="199"/>
      <c r="M1344" s="204"/>
      <c r="N1344" s="205"/>
      <c r="O1344" s="205"/>
      <c r="P1344" s="205"/>
      <c r="Q1344" s="205"/>
      <c r="R1344" s="205"/>
      <c r="S1344" s="205"/>
      <c r="T1344" s="206"/>
      <c r="U1344" s="198"/>
      <c r="V1344" s="198"/>
      <c r="AT1344" s="102" t="s">
        <v>212</v>
      </c>
      <c r="AU1344" s="102" t="s">
        <v>83</v>
      </c>
      <c r="AV1344" s="14" t="s">
        <v>83</v>
      </c>
      <c r="AW1344" s="14" t="s">
        <v>32</v>
      </c>
      <c r="AX1344" s="14" t="s">
        <v>75</v>
      </c>
      <c r="AY1344" s="102" t="s">
        <v>204</v>
      </c>
    </row>
    <row r="1345" spans="1:65" s="13" customFormat="1" x14ac:dyDescent="0.2">
      <c r="A1345" s="225"/>
      <c r="B1345" s="226"/>
      <c r="C1345" s="225"/>
      <c r="D1345" s="200" t="s">
        <v>212</v>
      </c>
      <c r="E1345" s="227" t="s">
        <v>1</v>
      </c>
      <c r="F1345" s="228" t="s">
        <v>1001</v>
      </c>
      <c r="G1345" s="225"/>
      <c r="H1345" s="227" t="s">
        <v>1</v>
      </c>
      <c r="I1345" s="225"/>
      <c r="J1345" s="225"/>
      <c r="K1345" s="225"/>
      <c r="L1345" s="226"/>
      <c r="M1345" s="229"/>
      <c r="N1345" s="230"/>
      <c r="O1345" s="230"/>
      <c r="P1345" s="230"/>
      <c r="Q1345" s="230"/>
      <c r="R1345" s="230"/>
      <c r="S1345" s="230"/>
      <c r="T1345" s="231"/>
      <c r="U1345" s="225"/>
      <c r="V1345" s="225"/>
      <c r="AT1345" s="101" t="s">
        <v>212</v>
      </c>
      <c r="AU1345" s="101" t="s">
        <v>83</v>
      </c>
      <c r="AV1345" s="13" t="s">
        <v>81</v>
      </c>
      <c r="AW1345" s="13" t="s">
        <v>32</v>
      </c>
      <c r="AX1345" s="13" t="s">
        <v>75</v>
      </c>
      <c r="AY1345" s="101" t="s">
        <v>204</v>
      </c>
    </row>
    <row r="1346" spans="1:65" s="14" customFormat="1" x14ac:dyDescent="0.2">
      <c r="A1346" s="198"/>
      <c r="B1346" s="199"/>
      <c r="C1346" s="198"/>
      <c r="D1346" s="200" t="s">
        <v>212</v>
      </c>
      <c r="E1346" s="201" t="s">
        <v>1</v>
      </c>
      <c r="F1346" s="202" t="s">
        <v>1002</v>
      </c>
      <c r="G1346" s="198"/>
      <c r="H1346" s="203">
        <v>10.199999999999999</v>
      </c>
      <c r="I1346" s="198"/>
      <c r="J1346" s="198"/>
      <c r="K1346" s="198"/>
      <c r="L1346" s="199"/>
      <c r="M1346" s="204"/>
      <c r="N1346" s="205"/>
      <c r="O1346" s="205"/>
      <c r="P1346" s="205"/>
      <c r="Q1346" s="205"/>
      <c r="R1346" s="205"/>
      <c r="S1346" s="205"/>
      <c r="T1346" s="206"/>
      <c r="U1346" s="198"/>
      <c r="V1346" s="198"/>
      <c r="AT1346" s="102" t="s">
        <v>212</v>
      </c>
      <c r="AU1346" s="102" t="s">
        <v>83</v>
      </c>
      <c r="AV1346" s="14" t="s">
        <v>83</v>
      </c>
      <c r="AW1346" s="14" t="s">
        <v>32</v>
      </c>
      <c r="AX1346" s="14" t="s">
        <v>75</v>
      </c>
      <c r="AY1346" s="102" t="s">
        <v>204</v>
      </c>
    </row>
    <row r="1347" spans="1:65" s="13" customFormat="1" x14ac:dyDescent="0.2">
      <c r="A1347" s="225"/>
      <c r="B1347" s="226"/>
      <c r="C1347" s="225"/>
      <c r="D1347" s="200" t="s">
        <v>212</v>
      </c>
      <c r="E1347" s="227" t="s">
        <v>1</v>
      </c>
      <c r="F1347" s="228" t="s">
        <v>224</v>
      </c>
      <c r="G1347" s="225"/>
      <c r="H1347" s="227" t="s">
        <v>1</v>
      </c>
      <c r="I1347" s="225"/>
      <c r="J1347" s="225"/>
      <c r="K1347" s="225"/>
      <c r="L1347" s="226"/>
      <c r="M1347" s="229"/>
      <c r="N1347" s="230"/>
      <c r="O1347" s="230"/>
      <c r="P1347" s="230"/>
      <c r="Q1347" s="230"/>
      <c r="R1347" s="230"/>
      <c r="S1347" s="230"/>
      <c r="T1347" s="231"/>
      <c r="U1347" s="225"/>
      <c r="V1347" s="225"/>
      <c r="AT1347" s="101" t="s">
        <v>212</v>
      </c>
      <c r="AU1347" s="101" t="s">
        <v>83</v>
      </c>
      <c r="AV1347" s="13" t="s">
        <v>81</v>
      </c>
      <c r="AW1347" s="13" t="s">
        <v>32</v>
      </c>
      <c r="AX1347" s="13" t="s">
        <v>75</v>
      </c>
      <c r="AY1347" s="101" t="s">
        <v>204</v>
      </c>
    </row>
    <row r="1348" spans="1:65" s="13" customFormat="1" x14ac:dyDescent="0.2">
      <c r="A1348" s="225"/>
      <c r="B1348" s="226"/>
      <c r="C1348" s="225"/>
      <c r="D1348" s="200" t="s">
        <v>212</v>
      </c>
      <c r="E1348" s="227" t="s">
        <v>1</v>
      </c>
      <c r="F1348" s="228" t="s">
        <v>587</v>
      </c>
      <c r="G1348" s="225"/>
      <c r="H1348" s="227" t="s">
        <v>1</v>
      </c>
      <c r="I1348" s="225"/>
      <c r="J1348" s="225"/>
      <c r="K1348" s="225"/>
      <c r="L1348" s="226"/>
      <c r="M1348" s="229"/>
      <c r="N1348" s="230"/>
      <c r="O1348" s="230"/>
      <c r="P1348" s="230"/>
      <c r="Q1348" s="230"/>
      <c r="R1348" s="230"/>
      <c r="S1348" s="230"/>
      <c r="T1348" s="231"/>
      <c r="U1348" s="225"/>
      <c r="V1348" s="225"/>
      <c r="AT1348" s="101" t="s">
        <v>212</v>
      </c>
      <c r="AU1348" s="101" t="s">
        <v>83</v>
      </c>
      <c r="AV1348" s="13" t="s">
        <v>81</v>
      </c>
      <c r="AW1348" s="13" t="s">
        <v>32</v>
      </c>
      <c r="AX1348" s="13" t="s">
        <v>75</v>
      </c>
      <c r="AY1348" s="101" t="s">
        <v>204</v>
      </c>
    </row>
    <row r="1349" spans="1:65" s="14" customFormat="1" x14ac:dyDescent="0.2">
      <c r="A1349" s="198"/>
      <c r="B1349" s="199"/>
      <c r="C1349" s="198"/>
      <c r="D1349" s="200" t="s">
        <v>212</v>
      </c>
      <c r="E1349" s="201" t="s">
        <v>1</v>
      </c>
      <c r="F1349" s="202" t="s">
        <v>1011</v>
      </c>
      <c r="G1349" s="198"/>
      <c r="H1349" s="203">
        <v>59.76</v>
      </c>
      <c r="I1349" s="198"/>
      <c r="J1349" s="198"/>
      <c r="K1349" s="198"/>
      <c r="L1349" s="199"/>
      <c r="M1349" s="204"/>
      <c r="N1349" s="205"/>
      <c r="O1349" s="205"/>
      <c r="P1349" s="205"/>
      <c r="Q1349" s="205"/>
      <c r="R1349" s="205"/>
      <c r="S1349" s="205"/>
      <c r="T1349" s="206"/>
      <c r="U1349" s="198"/>
      <c r="V1349" s="198"/>
      <c r="AT1349" s="102" t="s">
        <v>212</v>
      </c>
      <c r="AU1349" s="102" t="s">
        <v>83</v>
      </c>
      <c r="AV1349" s="14" t="s">
        <v>83</v>
      </c>
      <c r="AW1349" s="14" t="s">
        <v>32</v>
      </c>
      <c r="AX1349" s="14" t="s">
        <v>75</v>
      </c>
      <c r="AY1349" s="102" t="s">
        <v>204</v>
      </c>
    </row>
    <row r="1350" spans="1:65" s="13" customFormat="1" x14ac:dyDescent="0.2">
      <c r="A1350" s="225"/>
      <c r="B1350" s="226"/>
      <c r="C1350" s="225"/>
      <c r="D1350" s="200" t="s">
        <v>212</v>
      </c>
      <c r="E1350" s="227" t="s">
        <v>1</v>
      </c>
      <c r="F1350" s="228" t="s">
        <v>1005</v>
      </c>
      <c r="G1350" s="225"/>
      <c r="H1350" s="227" t="s">
        <v>1</v>
      </c>
      <c r="I1350" s="225"/>
      <c r="J1350" s="225"/>
      <c r="K1350" s="225"/>
      <c r="L1350" s="226"/>
      <c r="M1350" s="229"/>
      <c r="N1350" s="230"/>
      <c r="O1350" s="230"/>
      <c r="P1350" s="230"/>
      <c r="Q1350" s="230"/>
      <c r="R1350" s="230"/>
      <c r="S1350" s="230"/>
      <c r="T1350" s="231"/>
      <c r="U1350" s="225"/>
      <c r="V1350" s="225"/>
      <c r="AT1350" s="101" t="s">
        <v>212</v>
      </c>
      <c r="AU1350" s="101" t="s">
        <v>83</v>
      </c>
      <c r="AV1350" s="13" t="s">
        <v>81</v>
      </c>
      <c r="AW1350" s="13" t="s">
        <v>32</v>
      </c>
      <c r="AX1350" s="13" t="s">
        <v>75</v>
      </c>
      <c r="AY1350" s="101" t="s">
        <v>204</v>
      </c>
    </row>
    <row r="1351" spans="1:65" s="14" customFormat="1" x14ac:dyDescent="0.2">
      <c r="A1351" s="198"/>
      <c r="B1351" s="199"/>
      <c r="C1351" s="198"/>
      <c r="D1351" s="200" t="s">
        <v>212</v>
      </c>
      <c r="E1351" s="201" t="s">
        <v>1</v>
      </c>
      <c r="F1351" s="202" t="s">
        <v>1006</v>
      </c>
      <c r="G1351" s="198"/>
      <c r="H1351" s="203">
        <v>3.06</v>
      </c>
      <c r="I1351" s="198"/>
      <c r="J1351" s="198"/>
      <c r="K1351" s="198"/>
      <c r="L1351" s="199"/>
      <c r="M1351" s="204"/>
      <c r="N1351" s="205"/>
      <c r="O1351" s="205"/>
      <c r="P1351" s="205"/>
      <c r="Q1351" s="205"/>
      <c r="R1351" s="205"/>
      <c r="S1351" s="205"/>
      <c r="T1351" s="206"/>
      <c r="U1351" s="198"/>
      <c r="V1351" s="198"/>
      <c r="AT1351" s="102" t="s">
        <v>212</v>
      </c>
      <c r="AU1351" s="102" t="s">
        <v>83</v>
      </c>
      <c r="AV1351" s="14" t="s">
        <v>83</v>
      </c>
      <c r="AW1351" s="14" t="s">
        <v>32</v>
      </c>
      <c r="AX1351" s="14" t="s">
        <v>75</v>
      </c>
      <c r="AY1351" s="102" t="s">
        <v>204</v>
      </c>
    </row>
    <row r="1352" spans="1:65" s="14" customFormat="1" x14ac:dyDescent="0.2">
      <c r="A1352" s="198"/>
      <c r="B1352" s="199"/>
      <c r="C1352" s="198"/>
      <c r="D1352" s="200" t="s">
        <v>212</v>
      </c>
      <c r="E1352" s="201" t="s">
        <v>1</v>
      </c>
      <c r="F1352" s="202" t="s">
        <v>1007</v>
      </c>
      <c r="G1352" s="198"/>
      <c r="H1352" s="203">
        <v>3.76</v>
      </c>
      <c r="I1352" s="198"/>
      <c r="J1352" s="198"/>
      <c r="K1352" s="198"/>
      <c r="L1352" s="199"/>
      <c r="M1352" s="204"/>
      <c r="N1352" s="205"/>
      <c r="O1352" s="205"/>
      <c r="P1352" s="205"/>
      <c r="Q1352" s="205"/>
      <c r="R1352" s="205"/>
      <c r="S1352" s="205"/>
      <c r="T1352" s="206"/>
      <c r="U1352" s="198"/>
      <c r="V1352" s="198"/>
      <c r="AT1352" s="102" t="s">
        <v>212</v>
      </c>
      <c r="AU1352" s="102" t="s">
        <v>83</v>
      </c>
      <c r="AV1352" s="14" t="s">
        <v>83</v>
      </c>
      <c r="AW1352" s="14" t="s">
        <v>32</v>
      </c>
      <c r="AX1352" s="14" t="s">
        <v>75</v>
      </c>
      <c r="AY1352" s="102" t="s">
        <v>204</v>
      </c>
    </row>
    <row r="1353" spans="1:65" s="15" customFormat="1" x14ac:dyDescent="0.2">
      <c r="A1353" s="207"/>
      <c r="B1353" s="208"/>
      <c r="C1353" s="207"/>
      <c r="D1353" s="200" t="s">
        <v>212</v>
      </c>
      <c r="E1353" s="209" t="s">
        <v>1</v>
      </c>
      <c r="F1353" s="210" t="s">
        <v>227</v>
      </c>
      <c r="G1353" s="207"/>
      <c r="H1353" s="211">
        <v>101.13</v>
      </c>
      <c r="I1353" s="207"/>
      <c r="J1353" s="207"/>
      <c r="K1353" s="207"/>
      <c r="L1353" s="208"/>
      <c r="M1353" s="212"/>
      <c r="N1353" s="213"/>
      <c r="O1353" s="213"/>
      <c r="P1353" s="213"/>
      <c r="Q1353" s="213"/>
      <c r="R1353" s="213"/>
      <c r="S1353" s="213"/>
      <c r="T1353" s="214"/>
      <c r="U1353" s="207"/>
      <c r="V1353" s="207"/>
      <c r="AT1353" s="103" t="s">
        <v>212</v>
      </c>
      <c r="AU1353" s="103" t="s">
        <v>83</v>
      </c>
      <c r="AV1353" s="15" t="s">
        <v>211</v>
      </c>
      <c r="AW1353" s="15" t="s">
        <v>32</v>
      </c>
      <c r="AX1353" s="15" t="s">
        <v>81</v>
      </c>
      <c r="AY1353" s="103" t="s">
        <v>204</v>
      </c>
    </row>
    <row r="1354" spans="1:65" s="2" customFormat="1" ht="24.2" customHeight="1" x14ac:dyDescent="0.2">
      <c r="A1354" s="111"/>
      <c r="B1354" s="112"/>
      <c r="C1354" s="187" t="s">
        <v>644</v>
      </c>
      <c r="D1354" s="187" t="s">
        <v>207</v>
      </c>
      <c r="E1354" s="188" t="s">
        <v>1052</v>
      </c>
      <c r="F1354" s="189" t="s">
        <v>1053</v>
      </c>
      <c r="G1354" s="190" t="s">
        <v>367</v>
      </c>
      <c r="H1354" s="191">
        <v>59.76</v>
      </c>
      <c r="I1354" s="192"/>
      <c r="J1354" s="192">
        <f>ROUND(I1354*H1354,2)</f>
        <v>0</v>
      </c>
      <c r="K1354" s="193"/>
      <c r="L1354" s="112"/>
      <c r="M1354" s="194" t="s">
        <v>1</v>
      </c>
      <c r="N1354" s="195" t="s">
        <v>40</v>
      </c>
      <c r="O1354" s="196">
        <v>0</v>
      </c>
      <c r="P1354" s="196">
        <f>O1354*H1354</f>
        <v>0</v>
      </c>
      <c r="Q1354" s="196">
        <v>0</v>
      </c>
      <c r="R1354" s="196">
        <f>Q1354*H1354</f>
        <v>0</v>
      </c>
      <c r="S1354" s="196">
        <v>0</v>
      </c>
      <c r="T1354" s="197">
        <f>S1354*H1354</f>
        <v>0</v>
      </c>
      <c r="U1354" s="111"/>
      <c r="V1354" s="111"/>
      <c r="W1354" s="29"/>
      <c r="X1354" s="29"/>
      <c r="Y1354" s="29"/>
      <c r="Z1354" s="29"/>
      <c r="AA1354" s="29"/>
      <c r="AB1354" s="29"/>
      <c r="AC1354" s="29"/>
      <c r="AD1354" s="29"/>
      <c r="AE1354" s="29"/>
      <c r="AR1354" s="99" t="s">
        <v>310</v>
      </c>
      <c r="AT1354" s="99" t="s">
        <v>207</v>
      </c>
      <c r="AU1354" s="99" t="s">
        <v>83</v>
      </c>
      <c r="AY1354" s="18" t="s">
        <v>204</v>
      </c>
      <c r="BE1354" s="100">
        <f>IF(N1354="základní",J1354,0)</f>
        <v>0</v>
      </c>
      <c r="BF1354" s="100">
        <f>IF(N1354="snížená",J1354,0)</f>
        <v>0</v>
      </c>
      <c r="BG1354" s="100">
        <f>IF(N1354="zákl. přenesená",J1354,0)</f>
        <v>0</v>
      </c>
      <c r="BH1354" s="100">
        <f>IF(N1354="sníž. přenesená",J1354,0)</f>
        <v>0</v>
      </c>
      <c r="BI1354" s="100">
        <f>IF(N1354="nulová",J1354,0)</f>
        <v>0</v>
      </c>
      <c r="BJ1354" s="18" t="s">
        <v>81</v>
      </c>
      <c r="BK1354" s="100">
        <f>ROUND(I1354*H1354,2)</f>
        <v>0</v>
      </c>
      <c r="BL1354" s="18" t="s">
        <v>310</v>
      </c>
      <c r="BM1354" s="99" t="s">
        <v>1054</v>
      </c>
    </row>
    <row r="1355" spans="1:65" s="13" customFormat="1" x14ac:dyDescent="0.2">
      <c r="A1355" s="225"/>
      <c r="B1355" s="226"/>
      <c r="C1355" s="225"/>
      <c r="D1355" s="200" t="s">
        <v>212</v>
      </c>
      <c r="E1355" s="227" t="s">
        <v>1</v>
      </c>
      <c r="F1355" s="228" t="s">
        <v>224</v>
      </c>
      <c r="G1355" s="225"/>
      <c r="H1355" s="227" t="s">
        <v>1</v>
      </c>
      <c r="I1355" s="225"/>
      <c r="J1355" s="225"/>
      <c r="K1355" s="225"/>
      <c r="L1355" s="226"/>
      <c r="M1355" s="229"/>
      <c r="N1355" s="230"/>
      <c r="O1355" s="230"/>
      <c r="P1355" s="230"/>
      <c r="Q1355" s="230"/>
      <c r="R1355" s="230"/>
      <c r="S1355" s="230"/>
      <c r="T1355" s="231"/>
      <c r="U1355" s="225"/>
      <c r="V1355" s="225"/>
      <c r="AT1355" s="101" t="s">
        <v>212</v>
      </c>
      <c r="AU1355" s="101" t="s">
        <v>83</v>
      </c>
      <c r="AV1355" s="13" t="s">
        <v>81</v>
      </c>
      <c r="AW1355" s="13" t="s">
        <v>32</v>
      </c>
      <c r="AX1355" s="13" t="s">
        <v>75</v>
      </c>
      <c r="AY1355" s="101" t="s">
        <v>204</v>
      </c>
    </row>
    <row r="1356" spans="1:65" s="13" customFormat="1" x14ac:dyDescent="0.2">
      <c r="A1356" s="225"/>
      <c r="B1356" s="226"/>
      <c r="C1356" s="225"/>
      <c r="D1356" s="200" t="s">
        <v>212</v>
      </c>
      <c r="E1356" s="227" t="s">
        <v>1</v>
      </c>
      <c r="F1356" s="228" t="s">
        <v>587</v>
      </c>
      <c r="G1356" s="225"/>
      <c r="H1356" s="227" t="s">
        <v>1</v>
      </c>
      <c r="I1356" s="225"/>
      <c r="J1356" s="225"/>
      <c r="K1356" s="225"/>
      <c r="L1356" s="226"/>
      <c r="M1356" s="229"/>
      <c r="N1356" s="230"/>
      <c r="O1356" s="230"/>
      <c r="P1356" s="230"/>
      <c r="Q1356" s="230"/>
      <c r="R1356" s="230"/>
      <c r="S1356" s="230"/>
      <c r="T1356" s="231"/>
      <c r="U1356" s="225"/>
      <c r="V1356" s="225"/>
      <c r="AT1356" s="101" t="s">
        <v>212</v>
      </c>
      <c r="AU1356" s="101" t="s">
        <v>83</v>
      </c>
      <c r="AV1356" s="13" t="s">
        <v>81</v>
      </c>
      <c r="AW1356" s="13" t="s">
        <v>32</v>
      </c>
      <c r="AX1356" s="13" t="s">
        <v>75</v>
      </c>
      <c r="AY1356" s="101" t="s">
        <v>204</v>
      </c>
    </row>
    <row r="1357" spans="1:65" s="14" customFormat="1" x14ac:dyDescent="0.2">
      <c r="A1357" s="198"/>
      <c r="B1357" s="199"/>
      <c r="C1357" s="198"/>
      <c r="D1357" s="200" t="s">
        <v>212</v>
      </c>
      <c r="E1357" s="201" t="s">
        <v>1</v>
      </c>
      <c r="F1357" s="202" t="s">
        <v>1011</v>
      </c>
      <c r="G1357" s="198"/>
      <c r="H1357" s="203">
        <v>59.76</v>
      </c>
      <c r="I1357" s="198"/>
      <c r="J1357" s="198"/>
      <c r="K1357" s="198"/>
      <c r="L1357" s="199"/>
      <c r="M1357" s="204"/>
      <c r="N1357" s="205"/>
      <c r="O1357" s="205"/>
      <c r="P1357" s="205"/>
      <c r="Q1357" s="205"/>
      <c r="R1357" s="205"/>
      <c r="S1357" s="205"/>
      <c r="T1357" s="206"/>
      <c r="U1357" s="198"/>
      <c r="V1357" s="198"/>
      <c r="AT1357" s="102" t="s">
        <v>212</v>
      </c>
      <c r="AU1357" s="102" t="s">
        <v>83</v>
      </c>
      <c r="AV1357" s="14" t="s">
        <v>83</v>
      </c>
      <c r="AW1357" s="14" t="s">
        <v>32</v>
      </c>
      <c r="AX1357" s="14" t="s">
        <v>75</v>
      </c>
      <c r="AY1357" s="102" t="s">
        <v>204</v>
      </c>
    </row>
    <row r="1358" spans="1:65" s="15" customFormat="1" x14ac:dyDescent="0.2">
      <c r="A1358" s="207"/>
      <c r="B1358" s="208"/>
      <c r="C1358" s="207"/>
      <c r="D1358" s="200" t="s">
        <v>212</v>
      </c>
      <c r="E1358" s="209" t="s">
        <v>1</v>
      </c>
      <c r="F1358" s="210" t="s">
        <v>227</v>
      </c>
      <c r="G1358" s="207"/>
      <c r="H1358" s="211">
        <v>59.76</v>
      </c>
      <c r="I1358" s="207"/>
      <c r="J1358" s="207"/>
      <c r="K1358" s="207"/>
      <c r="L1358" s="208"/>
      <c r="M1358" s="212"/>
      <c r="N1358" s="213"/>
      <c r="O1358" s="213"/>
      <c r="P1358" s="213"/>
      <c r="Q1358" s="213"/>
      <c r="R1358" s="213"/>
      <c r="S1358" s="213"/>
      <c r="T1358" s="214"/>
      <c r="U1358" s="207"/>
      <c r="V1358" s="207"/>
      <c r="AT1358" s="103" t="s">
        <v>212</v>
      </c>
      <c r="AU1358" s="103" t="s">
        <v>83</v>
      </c>
      <c r="AV1358" s="15" t="s">
        <v>211</v>
      </c>
      <c r="AW1358" s="15" t="s">
        <v>32</v>
      </c>
      <c r="AX1358" s="15" t="s">
        <v>81</v>
      </c>
      <c r="AY1358" s="103" t="s">
        <v>204</v>
      </c>
    </row>
    <row r="1359" spans="1:65" s="12" customFormat="1" ht="22.9" customHeight="1" x14ac:dyDescent="0.2">
      <c r="A1359" s="176"/>
      <c r="B1359" s="177"/>
      <c r="C1359" s="176"/>
      <c r="D1359" s="178" t="s">
        <v>74</v>
      </c>
      <c r="E1359" s="185" t="s">
        <v>1055</v>
      </c>
      <c r="F1359" s="185" t="s">
        <v>1056</v>
      </c>
      <c r="G1359" s="176"/>
      <c r="H1359" s="176"/>
      <c r="I1359" s="176"/>
      <c r="J1359" s="186">
        <f>BK1359</f>
        <v>0</v>
      </c>
      <c r="K1359" s="176"/>
      <c r="L1359" s="177"/>
      <c r="M1359" s="181"/>
      <c r="N1359" s="182"/>
      <c r="O1359" s="182"/>
      <c r="P1359" s="183">
        <f>SUM(P1360:P1415)</f>
        <v>0</v>
      </c>
      <c r="Q1359" s="182"/>
      <c r="R1359" s="183">
        <f>SUM(R1360:R1415)</f>
        <v>0</v>
      </c>
      <c r="S1359" s="182"/>
      <c r="T1359" s="184">
        <f>SUM(T1360:T1415)</f>
        <v>0</v>
      </c>
      <c r="U1359" s="176"/>
      <c r="V1359" s="176"/>
      <c r="AR1359" s="96" t="s">
        <v>83</v>
      </c>
      <c r="AT1359" s="97" t="s">
        <v>74</v>
      </c>
      <c r="AU1359" s="97" t="s">
        <v>81</v>
      </c>
      <c r="AY1359" s="96" t="s">
        <v>204</v>
      </c>
      <c r="BK1359" s="98">
        <f>SUM(BK1360:BK1415)</f>
        <v>0</v>
      </c>
    </row>
    <row r="1360" spans="1:65" s="2" customFormat="1" ht="21.75" customHeight="1" x14ac:dyDescent="0.2">
      <c r="A1360" s="111"/>
      <c r="B1360" s="112"/>
      <c r="C1360" s="187" t="s">
        <v>1057</v>
      </c>
      <c r="D1360" s="187" t="s">
        <v>207</v>
      </c>
      <c r="E1360" s="188" t="s">
        <v>1058</v>
      </c>
      <c r="F1360" s="189" t="s">
        <v>1059</v>
      </c>
      <c r="G1360" s="190" t="s">
        <v>210</v>
      </c>
      <c r="H1360" s="191">
        <v>4794.4350000000004</v>
      </c>
      <c r="I1360" s="192"/>
      <c r="J1360" s="192">
        <f>ROUND(I1360*H1360,2)</f>
        <v>0</v>
      </c>
      <c r="K1360" s="193"/>
      <c r="L1360" s="112"/>
      <c r="M1360" s="194" t="s">
        <v>1</v>
      </c>
      <c r="N1360" s="195" t="s">
        <v>40</v>
      </c>
      <c r="O1360" s="196">
        <v>0</v>
      </c>
      <c r="P1360" s="196">
        <f>O1360*H1360</f>
        <v>0</v>
      </c>
      <c r="Q1360" s="196">
        <v>0</v>
      </c>
      <c r="R1360" s="196">
        <f>Q1360*H1360</f>
        <v>0</v>
      </c>
      <c r="S1360" s="196">
        <v>0</v>
      </c>
      <c r="T1360" s="197">
        <f>S1360*H1360</f>
        <v>0</v>
      </c>
      <c r="U1360" s="111"/>
      <c r="V1360" s="111"/>
      <c r="W1360" s="29"/>
      <c r="X1360" s="29"/>
      <c r="Y1360" s="29"/>
      <c r="Z1360" s="29"/>
      <c r="AA1360" s="29"/>
      <c r="AB1360" s="29"/>
      <c r="AC1360" s="29"/>
      <c r="AD1360" s="29"/>
      <c r="AE1360" s="29"/>
      <c r="AR1360" s="99" t="s">
        <v>310</v>
      </c>
      <c r="AT1360" s="99" t="s">
        <v>207</v>
      </c>
      <c r="AU1360" s="99" t="s">
        <v>83</v>
      </c>
      <c r="AY1360" s="18" t="s">
        <v>204</v>
      </c>
      <c r="BE1360" s="100">
        <f>IF(N1360="základní",J1360,0)</f>
        <v>0</v>
      </c>
      <c r="BF1360" s="100">
        <f>IF(N1360="snížená",J1360,0)</f>
        <v>0</v>
      </c>
      <c r="BG1360" s="100">
        <f>IF(N1360="zákl. přenesená",J1360,0)</f>
        <v>0</v>
      </c>
      <c r="BH1360" s="100">
        <f>IF(N1360="sníž. přenesená",J1360,0)</f>
        <v>0</v>
      </c>
      <c r="BI1360" s="100">
        <f>IF(N1360="nulová",J1360,0)</f>
        <v>0</v>
      </c>
      <c r="BJ1360" s="18" t="s">
        <v>81</v>
      </c>
      <c r="BK1360" s="100">
        <f>ROUND(I1360*H1360,2)</f>
        <v>0</v>
      </c>
      <c r="BL1360" s="18" t="s">
        <v>310</v>
      </c>
      <c r="BM1360" s="99" t="s">
        <v>1060</v>
      </c>
    </row>
    <row r="1361" spans="1:65" s="13" customFormat="1" x14ac:dyDescent="0.2">
      <c r="A1361" s="225"/>
      <c r="B1361" s="226"/>
      <c r="C1361" s="225"/>
      <c r="D1361" s="200" t="s">
        <v>212</v>
      </c>
      <c r="E1361" s="227" t="s">
        <v>1</v>
      </c>
      <c r="F1361" s="228" t="s">
        <v>1061</v>
      </c>
      <c r="G1361" s="225"/>
      <c r="H1361" s="227" t="s">
        <v>1</v>
      </c>
      <c r="I1361" s="225"/>
      <c r="J1361" s="225"/>
      <c r="K1361" s="225"/>
      <c r="L1361" s="226"/>
      <c r="M1361" s="229"/>
      <c r="N1361" s="230"/>
      <c r="O1361" s="230"/>
      <c r="P1361" s="230"/>
      <c r="Q1361" s="230"/>
      <c r="R1361" s="230"/>
      <c r="S1361" s="230"/>
      <c r="T1361" s="231"/>
      <c r="U1361" s="225"/>
      <c r="V1361" s="225"/>
      <c r="AT1361" s="101" t="s">
        <v>212</v>
      </c>
      <c r="AU1361" s="101" t="s">
        <v>83</v>
      </c>
      <c r="AV1361" s="13" t="s">
        <v>81</v>
      </c>
      <c r="AW1361" s="13" t="s">
        <v>32</v>
      </c>
      <c r="AX1361" s="13" t="s">
        <v>75</v>
      </c>
      <c r="AY1361" s="101" t="s">
        <v>204</v>
      </c>
    </row>
    <row r="1362" spans="1:65" s="14" customFormat="1" x14ac:dyDescent="0.2">
      <c r="A1362" s="198"/>
      <c r="B1362" s="199"/>
      <c r="C1362" s="198"/>
      <c r="D1362" s="200" t="s">
        <v>212</v>
      </c>
      <c r="E1362" s="201" t="s">
        <v>1</v>
      </c>
      <c r="F1362" s="202" t="s">
        <v>1062</v>
      </c>
      <c r="G1362" s="198"/>
      <c r="H1362" s="203">
        <v>4794.4350000000004</v>
      </c>
      <c r="I1362" s="198"/>
      <c r="J1362" s="198"/>
      <c r="K1362" s="198"/>
      <c r="L1362" s="199"/>
      <c r="M1362" s="204"/>
      <c r="N1362" s="205"/>
      <c r="O1362" s="205"/>
      <c r="P1362" s="205"/>
      <c r="Q1362" s="205"/>
      <c r="R1362" s="205"/>
      <c r="S1362" s="205"/>
      <c r="T1362" s="206"/>
      <c r="U1362" s="198"/>
      <c r="V1362" s="198"/>
      <c r="AT1362" s="102" t="s">
        <v>212</v>
      </c>
      <c r="AU1362" s="102" t="s">
        <v>83</v>
      </c>
      <c r="AV1362" s="14" t="s">
        <v>83</v>
      </c>
      <c r="AW1362" s="14" t="s">
        <v>32</v>
      </c>
      <c r="AX1362" s="14" t="s">
        <v>75</v>
      </c>
      <c r="AY1362" s="102" t="s">
        <v>204</v>
      </c>
    </row>
    <row r="1363" spans="1:65" s="15" customFormat="1" x14ac:dyDescent="0.2">
      <c r="A1363" s="207"/>
      <c r="B1363" s="208"/>
      <c r="C1363" s="207"/>
      <c r="D1363" s="200" t="s">
        <v>212</v>
      </c>
      <c r="E1363" s="209" t="s">
        <v>1</v>
      </c>
      <c r="F1363" s="210" t="s">
        <v>227</v>
      </c>
      <c r="G1363" s="207"/>
      <c r="H1363" s="211">
        <v>4794.4350000000004</v>
      </c>
      <c r="I1363" s="207"/>
      <c r="J1363" s="207"/>
      <c r="K1363" s="207"/>
      <c r="L1363" s="208"/>
      <c r="M1363" s="212"/>
      <c r="N1363" s="213"/>
      <c r="O1363" s="213"/>
      <c r="P1363" s="213"/>
      <c r="Q1363" s="213"/>
      <c r="R1363" s="213"/>
      <c r="S1363" s="213"/>
      <c r="T1363" s="214"/>
      <c r="U1363" s="207"/>
      <c r="V1363" s="207"/>
      <c r="AT1363" s="103" t="s">
        <v>212</v>
      </c>
      <c r="AU1363" s="103" t="s">
        <v>83</v>
      </c>
      <c r="AV1363" s="15" t="s">
        <v>211</v>
      </c>
      <c r="AW1363" s="15" t="s">
        <v>32</v>
      </c>
      <c r="AX1363" s="15" t="s">
        <v>81</v>
      </c>
      <c r="AY1363" s="103" t="s">
        <v>204</v>
      </c>
    </row>
    <row r="1364" spans="1:65" s="2" customFormat="1" ht="24.2" customHeight="1" x14ac:dyDescent="0.2">
      <c r="A1364" s="111"/>
      <c r="B1364" s="112"/>
      <c r="C1364" s="187" t="s">
        <v>648</v>
      </c>
      <c r="D1364" s="187" t="s">
        <v>207</v>
      </c>
      <c r="E1364" s="188" t="s">
        <v>1063</v>
      </c>
      <c r="F1364" s="189" t="s">
        <v>1064</v>
      </c>
      <c r="G1364" s="190" t="s">
        <v>210</v>
      </c>
      <c r="H1364" s="191">
        <v>2635.9650000000001</v>
      </c>
      <c r="I1364" s="192"/>
      <c r="J1364" s="192">
        <f>ROUND(I1364*H1364,2)</f>
        <v>0</v>
      </c>
      <c r="K1364" s="193"/>
      <c r="L1364" s="112"/>
      <c r="M1364" s="194" t="s">
        <v>1</v>
      </c>
      <c r="N1364" s="195" t="s">
        <v>40</v>
      </c>
      <c r="O1364" s="196">
        <v>0</v>
      </c>
      <c r="P1364" s="196">
        <f>O1364*H1364</f>
        <v>0</v>
      </c>
      <c r="Q1364" s="196">
        <v>0</v>
      </c>
      <c r="R1364" s="196">
        <f>Q1364*H1364</f>
        <v>0</v>
      </c>
      <c r="S1364" s="196">
        <v>0</v>
      </c>
      <c r="T1364" s="197">
        <f>S1364*H1364</f>
        <v>0</v>
      </c>
      <c r="U1364" s="111"/>
      <c r="V1364" s="111"/>
      <c r="W1364" s="29"/>
      <c r="X1364" s="29"/>
      <c r="Y1364" s="29"/>
      <c r="Z1364" s="29"/>
      <c r="AA1364" s="29"/>
      <c r="AB1364" s="29"/>
      <c r="AC1364" s="29"/>
      <c r="AD1364" s="29"/>
      <c r="AE1364" s="29"/>
      <c r="AR1364" s="99" t="s">
        <v>310</v>
      </c>
      <c r="AT1364" s="99" t="s">
        <v>207</v>
      </c>
      <c r="AU1364" s="99" t="s">
        <v>83</v>
      </c>
      <c r="AY1364" s="18" t="s">
        <v>204</v>
      </c>
      <c r="BE1364" s="100">
        <f>IF(N1364="základní",J1364,0)</f>
        <v>0</v>
      </c>
      <c r="BF1364" s="100">
        <f>IF(N1364="snížená",J1364,0)</f>
        <v>0</v>
      </c>
      <c r="BG1364" s="100">
        <f>IF(N1364="zákl. přenesená",J1364,0)</f>
        <v>0</v>
      </c>
      <c r="BH1364" s="100">
        <f>IF(N1364="sníž. přenesená",J1364,0)</f>
        <v>0</v>
      </c>
      <c r="BI1364" s="100">
        <f>IF(N1364="nulová",J1364,0)</f>
        <v>0</v>
      </c>
      <c r="BJ1364" s="18" t="s">
        <v>81</v>
      </c>
      <c r="BK1364" s="100">
        <f>ROUND(I1364*H1364,2)</f>
        <v>0</v>
      </c>
      <c r="BL1364" s="18" t="s">
        <v>310</v>
      </c>
      <c r="BM1364" s="99" t="s">
        <v>1065</v>
      </c>
    </row>
    <row r="1365" spans="1:65" s="13" customFormat="1" x14ac:dyDescent="0.2">
      <c r="A1365" s="225"/>
      <c r="B1365" s="226"/>
      <c r="C1365" s="225"/>
      <c r="D1365" s="200" t="s">
        <v>212</v>
      </c>
      <c r="E1365" s="227" t="s">
        <v>1</v>
      </c>
      <c r="F1365" s="228" t="s">
        <v>224</v>
      </c>
      <c r="G1365" s="225"/>
      <c r="H1365" s="227" t="s">
        <v>1</v>
      </c>
      <c r="I1365" s="225"/>
      <c r="J1365" s="225"/>
      <c r="K1365" s="225"/>
      <c r="L1365" s="226"/>
      <c r="M1365" s="229"/>
      <c r="N1365" s="230"/>
      <c r="O1365" s="230"/>
      <c r="P1365" s="230"/>
      <c r="Q1365" s="230"/>
      <c r="R1365" s="230"/>
      <c r="S1365" s="230"/>
      <c r="T1365" s="231"/>
      <c r="U1365" s="225"/>
      <c r="V1365" s="225"/>
      <c r="AT1365" s="101" t="s">
        <v>212</v>
      </c>
      <c r="AU1365" s="101" t="s">
        <v>83</v>
      </c>
      <c r="AV1365" s="13" t="s">
        <v>81</v>
      </c>
      <c r="AW1365" s="13" t="s">
        <v>32</v>
      </c>
      <c r="AX1365" s="13" t="s">
        <v>75</v>
      </c>
      <c r="AY1365" s="101" t="s">
        <v>204</v>
      </c>
    </row>
    <row r="1366" spans="1:65" s="13" customFormat="1" x14ac:dyDescent="0.2">
      <c r="A1366" s="225"/>
      <c r="B1366" s="226"/>
      <c r="C1366" s="225"/>
      <c r="D1366" s="200" t="s">
        <v>212</v>
      </c>
      <c r="E1366" s="227" t="s">
        <v>1</v>
      </c>
      <c r="F1366" s="228" t="s">
        <v>494</v>
      </c>
      <c r="G1366" s="225"/>
      <c r="H1366" s="227" t="s">
        <v>1</v>
      </c>
      <c r="I1366" s="225"/>
      <c r="J1366" s="225"/>
      <c r="K1366" s="225"/>
      <c r="L1366" s="226"/>
      <c r="M1366" s="229"/>
      <c r="N1366" s="230"/>
      <c r="O1366" s="230"/>
      <c r="P1366" s="230"/>
      <c r="Q1366" s="230"/>
      <c r="R1366" s="230"/>
      <c r="S1366" s="230"/>
      <c r="T1366" s="231"/>
      <c r="U1366" s="225"/>
      <c r="V1366" s="225"/>
      <c r="AT1366" s="101" t="s">
        <v>212</v>
      </c>
      <c r="AU1366" s="101" t="s">
        <v>83</v>
      </c>
      <c r="AV1366" s="13" t="s">
        <v>81</v>
      </c>
      <c r="AW1366" s="13" t="s">
        <v>32</v>
      </c>
      <c r="AX1366" s="13" t="s">
        <v>75</v>
      </c>
      <c r="AY1366" s="101" t="s">
        <v>204</v>
      </c>
    </row>
    <row r="1367" spans="1:65" s="14" customFormat="1" x14ac:dyDescent="0.2">
      <c r="A1367" s="198"/>
      <c r="B1367" s="199"/>
      <c r="C1367" s="198"/>
      <c r="D1367" s="200" t="s">
        <v>212</v>
      </c>
      <c r="E1367" s="201" t="s">
        <v>1</v>
      </c>
      <c r="F1367" s="202" t="s">
        <v>1066</v>
      </c>
      <c r="G1367" s="198"/>
      <c r="H1367" s="203">
        <v>28.6</v>
      </c>
      <c r="I1367" s="198"/>
      <c r="J1367" s="198"/>
      <c r="K1367" s="198"/>
      <c r="L1367" s="199"/>
      <c r="M1367" s="204"/>
      <c r="N1367" s="205"/>
      <c r="O1367" s="205"/>
      <c r="P1367" s="205"/>
      <c r="Q1367" s="205"/>
      <c r="R1367" s="205"/>
      <c r="S1367" s="205"/>
      <c r="T1367" s="206"/>
      <c r="U1367" s="198"/>
      <c r="V1367" s="198"/>
      <c r="AT1367" s="102" t="s">
        <v>212</v>
      </c>
      <c r="AU1367" s="102" t="s">
        <v>83</v>
      </c>
      <c r="AV1367" s="14" t="s">
        <v>83</v>
      </c>
      <c r="AW1367" s="14" t="s">
        <v>32</v>
      </c>
      <c r="AX1367" s="14" t="s">
        <v>75</v>
      </c>
      <c r="AY1367" s="102" t="s">
        <v>204</v>
      </c>
    </row>
    <row r="1368" spans="1:65" s="14" customFormat="1" x14ac:dyDescent="0.2">
      <c r="A1368" s="198"/>
      <c r="B1368" s="199"/>
      <c r="C1368" s="198"/>
      <c r="D1368" s="200" t="s">
        <v>212</v>
      </c>
      <c r="E1368" s="201" t="s">
        <v>1</v>
      </c>
      <c r="F1368" s="202" t="s">
        <v>737</v>
      </c>
      <c r="G1368" s="198"/>
      <c r="H1368" s="203">
        <v>102.598</v>
      </c>
      <c r="I1368" s="198"/>
      <c r="J1368" s="198"/>
      <c r="K1368" s="198"/>
      <c r="L1368" s="199"/>
      <c r="M1368" s="204"/>
      <c r="N1368" s="205"/>
      <c r="O1368" s="205"/>
      <c r="P1368" s="205"/>
      <c r="Q1368" s="205"/>
      <c r="R1368" s="205"/>
      <c r="S1368" s="205"/>
      <c r="T1368" s="206"/>
      <c r="U1368" s="198"/>
      <c r="V1368" s="198"/>
      <c r="AT1368" s="102" t="s">
        <v>212</v>
      </c>
      <c r="AU1368" s="102" t="s">
        <v>83</v>
      </c>
      <c r="AV1368" s="14" t="s">
        <v>83</v>
      </c>
      <c r="AW1368" s="14" t="s">
        <v>32</v>
      </c>
      <c r="AX1368" s="14" t="s">
        <v>75</v>
      </c>
      <c r="AY1368" s="102" t="s">
        <v>204</v>
      </c>
    </row>
    <row r="1369" spans="1:65" s="14" customFormat="1" x14ac:dyDescent="0.2">
      <c r="A1369" s="198"/>
      <c r="B1369" s="199"/>
      <c r="C1369" s="198"/>
      <c r="D1369" s="200" t="s">
        <v>212</v>
      </c>
      <c r="E1369" s="201" t="s">
        <v>1</v>
      </c>
      <c r="F1369" s="202" t="s">
        <v>657</v>
      </c>
      <c r="G1369" s="198"/>
      <c r="H1369" s="203">
        <v>0.39</v>
      </c>
      <c r="I1369" s="198"/>
      <c r="J1369" s="198"/>
      <c r="K1369" s="198"/>
      <c r="L1369" s="199"/>
      <c r="M1369" s="204"/>
      <c r="N1369" s="205"/>
      <c r="O1369" s="205"/>
      <c r="P1369" s="205"/>
      <c r="Q1369" s="205"/>
      <c r="R1369" s="205"/>
      <c r="S1369" s="205"/>
      <c r="T1369" s="206"/>
      <c r="U1369" s="198"/>
      <c r="V1369" s="198"/>
      <c r="AT1369" s="102" t="s">
        <v>212</v>
      </c>
      <c r="AU1369" s="102" t="s">
        <v>83</v>
      </c>
      <c r="AV1369" s="14" t="s">
        <v>83</v>
      </c>
      <c r="AW1369" s="14" t="s">
        <v>32</v>
      </c>
      <c r="AX1369" s="14" t="s">
        <v>75</v>
      </c>
      <c r="AY1369" s="102" t="s">
        <v>204</v>
      </c>
    </row>
    <row r="1370" spans="1:65" s="14" customFormat="1" x14ac:dyDescent="0.2">
      <c r="A1370" s="198"/>
      <c r="B1370" s="199"/>
      <c r="C1370" s="198"/>
      <c r="D1370" s="200" t="s">
        <v>212</v>
      </c>
      <c r="E1370" s="201" t="s">
        <v>1</v>
      </c>
      <c r="F1370" s="202" t="s">
        <v>738</v>
      </c>
      <c r="G1370" s="198"/>
      <c r="H1370" s="203">
        <v>0.95</v>
      </c>
      <c r="I1370" s="198"/>
      <c r="J1370" s="198"/>
      <c r="K1370" s="198"/>
      <c r="L1370" s="199"/>
      <c r="M1370" s="204"/>
      <c r="N1370" s="205"/>
      <c r="O1370" s="205"/>
      <c r="P1370" s="205"/>
      <c r="Q1370" s="205"/>
      <c r="R1370" s="205"/>
      <c r="S1370" s="205"/>
      <c r="T1370" s="206"/>
      <c r="U1370" s="198"/>
      <c r="V1370" s="198"/>
      <c r="AT1370" s="102" t="s">
        <v>212</v>
      </c>
      <c r="AU1370" s="102" t="s">
        <v>83</v>
      </c>
      <c r="AV1370" s="14" t="s">
        <v>83</v>
      </c>
      <c r="AW1370" s="14" t="s">
        <v>32</v>
      </c>
      <c r="AX1370" s="14" t="s">
        <v>75</v>
      </c>
      <c r="AY1370" s="102" t="s">
        <v>204</v>
      </c>
    </row>
    <row r="1371" spans="1:65" s="13" customFormat="1" x14ac:dyDescent="0.2">
      <c r="A1371" s="225"/>
      <c r="B1371" s="226"/>
      <c r="C1371" s="225"/>
      <c r="D1371" s="200" t="s">
        <v>212</v>
      </c>
      <c r="E1371" s="227" t="s">
        <v>1</v>
      </c>
      <c r="F1371" s="228" t="s">
        <v>498</v>
      </c>
      <c r="G1371" s="225"/>
      <c r="H1371" s="227" t="s">
        <v>1</v>
      </c>
      <c r="I1371" s="225"/>
      <c r="J1371" s="225"/>
      <c r="K1371" s="225"/>
      <c r="L1371" s="226"/>
      <c r="M1371" s="229"/>
      <c r="N1371" s="230"/>
      <c r="O1371" s="230"/>
      <c r="P1371" s="230"/>
      <c r="Q1371" s="230"/>
      <c r="R1371" s="230"/>
      <c r="S1371" s="230"/>
      <c r="T1371" s="231"/>
      <c r="U1371" s="225"/>
      <c r="V1371" s="225"/>
      <c r="AT1371" s="101" t="s">
        <v>212</v>
      </c>
      <c r="AU1371" s="101" t="s">
        <v>83</v>
      </c>
      <c r="AV1371" s="13" t="s">
        <v>81</v>
      </c>
      <c r="AW1371" s="13" t="s">
        <v>32</v>
      </c>
      <c r="AX1371" s="13" t="s">
        <v>75</v>
      </c>
      <c r="AY1371" s="101" t="s">
        <v>204</v>
      </c>
    </row>
    <row r="1372" spans="1:65" s="14" customFormat="1" x14ac:dyDescent="0.2">
      <c r="A1372" s="198"/>
      <c r="B1372" s="199"/>
      <c r="C1372" s="198"/>
      <c r="D1372" s="200" t="s">
        <v>212</v>
      </c>
      <c r="E1372" s="201" t="s">
        <v>1</v>
      </c>
      <c r="F1372" s="202" t="s">
        <v>499</v>
      </c>
      <c r="G1372" s="198"/>
      <c r="H1372" s="203">
        <v>31.17</v>
      </c>
      <c r="I1372" s="198"/>
      <c r="J1372" s="198"/>
      <c r="K1372" s="198"/>
      <c r="L1372" s="199"/>
      <c r="M1372" s="204"/>
      <c r="N1372" s="205"/>
      <c r="O1372" s="205"/>
      <c r="P1372" s="205"/>
      <c r="Q1372" s="205"/>
      <c r="R1372" s="205"/>
      <c r="S1372" s="205"/>
      <c r="T1372" s="206"/>
      <c r="U1372" s="198"/>
      <c r="V1372" s="198"/>
      <c r="AT1372" s="102" t="s">
        <v>212</v>
      </c>
      <c r="AU1372" s="102" t="s">
        <v>83</v>
      </c>
      <c r="AV1372" s="14" t="s">
        <v>83</v>
      </c>
      <c r="AW1372" s="14" t="s">
        <v>32</v>
      </c>
      <c r="AX1372" s="14" t="s">
        <v>75</v>
      </c>
      <c r="AY1372" s="102" t="s">
        <v>204</v>
      </c>
    </row>
    <row r="1373" spans="1:65" s="14" customFormat="1" x14ac:dyDescent="0.2">
      <c r="A1373" s="198"/>
      <c r="B1373" s="199"/>
      <c r="C1373" s="198"/>
      <c r="D1373" s="200" t="s">
        <v>212</v>
      </c>
      <c r="E1373" s="201" t="s">
        <v>1</v>
      </c>
      <c r="F1373" s="202" t="s">
        <v>653</v>
      </c>
      <c r="G1373" s="198"/>
      <c r="H1373" s="203">
        <v>107.71899999999999</v>
      </c>
      <c r="I1373" s="198"/>
      <c r="J1373" s="198"/>
      <c r="K1373" s="198"/>
      <c r="L1373" s="199"/>
      <c r="M1373" s="204"/>
      <c r="N1373" s="205"/>
      <c r="O1373" s="205"/>
      <c r="P1373" s="205"/>
      <c r="Q1373" s="205"/>
      <c r="R1373" s="205"/>
      <c r="S1373" s="205"/>
      <c r="T1373" s="206"/>
      <c r="U1373" s="198"/>
      <c r="V1373" s="198"/>
      <c r="AT1373" s="102" t="s">
        <v>212</v>
      </c>
      <c r="AU1373" s="102" t="s">
        <v>83</v>
      </c>
      <c r="AV1373" s="14" t="s">
        <v>83</v>
      </c>
      <c r="AW1373" s="14" t="s">
        <v>32</v>
      </c>
      <c r="AX1373" s="14" t="s">
        <v>75</v>
      </c>
      <c r="AY1373" s="102" t="s">
        <v>204</v>
      </c>
    </row>
    <row r="1374" spans="1:65" s="14" customFormat="1" x14ac:dyDescent="0.2">
      <c r="A1374" s="198"/>
      <c r="B1374" s="199"/>
      <c r="C1374" s="198"/>
      <c r="D1374" s="200" t="s">
        <v>212</v>
      </c>
      <c r="E1374" s="201" t="s">
        <v>1</v>
      </c>
      <c r="F1374" s="202" t="s">
        <v>654</v>
      </c>
      <c r="G1374" s="198"/>
      <c r="H1374" s="203">
        <v>1.17</v>
      </c>
      <c r="I1374" s="198"/>
      <c r="J1374" s="198"/>
      <c r="K1374" s="198"/>
      <c r="L1374" s="199"/>
      <c r="M1374" s="204"/>
      <c r="N1374" s="205"/>
      <c r="O1374" s="205"/>
      <c r="P1374" s="205"/>
      <c r="Q1374" s="205"/>
      <c r="R1374" s="205"/>
      <c r="S1374" s="205"/>
      <c r="T1374" s="206"/>
      <c r="U1374" s="198"/>
      <c r="V1374" s="198"/>
      <c r="AT1374" s="102" t="s">
        <v>212</v>
      </c>
      <c r="AU1374" s="102" t="s">
        <v>83</v>
      </c>
      <c r="AV1374" s="14" t="s">
        <v>83</v>
      </c>
      <c r="AW1374" s="14" t="s">
        <v>32</v>
      </c>
      <c r="AX1374" s="14" t="s">
        <v>75</v>
      </c>
      <c r="AY1374" s="102" t="s">
        <v>204</v>
      </c>
    </row>
    <row r="1375" spans="1:65" s="14" customFormat="1" x14ac:dyDescent="0.2">
      <c r="A1375" s="198"/>
      <c r="B1375" s="199"/>
      <c r="C1375" s="198"/>
      <c r="D1375" s="200" t="s">
        <v>212</v>
      </c>
      <c r="E1375" s="201" t="s">
        <v>1</v>
      </c>
      <c r="F1375" s="202" t="s">
        <v>655</v>
      </c>
      <c r="G1375" s="198"/>
      <c r="H1375" s="203">
        <v>1.61</v>
      </c>
      <c r="I1375" s="198"/>
      <c r="J1375" s="198"/>
      <c r="K1375" s="198"/>
      <c r="L1375" s="199"/>
      <c r="M1375" s="204"/>
      <c r="N1375" s="205"/>
      <c r="O1375" s="205"/>
      <c r="P1375" s="205"/>
      <c r="Q1375" s="205"/>
      <c r="R1375" s="205"/>
      <c r="S1375" s="205"/>
      <c r="T1375" s="206"/>
      <c r="U1375" s="198"/>
      <c r="V1375" s="198"/>
      <c r="AT1375" s="102" t="s">
        <v>212</v>
      </c>
      <c r="AU1375" s="102" t="s">
        <v>83</v>
      </c>
      <c r="AV1375" s="14" t="s">
        <v>83</v>
      </c>
      <c r="AW1375" s="14" t="s">
        <v>32</v>
      </c>
      <c r="AX1375" s="14" t="s">
        <v>75</v>
      </c>
      <c r="AY1375" s="102" t="s">
        <v>204</v>
      </c>
    </row>
    <row r="1376" spans="1:65" s="13" customFormat="1" x14ac:dyDescent="0.2">
      <c r="A1376" s="225"/>
      <c r="B1376" s="226"/>
      <c r="C1376" s="225"/>
      <c r="D1376" s="200" t="s">
        <v>212</v>
      </c>
      <c r="E1376" s="227" t="s">
        <v>1</v>
      </c>
      <c r="F1376" s="228" t="s">
        <v>500</v>
      </c>
      <c r="G1376" s="225"/>
      <c r="H1376" s="227" t="s">
        <v>1</v>
      </c>
      <c r="I1376" s="225"/>
      <c r="J1376" s="225"/>
      <c r="K1376" s="225"/>
      <c r="L1376" s="226"/>
      <c r="M1376" s="229"/>
      <c r="N1376" s="230"/>
      <c r="O1376" s="230"/>
      <c r="P1376" s="230"/>
      <c r="Q1376" s="230"/>
      <c r="R1376" s="230"/>
      <c r="S1376" s="230"/>
      <c r="T1376" s="231"/>
      <c r="U1376" s="225"/>
      <c r="V1376" s="225"/>
      <c r="AT1376" s="101" t="s">
        <v>212</v>
      </c>
      <c r="AU1376" s="101" t="s">
        <v>83</v>
      </c>
      <c r="AV1376" s="13" t="s">
        <v>81</v>
      </c>
      <c r="AW1376" s="13" t="s">
        <v>32</v>
      </c>
      <c r="AX1376" s="13" t="s">
        <v>75</v>
      </c>
      <c r="AY1376" s="101" t="s">
        <v>204</v>
      </c>
    </row>
    <row r="1377" spans="1:51" s="14" customFormat="1" x14ac:dyDescent="0.2">
      <c r="A1377" s="198"/>
      <c r="B1377" s="199"/>
      <c r="C1377" s="198"/>
      <c r="D1377" s="200" t="s">
        <v>212</v>
      </c>
      <c r="E1377" s="201" t="s">
        <v>1</v>
      </c>
      <c r="F1377" s="202" t="s">
        <v>501</v>
      </c>
      <c r="G1377" s="198"/>
      <c r="H1377" s="203">
        <v>44.22</v>
      </c>
      <c r="I1377" s="198"/>
      <c r="J1377" s="198"/>
      <c r="K1377" s="198"/>
      <c r="L1377" s="199"/>
      <c r="M1377" s="204"/>
      <c r="N1377" s="205"/>
      <c r="O1377" s="205"/>
      <c r="P1377" s="205"/>
      <c r="Q1377" s="205"/>
      <c r="R1377" s="205"/>
      <c r="S1377" s="205"/>
      <c r="T1377" s="206"/>
      <c r="U1377" s="198"/>
      <c r="V1377" s="198"/>
      <c r="AT1377" s="102" t="s">
        <v>212</v>
      </c>
      <c r="AU1377" s="102" t="s">
        <v>83</v>
      </c>
      <c r="AV1377" s="14" t="s">
        <v>83</v>
      </c>
      <c r="AW1377" s="14" t="s">
        <v>32</v>
      </c>
      <c r="AX1377" s="14" t="s">
        <v>75</v>
      </c>
      <c r="AY1377" s="102" t="s">
        <v>204</v>
      </c>
    </row>
    <row r="1378" spans="1:51" s="14" customFormat="1" x14ac:dyDescent="0.2">
      <c r="A1378" s="198"/>
      <c r="B1378" s="199"/>
      <c r="C1378" s="198"/>
      <c r="D1378" s="200" t="s">
        <v>212</v>
      </c>
      <c r="E1378" s="201" t="s">
        <v>1</v>
      </c>
      <c r="F1378" s="202" t="s">
        <v>656</v>
      </c>
      <c r="G1378" s="198"/>
      <c r="H1378" s="203">
        <v>135.11099999999999</v>
      </c>
      <c r="I1378" s="198"/>
      <c r="J1378" s="198"/>
      <c r="K1378" s="198"/>
      <c r="L1378" s="199"/>
      <c r="M1378" s="204"/>
      <c r="N1378" s="205"/>
      <c r="O1378" s="205"/>
      <c r="P1378" s="205"/>
      <c r="Q1378" s="205"/>
      <c r="R1378" s="205"/>
      <c r="S1378" s="205"/>
      <c r="T1378" s="206"/>
      <c r="U1378" s="198"/>
      <c r="V1378" s="198"/>
      <c r="AT1378" s="102" t="s">
        <v>212</v>
      </c>
      <c r="AU1378" s="102" t="s">
        <v>83</v>
      </c>
      <c r="AV1378" s="14" t="s">
        <v>83</v>
      </c>
      <c r="AW1378" s="14" t="s">
        <v>32</v>
      </c>
      <c r="AX1378" s="14" t="s">
        <v>75</v>
      </c>
      <c r="AY1378" s="102" t="s">
        <v>204</v>
      </c>
    </row>
    <row r="1379" spans="1:51" s="14" customFormat="1" x14ac:dyDescent="0.2">
      <c r="A1379" s="198"/>
      <c r="B1379" s="199"/>
      <c r="C1379" s="198"/>
      <c r="D1379" s="200" t="s">
        <v>212</v>
      </c>
      <c r="E1379" s="201" t="s">
        <v>1</v>
      </c>
      <c r="F1379" s="202" t="s">
        <v>657</v>
      </c>
      <c r="G1379" s="198"/>
      <c r="H1379" s="203">
        <v>0.39</v>
      </c>
      <c r="I1379" s="198"/>
      <c r="J1379" s="198"/>
      <c r="K1379" s="198"/>
      <c r="L1379" s="199"/>
      <c r="M1379" s="204"/>
      <c r="N1379" s="205"/>
      <c r="O1379" s="205"/>
      <c r="P1379" s="205"/>
      <c r="Q1379" s="205"/>
      <c r="R1379" s="205"/>
      <c r="S1379" s="205"/>
      <c r="T1379" s="206"/>
      <c r="U1379" s="198"/>
      <c r="V1379" s="198"/>
      <c r="AT1379" s="102" t="s">
        <v>212</v>
      </c>
      <c r="AU1379" s="102" t="s">
        <v>83</v>
      </c>
      <c r="AV1379" s="14" t="s">
        <v>83</v>
      </c>
      <c r="AW1379" s="14" t="s">
        <v>32</v>
      </c>
      <c r="AX1379" s="14" t="s">
        <v>75</v>
      </c>
      <c r="AY1379" s="102" t="s">
        <v>204</v>
      </c>
    </row>
    <row r="1380" spans="1:51" s="14" customFormat="1" x14ac:dyDescent="0.2">
      <c r="A1380" s="198"/>
      <c r="B1380" s="199"/>
      <c r="C1380" s="198"/>
      <c r="D1380" s="200" t="s">
        <v>212</v>
      </c>
      <c r="E1380" s="201" t="s">
        <v>1</v>
      </c>
      <c r="F1380" s="202" t="s">
        <v>658</v>
      </c>
      <c r="G1380" s="198"/>
      <c r="H1380" s="203">
        <v>-6.601</v>
      </c>
      <c r="I1380" s="198"/>
      <c r="J1380" s="198"/>
      <c r="K1380" s="198"/>
      <c r="L1380" s="199"/>
      <c r="M1380" s="204"/>
      <c r="N1380" s="205"/>
      <c r="O1380" s="205"/>
      <c r="P1380" s="205"/>
      <c r="Q1380" s="205"/>
      <c r="R1380" s="205"/>
      <c r="S1380" s="205"/>
      <c r="T1380" s="206"/>
      <c r="U1380" s="198"/>
      <c r="V1380" s="198"/>
      <c r="AT1380" s="102" t="s">
        <v>212</v>
      </c>
      <c r="AU1380" s="102" t="s">
        <v>83</v>
      </c>
      <c r="AV1380" s="14" t="s">
        <v>83</v>
      </c>
      <c r="AW1380" s="14" t="s">
        <v>32</v>
      </c>
      <c r="AX1380" s="14" t="s">
        <v>75</v>
      </c>
      <c r="AY1380" s="102" t="s">
        <v>204</v>
      </c>
    </row>
    <row r="1381" spans="1:51" s="13" customFormat="1" x14ac:dyDescent="0.2">
      <c r="A1381" s="225"/>
      <c r="B1381" s="226"/>
      <c r="C1381" s="225"/>
      <c r="D1381" s="200" t="s">
        <v>212</v>
      </c>
      <c r="E1381" s="227" t="s">
        <v>1</v>
      </c>
      <c r="F1381" s="228" t="s">
        <v>502</v>
      </c>
      <c r="G1381" s="225"/>
      <c r="H1381" s="227" t="s">
        <v>1</v>
      </c>
      <c r="I1381" s="225"/>
      <c r="J1381" s="225"/>
      <c r="K1381" s="225"/>
      <c r="L1381" s="226"/>
      <c r="M1381" s="229"/>
      <c r="N1381" s="230"/>
      <c r="O1381" s="230"/>
      <c r="P1381" s="230"/>
      <c r="Q1381" s="230"/>
      <c r="R1381" s="230"/>
      <c r="S1381" s="230"/>
      <c r="T1381" s="231"/>
      <c r="U1381" s="225"/>
      <c r="V1381" s="225"/>
      <c r="AT1381" s="101" t="s">
        <v>212</v>
      </c>
      <c r="AU1381" s="101" t="s">
        <v>83</v>
      </c>
      <c r="AV1381" s="13" t="s">
        <v>81</v>
      </c>
      <c r="AW1381" s="13" t="s">
        <v>32</v>
      </c>
      <c r="AX1381" s="13" t="s">
        <v>75</v>
      </c>
      <c r="AY1381" s="101" t="s">
        <v>204</v>
      </c>
    </row>
    <row r="1382" spans="1:51" s="14" customFormat="1" x14ac:dyDescent="0.2">
      <c r="A1382" s="198"/>
      <c r="B1382" s="199"/>
      <c r="C1382" s="198"/>
      <c r="D1382" s="200" t="s">
        <v>212</v>
      </c>
      <c r="E1382" s="201" t="s">
        <v>1</v>
      </c>
      <c r="F1382" s="202" t="s">
        <v>503</v>
      </c>
      <c r="G1382" s="198"/>
      <c r="H1382" s="203">
        <v>38.39</v>
      </c>
      <c r="I1382" s="198"/>
      <c r="J1382" s="198"/>
      <c r="K1382" s="198"/>
      <c r="L1382" s="199"/>
      <c r="M1382" s="204"/>
      <c r="N1382" s="205"/>
      <c r="O1382" s="205"/>
      <c r="P1382" s="205"/>
      <c r="Q1382" s="205"/>
      <c r="R1382" s="205"/>
      <c r="S1382" s="205"/>
      <c r="T1382" s="206"/>
      <c r="U1382" s="198"/>
      <c r="V1382" s="198"/>
      <c r="AT1382" s="102" t="s">
        <v>212</v>
      </c>
      <c r="AU1382" s="102" t="s">
        <v>83</v>
      </c>
      <c r="AV1382" s="14" t="s">
        <v>83</v>
      </c>
      <c r="AW1382" s="14" t="s">
        <v>32</v>
      </c>
      <c r="AX1382" s="14" t="s">
        <v>75</v>
      </c>
      <c r="AY1382" s="102" t="s">
        <v>204</v>
      </c>
    </row>
    <row r="1383" spans="1:51" s="14" customFormat="1" x14ac:dyDescent="0.2">
      <c r="A1383" s="198"/>
      <c r="B1383" s="199"/>
      <c r="C1383" s="198"/>
      <c r="D1383" s="200" t="s">
        <v>212</v>
      </c>
      <c r="E1383" s="201" t="s">
        <v>1</v>
      </c>
      <c r="F1383" s="202" t="s">
        <v>659</v>
      </c>
      <c r="G1383" s="198"/>
      <c r="H1383" s="203">
        <v>119.277</v>
      </c>
      <c r="I1383" s="198"/>
      <c r="J1383" s="198"/>
      <c r="K1383" s="198"/>
      <c r="L1383" s="199"/>
      <c r="M1383" s="204"/>
      <c r="N1383" s="205"/>
      <c r="O1383" s="205"/>
      <c r="P1383" s="205"/>
      <c r="Q1383" s="205"/>
      <c r="R1383" s="205"/>
      <c r="S1383" s="205"/>
      <c r="T1383" s="206"/>
      <c r="U1383" s="198"/>
      <c r="V1383" s="198"/>
      <c r="AT1383" s="102" t="s">
        <v>212</v>
      </c>
      <c r="AU1383" s="102" t="s">
        <v>83</v>
      </c>
      <c r="AV1383" s="14" t="s">
        <v>83</v>
      </c>
      <c r="AW1383" s="14" t="s">
        <v>32</v>
      </c>
      <c r="AX1383" s="14" t="s">
        <v>75</v>
      </c>
      <c r="AY1383" s="102" t="s">
        <v>204</v>
      </c>
    </row>
    <row r="1384" spans="1:51" s="14" customFormat="1" x14ac:dyDescent="0.2">
      <c r="A1384" s="198"/>
      <c r="B1384" s="199"/>
      <c r="C1384" s="198"/>
      <c r="D1384" s="200" t="s">
        <v>212</v>
      </c>
      <c r="E1384" s="201" t="s">
        <v>1</v>
      </c>
      <c r="F1384" s="202" t="s">
        <v>660</v>
      </c>
      <c r="G1384" s="198"/>
      <c r="H1384" s="203">
        <v>-7.56</v>
      </c>
      <c r="I1384" s="198"/>
      <c r="J1384" s="198"/>
      <c r="K1384" s="198"/>
      <c r="L1384" s="199"/>
      <c r="M1384" s="204"/>
      <c r="N1384" s="205"/>
      <c r="O1384" s="205"/>
      <c r="P1384" s="205"/>
      <c r="Q1384" s="205"/>
      <c r="R1384" s="205"/>
      <c r="S1384" s="205"/>
      <c r="T1384" s="206"/>
      <c r="U1384" s="198"/>
      <c r="V1384" s="198"/>
      <c r="AT1384" s="102" t="s">
        <v>212</v>
      </c>
      <c r="AU1384" s="102" t="s">
        <v>83</v>
      </c>
      <c r="AV1384" s="14" t="s">
        <v>83</v>
      </c>
      <c r="AW1384" s="14" t="s">
        <v>32</v>
      </c>
      <c r="AX1384" s="14" t="s">
        <v>75</v>
      </c>
      <c r="AY1384" s="102" t="s">
        <v>204</v>
      </c>
    </row>
    <row r="1385" spans="1:51" s="14" customFormat="1" x14ac:dyDescent="0.2">
      <c r="A1385" s="198"/>
      <c r="B1385" s="199"/>
      <c r="C1385" s="198"/>
      <c r="D1385" s="200" t="s">
        <v>212</v>
      </c>
      <c r="E1385" s="201" t="s">
        <v>1</v>
      </c>
      <c r="F1385" s="202" t="s">
        <v>661</v>
      </c>
      <c r="G1385" s="198"/>
      <c r="H1385" s="203">
        <v>1.2549999999999999</v>
      </c>
      <c r="I1385" s="198"/>
      <c r="J1385" s="198"/>
      <c r="K1385" s="198"/>
      <c r="L1385" s="199"/>
      <c r="M1385" s="204"/>
      <c r="N1385" s="205"/>
      <c r="O1385" s="205"/>
      <c r="P1385" s="205"/>
      <c r="Q1385" s="205"/>
      <c r="R1385" s="205"/>
      <c r="S1385" s="205"/>
      <c r="T1385" s="206"/>
      <c r="U1385" s="198"/>
      <c r="V1385" s="198"/>
      <c r="AT1385" s="102" t="s">
        <v>212</v>
      </c>
      <c r="AU1385" s="102" t="s">
        <v>83</v>
      </c>
      <c r="AV1385" s="14" t="s">
        <v>83</v>
      </c>
      <c r="AW1385" s="14" t="s">
        <v>32</v>
      </c>
      <c r="AX1385" s="14" t="s">
        <v>75</v>
      </c>
      <c r="AY1385" s="102" t="s">
        <v>204</v>
      </c>
    </row>
    <row r="1386" spans="1:51" s="13" customFormat="1" x14ac:dyDescent="0.2">
      <c r="A1386" s="225"/>
      <c r="B1386" s="226"/>
      <c r="C1386" s="225"/>
      <c r="D1386" s="200" t="s">
        <v>212</v>
      </c>
      <c r="E1386" s="227" t="s">
        <v>1</v>
      </c>
      <c r="F1386" s="228" t="s">
        <v>506</v>
      </c>
      <c r="G1386" s="225"/>
      <c r="H1386" s="227" t="s">
        <v>1</v>
      </c>
      <c r="I1386" s="225"/>
      <c r="J1386" s="225"/>
      <c r="K1386" s="225"/>
      <c r="L1386" s="226"/>
      <c r="M1386" s="229"/>
      <c r="N1386" s="230"/>
      <c r="O1386" s="230"/>
      <c r="P1386" s="230"/>
      <c r="Q1386" s="230"/>
      <c r="R1386" s="230"/>
      <c r="S1386" s="230"/>
      <c r="T1386" s="231"/>
      <c r="U1386" s="225"/>
      <c r="V1386" s="225"/>
      <c r="AT1386" s="101" t="s">
        <v>212</v>
      </c>
      <c r="AU1386" s="101" t="s">
        <v>83</v>
      </c>
      <c r="AV1386" s="13" t="s">
        <v>81</v>
      </c>
      <c r="AW1386" s="13" t="s">
        <v>32</v>
      </c>
      <c r="AX1386" s="13" t="s">
        <v>75</v>
      </c>
      <c r="AY1386" s="101" t="s">
        <v>204</v>
      </c>
    </row>
    <row r="1387" spans="1:51" s="14" customFormat="1" x14ac:dyDescent="0.2">
      <c r="A1387" s="198"/>
      <c r="B1387" s="199"/>
      <c r="C1387" s="198"/>
      <c r="D1387" s="200" t="s">
        <v>212</v>
      </c>
      <c r="E1387" s="201" t="s">
        <v>1</v>
      </c>
      <c r="F1387" s="202" t="s">
        <v>632</v>
      </c>
      <c r="G1387" s="198"/>
      <c r="H1387" s="203">
        <v>72.849999999999994</v>
      </c>
      <c r="I1387" s="198"/>
      <c r="J1387" s="198"/>
      <c r="K1387" s="198"/>
      <c r="L1387" s="199"/>
      <c r="M1387" s="204"/>
      <c r="N1387" s="205"/>
      <c r="O1387" s="205"/>
      <c r="P1387" s="205"/>
      <c r="Q1387" s="205"/>
      <c r="R1387" s="205"/>
      <c r="S1387" s="205"/>
      <c r="T1387" s="206"/>
      <c r="U1387" s="198"/>
      <c r="V1387" s="198"/>
      <c r="AT1387" s="102" t="s">
        <v>212</v>
      </c>
      <c r="AU1387" s="102" t="s">
        <v>83</v>
      </c>
      <c r="AV1387" s="14" t="s">
        <v>83</v>
      </c>
      <c r="AW1387" s="14" t="s">
        <v>32</v>
      </c>
      <c r="AX1387" s="14" t="s">
        <v>75</v>
      </c>
      <c r="AY1387" s="102" t="s">
        <v>204</v>
      </c>
    </row>
    <row r="1388" spans="1:51" s="14" customFormat="1" x14ac:dyDescent="0.2">
      <c r="A1388" s="198"/>
      <c r="B1388" s="199"/>
      <c r="C1388" s="198"/>
      <c r="D1388" s="200" t="s">
        <v>212</v>
      </c>
      <c r="E1388" s="201" t="s">
        <v>1</v>
      </c>
      <c r="F1388" s="202" t="s">
        <v>665</v>
      </c>
      <c r="G1388" s="198"/>
      <c r="H1388" s="203">
        <v>122.58199999999999</v>
      </c>
      <c r="I1388" s="198"/>
      <c r="J1388" s="198"/>
      <c r="K1388" s="198"/>
      <c r="L1388" s="199"/>
      <c r="M1388" s="204"/>
      <c r="N1388" s="205"/>
      <c r="O1388" s="205"/>
      <c r="P1388" s="205"/>
      <c r="Q1388" s="205"/>
      <c r="R1388" s="205"/>
      <c r="S1388" s="205"/>
      <c r="T1388" s="206"/>
      <c r="U1388" s="198"/>
      <c r="V1388" s="198"/>
      <c r="AT1388" s="102" t="s">
        <v>212</v>
      </c>
      <c r="AU1388" s="102" t="s">
        <v>83</v>
      </c>
      <c r="AV1388" s="14" t="s">
        <v>83</v>
      </c>
      <c r="AW1388" s="14" t="s">
        <v>32</v>
      </c>
      <c r="AX1388" s="14" t="s">
        <v>75</v>
      </c>
      <c r="AY1388" s="102" t="s">
        <v>204</v>
      </c>
    </row>
    <row r="1389" spans="1:51" s="14" customFormat="1" x14ac:dyDescent="0.2">
      <c r="A1389" s="198"/>
      <c r="B1389" s="199"/>
      <c r="C1389" s="198"/>
      <c r="D1389" s="200" t="s">
        <v>212</v>
      </c>
      <c r="E1389" s="201" t="s">
        <v>1</v>
      </c>
      <c r="F1389" s="202" t="s">
        <v>666</v>
      </c>
      <c r="G1389" s="198"/>
      <c r="H1389" s="203">
        <v>0.61399999999999999</v>
      </c>
      <c r="I1389" s="198"/>
      <c r="J1389" s="198"/>
      <c r="K1389" s="198"/>
      <c r="L1389" s="199"/>
      <c r="M1389" s="204"/>
      <c r="N1389" s="205"/>
      <c r="O1389" s="205"/>
      <c r="P1389" s="205"/>
      <c r="Q1389" s="205"/>
      <c r="R1389" s="205"/>
      <c r="S1389" s="205"/>
      <c r="T1389" s="206"/>
      <c r="U1389" s="198"/>
      <c r="V1389" s="198"/>
      <c r="AT1389" s="102" t="s">
        <v>212</v>
      </c>
      <c r="AU1389" s="102" t="s">
        <v>83</v>
      </c>
      <c r="AV1389" s="14" t="s">
        <v>83</v>
      </c>
      <c r="AW1389" s="14" t="s">
        <v>32</v>
      </c>
      <c r="AX1389" s="14" t="s">
        <v>75</v>
      </c>
      <c r="AY1389" s="102" t="s">
        <v>204</v>
      </c>
    </row>
    <row r="1390" spans="1:51" s="14" customFormat="1" x14ac:dyDescent="0.2">
      <c r="A1390" s="198"/>
      <c r="B1390" s="199"/>
      <c r="C1390" s="198"/>
      <c r="D1390" s="200" t="s">
        <v>212</v>
      </c>
      <c r="E1390" s="201" t="s">
        <v>1</v>
      </c>
      <c r="F1390" s="202" t="s">
        <v>667</v>
      </c>
      <c r="G1390" s="198"/>
      <c r="H1390" s="203">
        <v>4.2300000000000004</v>
      </c>
      <c r="I1390" s="198"/>
      <c r="J1390" s="198"/>
      <c r="K1390" s="198"/>
      <c r="L1390" s="199"/>
      <c r="M1390" s="204"/>
      <c r="N1390" s="205"/>
      <c r="O1390" s="205"/>
      <c r="P1390" s="205"/>
      <c r="Q1390" s="205"/>
      <c r="R1390" s="205"/>
      <c r="S1390" s="205"/>
      <c r="T1390" s="206"/>
      <c r="U1390" s="198"/>
      <c r="V1390" s="198"/>
      <c r="AT1390" s="102" t="s">
        <v>212</v>
      </c>
      <c r="AU1390" s="102" t="s">
        <v>83</v>
      </c>
      <c r="AV1390" s="14" t="s">
        <v>83</v>
      </c>
      <c r="AW1390" s="14" t="s">
        <v>32</v>
      </c>
      <c r="AX1390" s="14" t="s">
        <v>75</v>
      </c>
      <c r="AY1390" s="102" t="s">
        <v>204</v>
      </c>
    </row>
    <row r="1391" spans="1:51" s="13" customFormat="1" x14ac:dyDescent="0.2">
      <c r="A1391" s="225"/>
      <c r="B1391" s="226"/>
      <c r="C1391" s="225"/>
      <c r="D1391" s="200" t="s">
        <v>212</v>
      </c>
      <c r="E1391" s="227" t="s">
        <v>1</v>
      </c>
      <c r="F1391" s="228" t="s">
        <v>508</v>
      </c>
      <c r="G1391" s="225"/>
      <c r="H1391" s="227" t="s">
        <v>1</v>
      </c>
      <c r="I1391" s="225"/>
      <c r="J1391" s="225"/>
      <c r="K1391" s="225"/>
      <c r="L1391" s="226"/>
      <c r="M1391" s="229"/>
      <c r="N1391" s="230"/>
      <c r="O1391" s="230"/>
      <c r="P1391" s="230"/>
      <c r="Q1391" s="230"/>
      <c r="R1391" s="230"/>
      <c r="S1391" s="230"/>
      <c r="T1391" s="231"/>
      <c r="U1391" s="225"/>
      <c r="V1391" s="225"/>
      <c r="AT1391" s="101" t="s">
        <v>212</v>
      </c>
      <c r="AU1391" s="101" t="s">
        <v>83</v>
      </c>
      <c r="AV1391" s="13" t="s">
        <v>81</v>
      </c>
      <c r="AW1391" s="13" t="s">
        <v>32</v>
      </c>
      <c r="AX1391" s="13" t="s">
        <v>75</v>
      </c>
      <c r="AY1391" s="101" t="s">
        <v>204</v>
      </c>
    </row>
    <row r="1392" spans="1:51" s="14" customFormat="1" x14ac:dyDescent="0.2">
      <c r="A1392" s="198"/>
      <c r="B1392" s="199"/>
      <c r="C1392" s="198"/>
      <c r="D1392" s="200" t="s">
        <v>212</v>
      </c>
      <c r="E1392" s="201" t="s">
        <v>1</v>
      </c>
      <c r="F1392" s="202" t="s">
        <v>509</v>
      </c>
      <c r="G1392" s="198"/>
      <c r="H1392" s="203">
        <v>51.79</v>
      </c>
      <c r="I1392" s="198"/>
      <c r="J1392" s="198"/>
      <c r="K1392" s="198"/>
      <c r="L1392" s="199"/>
      <c r="M1392" s="204"/>
      <c r="N1392" s="205"/>
      <c r="O1392" s="205"/>
      <c r="P1392" s="205"/>
      <c r="Q1392" s="205"/>
      <c r="R1392" s="205"/>
      <c r="S1392" s="205"/>
      <c r="T1392" s="206"/>
      <c r="U1392" s="198"/>
      <c r="V1392" s="198"/>
      <c r="AT1392" s="102" t="s">
        <v>212</v>
      </c>
      <c r="AU1392" s="102" t="s">
        <v>83</v>
      </c>
      <c r="AV1392" s="14" t="s">
        <v>83</v>
      </c>
      <c r="AW1392" s="14" t="s">
        <v>32</v>
      </c>
      <c r="AX1392" s="14" t="s">
        <v>75</v>
      </c>
      <c r="AY1392" s="102" t="s">
        <v>204</v>
      </c>
    </row>
    <row r="1393" spans="1:51" s="14" customFormat="1" x14ac:dyDescent="0.2">
      <c r="A1393" s="198"/>
      <c r="B1393" s="199"/>
      <c r="C1393" s="198"/>
      <c r="D1393" s="200" t="s">
        <v>212</v>
      </c>
      <c r="E1393" s="201" t="s">
        <v>1</v>
      </c>
      <c r="F1393" s="202" t="s">
        <v>633</v>
      </c>
      <c r="G1393" s="198"/>
      <c r="H1393" s="203">
        <v>77.290000000000006</v>
      </c>
      <c r="I1393" s="198"/>
      <c r="J1393" s="198"/>
      <c r="K1393" s="198"/>
      <c r="L1393" s="199"/>
      <c r="M1393" s="204"/>
      <c r="N1393" s="205"/>
      <c r="O1393" s="205"/>
      <c r="P1393" s="205"/>
      <c r="Q1393" s="205"/>
      <c r="R1393" s="205"/>
      <c r="S1393" s="205"/>
      <c r="T1393" s="206"/>
      <c r="U1393" s="198"/>
      <c r="V1393" s="198"/>
      <c r="AT1393" s="102" t="s">
        <v>212</v>
      </c>
      <c r="AU1393" s="102" t="s">
        <v>83</v>
      </c>
      <c r="AV1393" s="14" t="s">
        <v>83</v>
      </c>
      <c r="AW1393" s="14" t="s">
        <v>32</v>
      </c>
      <c r="AX1393" s="14" t="s">
        <v>75</v>
      </c>
      <c r="AY1393" s="102" t="s">
        <v>204</v>
      </c>
    </row>
    <row r="1394" spans="1:51" s="14" customFormat="1" x14ac:dyDescent="0.2">
      <c r="A1394" s="198"/>
      <c r="B1394" s="199"/>
      <c r="C1394" s="198"/>
      <c r="D1394" s="200" t="s">
        <v>212</v>
      </c>
      <c r="E1394" s="201" t="s">
        <v>1</v>
      </c>
      <c r="F1394" s="202" t="s">
        <v>668</v>
      </c>
      <c r="G1394" s="198"/>
      <c r="H1394" s="203">
        <v>146.358</v>
      </c>
      <c r="I1394" s="198"/>
      <c r="J1394" s="198"/>
      <c r="K1394" s="198"/>
      <c r="L1394" s="199"/>
      <c r="M1394" s="204"/>
      <c r="N1394" s="205"/>
      <c r="O1394" s="205"/>
      <c r="P1394" s="205"/>
      <c r="Q1394" s="205"/>
      <c r="R1394" s="205"/>
      <c r="S1394" s="205"/>
      <c r="T1394" s="206"/>
      <c r="U1394" s="198"/>
      <c r="V1394" s="198"/>
      <c r="AT1394" s="102" t="s">
        <v>212</v>
      </c>
      <c r="AU1394" s="102" t="s">
        <v>83</v>
      </c>
      <c r="AV1394" s="14" t="s">
        <v>83</v>
      </c>
      <c r="AW1394" s="14" t="s">
        <v>32</v>
      </c>
      <c r="AX1394" s="14" t="s">
        <v>75</v>
      </c>
      <c r="AY1394" s="102" t="s">
        <v>204</v>
      </c>
    </row>
    <row r="1395" spans="1:51" s="14" customFormat="1" x14ac:dyDescent="0.2">
      <c r="A1395" s="198"/>
      <c r="B1395" s="199"/>
      <c r="C1395" s="198"/>
      <c r="D1395" s="200" t="s">
        <v>212</v>
      </c>
      <c r="E1395" s="201" t="s">
        <v>1</v>
      </c>
      <c r="F1395" s="202" t="s">
        <v>669</v>
      </c>
      <c r="G1395" s="198"/>
      <c r="H1395" s="203">
        <v>-2.3050000000000002</v>
      </c>
      <c r="I1395" s="198"/>
      <c r="J1395" s="198"/>
      <c r="K1395" s="198"/>
      <c r="L1395" s="199"/>
      <c r="M1395" s="204"/>
      <c r="N1395" s="205"/>
      <c r="O1395" s="205"/>
      <c r="P1395" s="205"/>
      <c r="Q1395" s="205"/>
      <c r="R1395" s="205"/>
      <c r="S1395" s="205"/>
      <c r="T1395" s="206"/>
      <c r="U1395" s="198"/>
      <c r="V1395" s="198"/>
      <c r="AT1395" s="102" t="s">
        <v>212</v>
      </c>
      <c r="AU1395" s="102" t="s">
        <v>83</v>
      </c>
      <c r="AV1395" s="14" t="s">
        <v>83</v>
      </c>
      <c r="AW1395" s="14" t="s">
        <v>32</v>
      </c>
      <c r="AX1395" s="14" t="s">
        <v>75</v>
      </c>
      <c r="AY1395" s="102" t="s">
        <v>204</v>
      </c>
    </row>
    <row r="1396" spans="1:51" s="14" customFormat="1" x14ac:dyDescent="0.2">
      <c r="A1396" s="198"/>
      <c r="B1396" s="199"/>
      <c r="C1396" s="198"/>
      <c r="D1396" s="200" t="s">
        <v>212</v>
      </c>
      <c r="E1396" s="201" t="s">
        <v>1</v>
      </c>
      <c r="F1396" s="202" t="s">
        <v>667</v>
      </c>
      <c r="G1396" s="198"/>
      <c r="H1396" s="203">
        <v>4.2300000000000004</v>
      </c>
      <c r="I1396" s="198"/>
      <c r="J1396" s="198"/>
      <c r="K1396" s="198"/>
      <c r="L1396" s="199"/>
      <c r="M1396" s="204"/>
      <c r="N1396" s="205"/>
      <c r="O1396" s="205"/>
      <c r="P1396" s="205"/>
      <c r="Q1396" s="205"/>
      <c r="R1396" s="205"/>
      <c r="S1396" s="205"/>
      <c r="T1396" s="206"/>
      <c r="U1396" s="198"/>
      <c r="V1396" s="198"/>
      <c r="AT1396" s="102" t="s">
        <v>212</v>
      </c>
      <c r="AU1396" s="102" t="s">
        <v>83</v>
      </c>
      <c r="AV1396" s="14" t="s">
        <v>83</v>
      </c>
      <c r="AW1396" s="14" t="s">
        <v>32</v>
      </c>
      <c r="AX1396" s="14" t="s">
        <v>75</v>
      </c>
      <c r="AY1396" s="102" t="s">
        <v>204</v>
      </c>
    </row>
    <row r="1397" spans="1:51" s="13" customFormat="1" x14ac:dyDescent="0.2">
      <c r="A1397" s="225"/>
      <c r="B1397" s="226"/>
      <c r="C1397" s="225"/>
      <c r="D1397" s="200" t="s">
        <v>212</v>
      </c>
      <c r="E1397" s="227" t="s">
        <v>1</v>
      </c>
      <c r="F1397" s="228" t="s">
        <v>510</v>
      </c>
      <c r="G1397" s="225"/>
      <c r="H1397" s="227" t="s">
        <v>1</v>
      </c>
      <c r="I1397" s="225"/>
      <c r="J1397" s="225"/>
      <c r="K1397" s="225"/>
      <c r="L1397" s="226"/>
      <c r="M1397" s="229"/>
      <c r="N1397" s="230"/>
      <c r="O1397" s="230"/>
      <c r="P1397" s="230"/>
      <c r="Q1397" s="230"/>
      <c r="R1397" s="230"/>
      <c r="S1397" s="230"/>
      <c r="T1397" s="231"/>
      <c r="U1397" s="225"/>
      <c r="V1397" s="225"/>
      <c r="AT1397" s="101" t="s">
        <v>212</v>
      </c>
      <c r="AU1397" s="101" t="s">
        <v>83</v>
      </c>
      <c r="AV1397" s="13" t="s">
        <v>81</v>
      </c>
      <c r="AW1397" s="13" t="s">
        <v>32</v>
      </c>
      <c r="AX1397" s="13" t="s">
        <v>75</v>
      </c>
      <c r="AY1397" s="101" t="s">
        <v>204</v>
      </c>
    </row>
    <row r="1398" spans="1:51" s="14" customFormat="1" x14ac:dyDescent="0.2">
      <c r="A1398" s="198"/>
      <c r="B1398" s="199"/>
      <c r="C1398" s="198"/>
      <c r="D1398" s="200" t="s">
        <v>212</v>
      </c>
      <c r="E1398" s="201" t="s">
        <v>1</v>
      </c>
      <c r="F1398" s="202" t="s">
        <v>511</v>
      </c>
      <c r="G1398" s="198"/>
      <c r="H1398" s="203">
        <v>154.77000000000001</v>
      </c>
      <c r="I1398" s="198"/>
      <c r="J1398" s="198"/>
      <c r="K1398" s="198"/>
      <c r="L1398" s="199"/>
      <c r="M1398" s="204"/>
      <c r="N1398" s="205"/>
      <c r="O1398" s="205"/>
      <c r="P1398" s="205"/>
      <c r="Q1398" s="205"/>
      <c r="R1398" s="205"/>
      <c r="S1398" s="205"/>
      <c r="T1398" s="206"/>
      <c r="U1398" s="198"/>
      <c r="V1398" s="198"/>
      <c r="AT1398" s="102" t="s">
        <v>212</v>
      </c>
      <c r="AU1398" s="102" t="s">
        <v>83</v>
      </c>
      <c r="AV1398" s="14" t="s">
        <v>83</v>
      </c>
      <c r="AW1398" s="14" t="s">
        <v>32</v>
      </c>
      <c r="AX1398" s="14" t="s">
        <v>75</v>
      </c>
      <c r="AY1398" s="102" t="s">
        <v>204</v>
      </c>
    </row>
    <row r="1399" spans="1:51" s="14" customFormat="1" x14ac:dyDescent="0.2">
      <c r="A1399" s="198"/>
      <c r="B1399" s="199"/>
      <c r="C1399" s="198"/>
      <c r="D1399" s="200" t="s">
        <v>212</v>
      </c>
      <c r="E1399" s="201" t="s">
        <v>1</v>
      </c>
      <c r="F1399" s="202" t="s">
        <v>670</v>
      </c>
      <c r="G1399" s="198"/>
      <c r="H1399" s="203">
        <v>346.322</v>
      </c>
      <c r="I1399" s="198"/>
      <c r="J1399" s="198"/>
      <c r="K1399" s="198"/>
      <c r="L1399" s="199"/>
      <c r="M1399" s="204"/>
      <c r="N1399" s="205"/>
      <c r="O1399" s="205"/>
      <c r="P1399" s="205"/>
      <c r="Q1399" s="205"/>
      <c r="R1399" s="205"/>
      <c r="S1399" s="205"/>
      <c r="T1399" s="206"/>
      <c r="U1399" s="198"/>
      <c r="V1399" s="198"/>
      <c r="AT1399" s="102" t="s">
        <v>212</v>
      </c>
      <c r="AU1399" s="102" t="s">
        <v>83</v>
      </c>
      <c r="AV1399" s="14" t="s">
        <v>83</v>
      </c>
      <c r="AW1399" s="14" t="s">
        <v>32</v>
      </c>
      <c r="AX1399" s="14" t="s">
        <v>75</v>
      </c>
      <c r="AY1399" s="102" t="s">
        <v>204</v>
      </c>
    </row>
    <row r="1400" spans="1:51" s="14" customFormat="1" x14ac:dyDescent="0.2">
      <c r="A1400" s="198"/>
      <c r="B1400" s="199"/>
      <c r="C1400" s="198"/>
      <c r="D1400" s="200" t="s">
        <v>212</v>
      </c>
      <c r="E1400" s="201" t="s">
        <v>1</v>
      </c>
      <c r="F1400" s="202" t="s">
        <v>671</v>
      </c>
      <c r="G1400" s="198"/>
      <c r="H1400" s="203">
        <v>-3.5</v>
      </c>
      <c r="I1400" s="198"/>
      <c r="J1400" s="198"/>
      <c r="K1400" s="198"/>
      <c r="L1400" s="199"/>
      <c r="M1400" s="204"/>
      <c r="N1400" s="205"/>
      <c r="O1400" s="205"/>
      <c r="P1400" s="205"/>
      <c r="Q1400" s="205"/>
      <c r="R1400" s="205"/>
      <c r="S1400" s="205"/>
      <c r="T1400" s="206"/>
      <c r="U1400" s="198"/>
      <c r="V1400" s="198"/>
      <c r="AT1400" s="102" t="s">
        <v>212</v>
      </c>
      <c r="AU1400" s="102" t="s">
        <v>83</v>
      </c>
      <c r="AV1400" s="14" t="s">
        <v>83</v>
      </c>
      <c r="AW1400" s="14" t="s">
        <v>32</v>
      </c>
      <c r="AX1400" s="14" t="s">
        <v>75</v>
      </c>
      <c r="AY1400" s="102" t="s">
        <v>204</v>
      </c>
    </row>
    <row r="1401" spans="1:51" s="14" customFormat="1" x14ac:dyDescent="0.2">
      <c r="A1401" s="198"/>
      <c r="B1401" s="199"/>
      <c r="C1401" s="198"/>
      <c r="D1401" s="200" t="s">
        <v>212</v>
      </c>
      <c r="E1401" s="201" t="s">
        <v>1</v>
      </c>
      <c r="F1401" s="202" t="s">
        <v>672</v>
      </c>
      <c r="G1401" s="198"/>
      <c r="H1401" s="203">
        <v>2.2869999999999999</v>
      </c>
      <c r="I1401" s="198"/>
      <c r="J1401" s="198"/>
      <c r="K1401" s="198"/>
      <c r="L1401" s="199"/>
      <c r="M1401" s="204"/>
      <c r="N1401" s="205"/>
      <c r="O1401" s="205"/>
      <c r="P1401" s="205"/>
      <c r="Q1401" s="205"/>
      <c r="R1401" s="205"/>
      <c r="S1401" s="205"/>
      <c r="T1401" s="206"/>
      <c r="U1401" s="198"/>
      <c r="V1401" s="198"/>
      <c r="AT1401" s="102" t="s">
        <v>212</v>
      </c>
      <c r="AU1401" s="102" t="s">
        <v>83</v>
      </c>
      <c r="AV1401" s="14" t="s">
        <v>83</v>
      </c>
      <c r="AW1401" s="14" t="s">
        <v>32</v>
      </c>
      <c r="AX1401" s="14" t="s">
        <v>75</v>
      </c>
      <c r="AY1401" s="102" t="s">
        <v>204</v>
      </c>
    </row>
    <row r="1402" spans="1:51" s="14" customFormat="1" x14ac:dyDescent="0.2">
      <c r="A1402" s="198"/>
      <c r="B1402" s="199"/>
      <c r="C1402" s="198"/>
      <c r="D1402" s="200" t="s">
        <v>212</v>
      </c>
      <c r="E1402" s="201" t="s">
        <v>1</v>
      </c>
      <c r="F1402" s="202" t="s">
        <v>673</v>
      </c>
      <c r="G1402" s="198"/>
      <c r="H1402" s="203">
        <v>16.920000000000002</v>
      </c>
      <c r="I1402" s="198"/>
      <c r="J1402" s="198"/>
      <c r="K1402" s="198"/>
      <c r="L1402" s="199"/>
      <c r="M1402" s="204"/>
      <c r="N1402" s="205"/>
      <c r="O1402" s="205"/>
      <c r="P1402" s="205"/>
      <c r="Q1402" s="205"/>
      <c r="R1402" s="205"/>
      <c r="S1402" s="205"/>
      <c r="T1402" s="206"/>
      <c r="U1402" s="198"/>
      <c r="V1402" s="198"/>
      <c r="AT1402" s="102" t="s">
        <v>212</v>
      </c>
      <c r="AU1402" s="102" t="s">
        <v>83</v>
      </c>
      <c r="AV1402" s="14" t="s">
        <v>83</v>
      </c>
      <c r="AW1402" s="14" t="s">
        <v>32</v>
      </c>
      <c r="AX1402" s="14" t="s">
        <v>75</v>
      </c>
      <c r="AY1402" s="102" t="s">
        <v>204</v>
      </c>
    </row>
    <row r="1403" spans="1:51" s="13" customFormat="1" x14ac:dyDescent="0.2">
      <c r="A1403" s="225"/>
      <c r="B1403" s="226"/>
      <c r="C1403" s="225"/>
      <c r="D1403" s="200" t="s">
        <v>212</v>
      </c>
      <c r="E1403" s="227" t="s">
        <v>1</v>
      </c>
      <c r="F1403" s="228" t="s">
        <v>225</v>
      </c>
      <c r="G1403" s="225"/>
      <c r="H1403" s="227" t="s">
        <v>1</v>
      </c>
      <c r="I1403" s="225"/>
      <c r="J1403" s="225"/>
      <c r="K1403" s="225"/>
      <c r="L1403" s="226"/>
      <c r="M1403" s="229"/>
      <c r="N1403" s="230"/>
      <c r="O1403" s="230"/>
      <c r="P1403" s="230"/>
      <c r="Q1403" s="230"/>
      <c r="R1403" s="230"/>
      <c r="S1403" s="230"/>
      <c r="T1403" s="231"/>
      <c r="U1403" s="225"/>
      <c r="V1403" s="225"/>
      <c r="AT1403" s="101" t="s">
        <v>212</v>
      </c>
      <c r="AU1403" s="101" t="s">
        <v>83</v>
      </c>
      <c r="AV1403" s="13" t="s">
        <v>81</v>
      </c>
      <c r="AW1403" s="13" t="s">
        <v>32</v>
      </c>
      <c r="AX1403" s="13" t="s">
        <v>75</v>
      </c>
      <c r="AY1403" s="101" t="s">
        <v>204</v>
      </c>
    </row>
    <row r="1404" spans="1:51" s="14" customFormat="1" x14ac:dyDescent="0.2">
      <c r="A1404" s="198"/>
      <c r="B1404" s="199"/>
      <c r="C1404" s="198"/>
      <c r="D1404" s="200" t="s">
        <v>212</v>
      </c>
      <c r="E1404" s="201" t="s">
        <v>1</v>
      </c>
      <c r="F1404" s="202" t="s">
        <v>635</v>
      </c>
      <c r="G1404" s="198"/>
      <c r="H1404" s="203">
        <v>46.38</v>
      </c>
      <c r="I1404" s="198"/>
      <c r="J1404" s="198"/>
      <c r="K1404" s="198"/>
      <c r="L1404" s="199"/>
      <c r="M1404" s="204"/>
      <c r="N1404" s="205"/>
      <c r="O1404" s="205"/>
      <c r="P1404" s="205"/>
      <c r="Q1404" s="205"/>
      <c r="R1404" s="205"/>
      <c r="S1404" s="205"/>
      <c r="T1404" s="206"/>
      <c r="U1404" s="198"/>
      <c r="V1404" s="198"/>
      <c r="AT1404" s="102" t="s">
        <v>212</v>
      </c>
      <c r="AU1404" s="102" t="s">
        <v>83</v>
      </c>
      <c r="AV1404" s="14" t="s">
        <v>83</v>
      </c>
      <c r="AW1404" s="14" t="s">
        <v>32</v>
      </c>
      <c r="AX1404" s="14" t="s">
        <v>75</v>
      </c>
      <c r="AY1404" s="102" t="s">
        <v>204</v>
      </c>
    </row>
    <row r="1405" spans="1:51" s="14" customFormat="1" x14ac:dyDescent="0.2">
      <c r="A1405" s="198"/>
      <c r="B1405" s="199"/>
      <c r="C1405" s="198"/>
      <c r="D1405" s="200" t="s">
        <v>212</v>
      </c>
      <c r="E1405" s="201" t="s">
        <v>1</v>
      </c>
      <c r="F1405" s="202" t="s">
        <v>676</v>
      </c>
      <c r="G1405" s="198"/>
      <c r="H1405" s="203">
        <v>126.861</v>
      </c>
      <c r="I1405" s="198"/>
      <c r="J1405" s="198"/>
      <c r="K1405" s="198"/>
      <c r="L1405" s="199"/>
      <c r="M1405" s="204"/>
      <c r="N1405" s="205"/>
      <c r="O1405" s="205"/>
      <c r="P1405" s="205"/>
      <c r="Q1405" s="205"/>
      <c r="R1405" s="205"/>
      <c r="S1405" s="205"/>
      <c r="T1405" s="206"/>
      <c r="U1405" s="198"/>
      <c r="V1405" s="198"/>
      <c r="AT1405" s="102" t="s">
        <v>212</v>
      </c>
      <c r="AU1405" s="102" t="s">
        <v>83</v>
      </c>
      <c r="AV1405" s="14" t="s">
        <v>83</v>
      </c>
      <c r="AW1405" s="14" t="s">
        <v>32</v>
      </c>
      <c r="AX1405" s="14" t="s">
        <v>75</v>
      </c>
      <c r="AY1405" s="102" t="s">
        <v>204</v>
      </c>
    </row>
    <row r="1406" spans="1:51" s="13" customFormat="1" x14ac:dyDescent="0.2">
      <c r="A1406" s="225"/>
      <c r="B1406" s="226"/>
      <c r="C1406" s="225"/>
      <c r="D1406" s="200" t="s">
        <v>212</v>
      </c>
      <c r="E1406" s="227" t="s">
        <v>1</v>
      </c>
      <c r="F1406" s="228" t="s">
        <v>431</v>
      </c>
      <c r="G1406" s="225"/>
      <c r="H1406" s="227" t="s">
        <v>1</v>
      </c>
      <c r="I1406" s="225"/>
      <c r="J1406" s="225"/>
      <c r="K1406" s="225"/>
      <c r="L1406" s="226"/>
      <c r="M1406" s="229"/>
      <c r="N1406" s="230"/>
      <c r="O1406" s="230"/>
      <c r="P1406" s="230"/>
      <c r="Q1406" s="230"/>
      <c r="R1406" s="230"/>
      <c r="S1406" s="230"/>
      <c r="T1406" s="231"/>
      <c r="U1406" s="225"/>
      <c r="V1406" s="225"/>
      <c r="AT1406" s="101" t="s">
        <v>212</v>
      </c>
      <c r="AU1406" s="101" t="s">
        <v>83</v>
      </c>
      <c r="AV1406" s="13" t="s">
        <v>81</v>
      </c>
      <c r="AW1406" s="13" t="s">
        <v>32</v>
      </c>
      <c r="AX1406" s="13" t="s">
        <v>75</v>
      </c>
      <c r="AY1406" s="101" t="s">
        <v>204</v>
      </c>
    </row>
    <row r="1407" spans="1:51" s="14" customFormat="1" x14ac:dyDescent="0.2">
      <c r="A1407" s="198"/>
      <c r="B1407" s="199"/>
      <c r="C1407" s="198"/>
      <c r="D1407" s="200" t="s">
        <v>212</v>
      </c>
      <c r="E1407" s="201" t="s">
        <v>1</v>
      </c>
      <c r="F1407" s="202" t="s">
        <v>636</v>
      </c>
      <c r="G1407" s="198"/>
      <c r="H1407" s="203">
        <v>99.254999999999995</v>
      </c>
      <c r="I1407" s="198"/>
      <c r="J1407" s="198"/>
      <c r="K1407" s="198"/>
      <c r="L1407" s="199"/>
      <c r="M1407" s="204"/>
      <c r="N1407" s="205"/>
      <c r="O1407" s="205"/>
      <c r="P1407" s="205"/>
      <c r="Q1407" s="205"/>
      <c r="R1407" s="205"/>
      <c r="S1407" s="205"/>
      <c r="T1407" s="206"/>
      <c r="U1407" s="198"/>
      <c r="V1407" s="198"/>
      <c r="AT1407" s="102" t="s">
        <v>212</v>
      </c>
      <c r="AU1407" s="102" t="s">
        <v>83</v>
      </c>
      <c r="AV1407" s="14" t="s">
        <v>83</v>
      </c>
      <c r="AW1407" s="14" t="s">
        <v>32</v>
      </c>
      <c r="AX1407" s="14" t="s">
        <v>75</v>
      </c>
      <c r="AY1407" s="102" t="s">
        <v>204</v>
      </c>
    </row>
    <row r="1408" spans="1:51" s="14" customFormat="1" x14ac:dyDescent="0.2">
      <c r="A1408" s="198"/>
      <c r="B1408" s="199"/>
      <c r="C1408" s="198"/>
      <c r="D1408" s="200" t="s">
        <v>212</v>
      </c>
      <c r="E1408" s="201" t="s">
        <v>1</v>
      </c>
      <c r="F1408" s="202" t="s">
        <v>677</v>
      </c>
      <c r="G1408" s="198"/>
      <c r="H1408" s="203">
        <v>162.042</v>
      </c>
      <c r="I1408" s="198"/>
      <c r="J1408" s="198"/>
      <c r="K1408" s="198"/>
      <c r="L1408" s="199"/>
      <c r="M1408" s="204"/>
      <c r="N1408" s="205"/>
      <c r="O1408" s="205"/>
      <c r="P1408" s="205"/>
      <c r="Q1408" s="205"/>
      <c r="R1408" s="205"/>
      <c r="S1408" s="205"/>
      <c r="T1408" s="206"/>
      <c r="U1408" s="198"/>
      <c r="V1408" s="198"/>
      <c r="AT1408" s="102" t="s">
        <v>212</v>
      </c>
      <c r="AU1408" s="102" t="s">
        <v>83</v>
      </c>
      <c r="AV1408" s="14" t="s">
        <v>83</v>
      </c>
      <c r="AW1408" s="14" t="s">
        <v>32</v>
      </c>
      <c r="AX1408" s="14" t="s">
        <v>75</v>
      </c>
      <c r="AY1408" s="102" t="s">
        <v>204</v>
      </c>
    </row>
    <row r="1409" spans="1:65" s="16" customFormat="1" x14ac:dyDescent="0.2">
      <c r="A1409" s="232"/>
      <c r="B1409" s="233"/>
      <c r="C1409" s="232"/>
      <c r="D1409" s="200" t="s">
        <v>212</v>
      </c>
      <c r="E1409" s="234" t="s">
        <v>1</v>
      </c>
      <c r="F1409" s="235" t="s">
        <v>1067</v>
      </c>
      <c r="G1409" s="232"/>
      <c r="H1409" s="236">
        <v>2027.665</v>
      </c>
      <c r="I1409" s="232"/>
      <c r="J1409" s="232"/>
      <c r="K1409" s="232"/>
      <c r="L1409" s="233"/>
      <c r="M1409" s="237"/>
      <c r="N1409" s="238"/>
      <c r="O1409" s="238"/>
      <c r="P1409" s="238"/>
      <c r="Q1409" s="238"/>
      <c r="R1409" s="238"/>
      <c r="S1409" s="238"/>
      <c r="T1409" s="239"/>
      <c r="U1409" s="232"/>
      <c r="V1409" s="232"/>
      <c r="AT1409" s="104" t="s">
        <v>212</v>
      </c>
      <c r="AU1409" s="104" t="s">
        <v>83</v>
      </c>
      <c r="AV1409" s="16" t="s">
        <v>230</v>
      </c>
      <c r="AW1409" s="16" t="s">
        <v>32</v>
      </c>
      <c r="AX1409" s="16" t="s">
        <v>75</v>
      </c>
      <c r="AY1409" s="104" t="s">
        <v>204</v>
      </c>
    </row>
    <row r="1410" spans="1:65" s="13" customFormat="1" x14ac:dyDescent="0.2">
      <c r="A1410" s="225"/>
      <c r="B1410" s="226"/>
      <c r="C1410" s="225"/>
      <c r="D1410" s="200" t="s">
        <v>212</v>
      </c>
      <c r="E1410" s="227" t="s">
        <v>1</v>
      </c>
      <c r="F1410" s="228" t="s">
        <v>1068</v>
      </c>
      <c r="G1410" s="225"/>
      <c r="H1410" s="227" t="s">
        <v>1</v>
      </c>
      <c r="I1410" s="225"/>
      <c r="J1410" s="225"/>
      <c r="K1410" s="225"/>
      <c r="L1410" s="226"/>
      <c r="M1410" s="229"/>
      <c r="N1410" s="230"/>
      <c r="O1410" s="230"/>
      <c r="P1410" s="230"/>
      <c r="Q1410" s="230"/>
      <c r="R1410" s="230"/>
      <c r="S1410" s="230"/>
      <c r="T1410" s="231"/>
      <c r="U1410" s="225"/>
      <c r="V1410" s="225"/>
      <c r="AT1410" s="101" t="s">
        <v>212</v>
      </c>
      <c r="AU1410" s="101" t="s">
        <v>83</v>
      </c>
      <c r="AV1410" s="13" t="s">
        <v>81</v>
      </c>
      <c r="AW1410" s="13" t="s">
        <v>32</v>
      </c>
      <c r="AX1410" s="13" t="s">
        <v>75</v>
      </c>
      <c r="AY1410" s="101" t="s">
        <v>204</v>
      </c>
    </row>
    <row r="1411" spans="1:65" s="14" customFormat="1" x14ac:dyDescent="0.2">
      <c r="A1411" s="198"/>
      <c r="B1411" s="199"/>
      <c r="C1411" s="198"/>
      <c r="D1411" s="200" t="s">
        <v>212</v>
      </c>
      <c r="E1411" s="201" t="s">
        <v>1</v>
      </c>
      <c r="F1411" s="202" t="s">
        <v>1069</v>
      </c>
      <c r="G1411" s="198"/>
      <c r="H1411" s="203">
        <v>608.29999999999995</v>
      </c>
      <c r="I1411" s="198"/>
      <c r="J1411" s="198"/>
      <c r="K1411" s="198"/>
      <c r="L1411" s="199"/>
      <c r="M1411" s="204"/>
      <c r="N1411" s="205"/>
      <c r="O1411" s="205"/>
      <c r="P1411" s="205"/>
      <c r="Q1411" s="205"/>
      <c r="R1411" s="205"/>
      <c r="S1411" s="205"/>
      <c r="T1411" s="206"/>
      <c r="U1411" s="198"/>
      <c r="V1411" s="198"/>
      <c r="AT1411" s="102" t="s">
        <v>212</v>
      </c>
      <c r="AU1411" s="102" t="s">
        <v>83</v>
      </c>
      <c r="AV1411" s="14" t="s">
        <v>83</v>
      </c>
      <c r="AW1411" s="14" t="s">
        <v>32</v>
      </c>
      <c r="AX1411" s="14" t="s">
        <v>75</v>
      </c>
      <c r="AY1411" s="102" t="s">
        <v>204</v>
      </c>
    </row>
    <row r="1412" spans="1:65" s="15" customFormat="1" x14ac:dyDescent="0.2">
      <c r="A1412" s="207"/>
      <c r="B1412" s="208"/>
      <c r="C1412" s="207"/>
      <c r="D1412" s="200" t="s">
        <v>212</v>
      </c>
      <c r="E1412" s="209" t="s">
        <v>1</v>
      </c>
      <c r="F1412" s="210" t="s">
        <v>227</v>
      </c>
      <c r="G1412" s="207"/>
      <c r="H1412" s="211">
        <v>2635.9650000000001</v>
      </c>
      <c r="I1412" s="207"/>
      <c r="J1412" s="207"/>
      <c r="K1412" s="207"/>
      <c r="L1412" s="208"/>
      <c r="M1412" s="212"/>
      <c r="N1412" s="213"/>
      <c r="O1412" s="213"/>
      <c r="P1412" s="213"/>
      <c r="Q1412" s="213"/>
      <c r="R1412" s="213"/>
      <c r="S1412" s="213"/>
      <c r="T1412" s="214"/>
      <c r="U1412" s="207"/>
      <c r="V1412" s="207"/>
      <c r="AT1412" s="103" t="s">
        <v>212</v>
      </c>
      <c r="AU1412" s="103" t="s">
        <v>83</v>
      </c>
      <c r="AV1412" s="15" t="s">
        <v>211</v>
      </c>
      <c r="AW1412" s="15" t="s">
        <v>32</v>
      </c>
      <c r="AX1412" s="15" t="s">
        <v>81</v>
      </c>
      <c r="AY1412" s="103" t="s">
        <v>204</v>
      </c>
    </row>
    <row r="1413" spans="1:65" s="2" customFormat="1" ht="24.2" customHeight="1" x14ac:dyDescent="0.2">
      <c r="A1413" s="111"/>
      <c r="B1413" s="112"/>
      <c r="C1413" s="215" t="s">
        <v>1070</v>
      </c>
      <c r="D1413" s="215" t="s">
        <v>1071</v>
      </c>
      <c r="E1413" s="216" t="s">
        <v>1072</v>
      </c>
      <c r="F1413" s="217" t="s">
        <v>1073</v>
      </c>
      <c r="G1413" s="218" t="s">
        <v>367</v>
      </c>
      <c r="H1413" s="219">
        <v>3031.36</v>
      </c>
      <c r="I1413" s="220"/>
      <c r="J1413" s="220">
        <f>ROUND(I1413*H1413,2)</f>
        <v>0</v>
      </c>
      <c r="K1413" s="221"/>
      <c r="L1413" s="222"/>
      <c r="M1413" s="223" t="s">
        <v>1</v>
      </c>
      <c r="N1413" s="224" t="s">
        <v>40</v>
      </c>
      <c r="O1413" s="196">
        <v>0</v>
      </c>
      <c r="P1413" s="196">
        <f>O1413*H1413</f>
        <v>0</v>
      </c>
      <c r="Q1413" s="196">
        <v>0</v>
      </c>
      <c r="R1413" s="196">
        <f>Q1413*H1413</f>
        <v>0</v>
      </c>
      <c r="S1413" s="196">
        <v>0</v>
      </c>
      <c r="T1413" s="197">
        <f>S1413*H1413</f>
        <v>0</v>
      </c>
      <c r="U1413" s="111"/>
      <c r="V1413" s="111"/>
      <c r="W1413" s="29"/>
      <c r="X1413" s="29"/>
      <c r="Y1413" s="29"/>
      <c r="Z1413" s="29"/>
      <c r="AA1413" s="29"/>
      <c r="AB1413" s="29"/>
      <c r="AC1413" s="29"/>
      <c r="AD1413" s="29"/>
      <c r="AE1413" s="29"/>
      <c r="AR1413" s="99" t="s">
        <v>368</v>
      </c>
      <c r="AT1413" s="99" t="s">
        <v>1071</v>
      </c>
      <c r="AU1413" s="99" t="s">
        <v>83</v>
      </c>
      <c r="AY1413" s="18" t="s">
        <v>204</v>
      </c>
      <c r="BE1413" s="100">
        <f>IF(N1413="základní",J1413,0)</f>
        <v>0</v>
      </c>
      <c r="BF1413" s="100">
        <f>IF(N1413="snížená",J1413,0)</f>
        <v>0</v>
      </c>
      <c r="BG1413" s="100">
        <f>IF(N1413="zákl. přenesená",J1413,0)</f>
        <v>0</v>
      </c>
      <c r="BH1413" s="100">
        <f>IF(N1413="sníž. přenesená",J1413,0)</f>
        <v>0</v>
      </c>
      <c r="BI1413" s="100">
        <f>IF(N1413="nulová",J1413,0)</f>
        <v>0</v>
      </c>
      <c r="BJ1413" s="18" t="s">
        <v>81</v>
      </c>
      <c r="BK1413" s="100">
        <f>ROUND(I1413*H1413,2)</f>
        <v>0</v>
      </c>
      <c r="BL1413" s="18" t="s">
        <v>310</v>
      </c>
      <c r="BM1413" s="99" t="s">
        <v>1074</v>
      </c>
    </row>
    <row r="1414" spans="1:65" s="14" customFormat="1" x14ac:dyDescent="0.2">
      <c r="A1414" s="198"/>
      <c r="B1414" s="199"/>
      <c r="C1414" s="198"/>
      <c r="D1414" s="200" t="s">
        <v>212</v>
      </c>
      <c r="E1414" s="201" t="s">
        <v>1</v>
      </c>
      <c r="F1414" s="202" t="s">
        <v>1075</v>
      </c>
      <c r="G1414" s="198"/>
      <c r="H1414" s="203">
        <v>3031.36</v>
      </c>
      <c r="I1414" s="198"/>
      <c r="J1414" s="198"/>
      <c r="K1414" s="198"/>
      <c r="L1414" s="199"/>
      <c r="M1414" s="204"/>
      <c r="N1414" s="205"/>
      <c r="O1414" s="205"/>
      <c r="P1414" s="205"/>
      <c r="Q1414" s="205"/>
      <c r="R1414" s="205"/>
      <c r="S1414" s="205"/>
      <c r="T1414" s="206"/>
      <c r="U1414" s="198"/>
      <c r="V1414" s="198"/>
      <c r="AT1414" s="102" t="s">
        <v>212</v>
      </c>
      <c r="AU1414" s="102" t="s">
        <v>83</v>
      </c>
      <c r="AV1414" s="14" t="s">
        <v>83</v>
      </c>
      <c r="AW1414" s="14" t="s">
        <v>32</v>
      </c>
      <c r="AX1414" s="14" t="s">
        <v>75</v>
      </c>
      <c r="AY1414" s="102" t="s">
        <v>204</v>
      </c>
    </row>
    <row r="1415" spans="1:65" s="15" customFormat="1" x14ac:dyDescent="0.2">
      <c r="A1415" s="207"/>
      <c r="B1415" s="208"/>
      <c r="C1415" s="207"/>
      <c r="D1415" s="200" t="s">
        <v>212</v>
      </c>
      <c r="E1415" s="209" t="s">
        <v>1</v>
      </c>
      <c r="F1415" s="210" t="s">
        <v>227</v>
      </c>
      <c r="G1415" s="207"/>
      <c r="H1415" s="211">
        <v>3031.36</v>
      </c>
      <c r="I1415" s="207"/>
      <c r="J1415" s="207"/>
      <c r="K1415" s="207"/>
      <c r="L1415" s="208"/>
      <c r="M1415" s="246"/>
      <c r="N1415" s="247"/>
      <c r="O1415" s="247"/>
      <c r="P1415" s="247"/>
      <c r="Q1415" s="247"/>
      <c r="R1415" s="247"/>
      <c r="S1415" s="247"/>
      <c r="T1415" s="248"/>
      <c r="U1415" s="207"/>
      <c r="V1415" s="207"/>
      <c r="AT1415" s="103" t="s">
        <v>212</v>
      </c>
      <c r="AU1415" s="103" t="s">
        <v>83</v>
      </c>
      <c r="AV1415" s="15" t="s">
        <v>211</v>
      </c>
      <c r="AW1415" s="15" t="s">
        <v>32</v>
      </c>
      <c r="AX1415" s="15" t="s">
        <v>81</v>
      </c>
      <c r="AY1415" s="103" t="s">
        <v>204</v>
      </c>
    </row>
    <row r="1416" spans="1:65" s="2" customFormat="1" ht="6.95" customHeight="1" x14ac:dyDescent="0.2">
      <c r="A1416" s="111"/>
      <c r="B1416" s="142"/>
      <c r="C1416" s="143"/>
      <c r="D1416" s="143"/>
      <c r="E1416" s="143"/>
      <c r="F1416" s="143"/>
      <c r="G1416" s="143"/>
      <c r="H1416" s="143"/>
      <c r="I1416" s="143"/>
      <c r="J1416" s="143"/>
      <c r="K1416" s="143"/>
      <c r="L1416" s="112"/>
      <c r="M1416" s="111"/>
      <c r="N1416" s="114"/>
      <c r="O1416" s="111"/>
      <c r="P1416" s="111"/>
      <c r="Q1416" s="111"/>
      <c r="R1416" s="111"/>
      <c r="S1416" s="111"/>
      <c r="T1416" s="111"/>
      <c r="U1416" s="111"/>
      <c r="V1416" s="111"/>
      <c r="W1416" s="29"/>
      <c r="X1416" s="29"/>
      <c r="Y1416" s="29"/>
      <c r="Z1416" s="29"/>
      <c r="AA1416" s="29"/>
      <c r="AB1416" s="29"/>
      <c r="AC1416" s="29"/>
      <c r="AD1416" s="29"/>
      <c r="AE1416" s="29"/>
    </row>
  </sheetData>
  <sheetProtection password="CEF5" sheet="1" objects="1" scenarios="1"/>
  <protectedRanges>
    <protectedRange sqref="I140:I1413" name="Oblast1"/>
  </protectedRanges>
  <autoFilter ref="C136:K1415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3"/>
  <sheetViews>
    <sheetView showGridLines="0" topLeftCell="A67" workbookViewId="0">
      <selection activeCell="F136" sqref="F136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91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1076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ROUND(J143,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ROUND((SUM(BE143:BE1522)),  2)</f>
        <v>0</v>
      </c>
      <c r="G35" s="111"/>
      <c r="H35" s="111"/>
      <c r="I35" s="127">
        <v>0.21</v>
      </c>
      <c r="J35" s="126">
        <f>ROUND(((SUM(BE143:BE1522))*I35),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ROUND((SUM(BF143:BF1522)),  2)</f>
        <v>0</v>
      </c>
      <c r="G36" s="111"/>
      <c r="H36" s="111"/>
      <c r="I36" s="127">
        <v>0.15</v>
      </c>
      <c r="J36" s="126">
        <f>ROUND(((SUM(BF143:BF1522))*I36),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ROUND((SUM(BG143:BG1522)),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ROUND((SUM(BH143:BH1522)),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ROUND((SUM(BI143:BI1522)),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5.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01-01-1 - Návrh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J143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J144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1077</v>
      </c>
      <c r="E100" s="158"/>
      <c r="F100" s="158"/>
      <c r="G100" s="158"/>
      <c r="H100" s="158"/>
      <c r="I100" s="158"/>
      <c r="J100" s="159">
        <f>J145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1078</v>
      </c>
      <c r="E101" s="158"/>
      <c r="F101" s="158"/>
      <c r="G101" s="158"/>
      <c r="H101" s="158"/>
      <c r="I101" s="158"/>
      <c r="J101" s="159">
        <f>J193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1079</v>
      </c>
      <c r="E102" s="158"/>
      <c r="F102" s="158"/>
      <c r="G102" s="158"/>
      <c r="H102" s="158"/>
      <c r="I102" s="158"/>
      <c r="J102" s="159">
        <f>J270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1080</v>
      </c>
      <c r="E103" s="158"/>
      <c r="F103" s="158"/>
      <c r="G103" s="158"/>
      <c r="H103" s="158"/>
      <c r="I103" s="158"/>
      <c r="J103" s="159">
        <f>J340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173</v>
      </c>
      <c r="E104" s="158"/>
      <c r="F104" s="158"/>
      <c r="G104" s="158"/>
      <c r="H104" s="158"/>
      <c r="I104" s="158"/>
      <c r="J104" s="159">
        <f>J351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1081</v>
      </c>
      <c r="E105" s="158"/>
      <c r="F105" s="158"/>
      <c r="G105" s="158"/>
      <c r="H105" s="158"/>
      <c r="I105" s="158"/>
      <c r="J105" s="159">
        <f>J352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1082</v>
      </c>
      <c r="E106" s="158"/>
      <c r="F106" s="158"/>
      <c r="G106" s="158"/>
      <c r="H106" s="158"/>
      <c r="I106" s="158"/>
      <c r="J106" s="159">
        <f>J453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10" customFormat="1" ht="19.899999999999999" customHeight="1" x14ac:dyDescent="0.2">
      <c r="A107" s="155"/>
      <c r="B107" s="156"/>
      <c r="C107" s="155"/>
      <c r="D107" s="157" t="s">
        <v>175</v>
      </c>
      <c r="E107" s="158"/>
      <c r="F107" s="158"/>
      <c r="G107" s="158"/>
      <c r="H107" s="158"/>
      <c r="I107" s="158"/>
      <c r="J107" s="159">
        <f>J539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10" customFormat="1" ht="19.899999999999999" customHeight="1" x14ac:dyDescent="0.2">
      <c r="A108" s="155"/>
      <c r="B108" s="156"/>
      <c r="C108" s="155"/>
      <c r="D108" s="157" t="s">
        <v>179</v>
      </c>
      <c r="E108" s="158"/>
      <c r="F108" s="158"/>
      <c r="G108" s="158"/>
      <c r="H108" s="158"/>
      <c r="I108" s="158"/>
      <c r="J108" s="159">
        <f>J714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9" customFormat="1" ht="24.95" customHeight="1" x14ac:dyDescent="0.2">
      <c r="A109" s="150"/>
      <c r="B109" s="151"/>
      <c r="C109" s="150"/>
      <c r="D109" s="152" t="s">
        <v>180</v>
      </c>
      <c r="E109" s="153"/>
      <c r="F109" s="153"/>
      <c r="G109" s="153"/>
      <c r="H109" s="153"/>
      <c r="I109" s="153"/>
      <c r="J109" s="154">
        <f>J717</f>
        <v>0</v>
      </c>
      <c r="K109" s="150"/>
      <c r="L109" s="151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</row>
    <row r="110" spans="1:47" s="10" customFormat="1" ht="19.899999999999999" customHeight="1" x14ac:dyDescent="0.2">
      <c r="A110" s="155"/>
      <c r="B110" s="156"/>
      <c r="C110" s="155"/>
      <c r="D110" s="157" t="s">
        <v>1083</v>
      </c>
      <c r="E110" s="158"/>
      <c r="F110" s="158"/>
      <c r="G110" s="158"/>
      <c r="H110" s="158"/>
      <c r="I110" s="158"/>
      <c r="J110" s="159">
        <f>J718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10" customFormat="1" ht="19.899999999999999" customHeight="1" x14ac:dyDescent="0.2">
      <c r="A111" s="155"/>
      <c r="B111" s="156"/>
      <c r="C111" s="155"/>
      <c r="D111" s="157" t="s">
        <v>1084</v>
      </c>
      <c r="E111" s="158"/>
      <c r="F111" s="158"/>
      <c r="G111" s="158"/>
      <c r="H111" s="158"/>
      <c r="I111" s="158"/>
      <c r="J111" s="159">
        <f>J806</f>
        <v>0</v>
      </c>
      <c r="K111" s="155"/>
      <c r="L111" s="15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47" s="10" customFormat="1" ht="19.899999999999999" customHeight="1" x14ac:dyDescent="0.2">
      <c r="A112" s="155"/>
      <c r="B112" s="156"/>
      <c r="C112" s="155"/>
      <c r="D112" s="157" t="s">
        <v>1085</v>
      </c>
      <c r="E112" s="158"/>
      <c r="F112" s="158"/>
      <c r="G112" s="158"/>
      <c r="H112" s="158"/>
      <c r="I112" s="158"/>
      <c r="J112" s="159">
        <f>J826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10" customFormat="1" ht="19.899999999999999" customHeight="1" x14ac:dyDescent="0.2">
      <c r="A113" s="155"/>
      <c r="B113" s="156"/>
      <c r="C113" s="155"/>
      <c r="D113" s="157" t="s">
        <v>182</v>
      </c>
      <c r="E113" s="158"/>
      <c r="F113" s="158"/>
      <c r="G113" s="158"/>
      <c r="H113" s="158"/>
      <c r="I113" s="158"/>
      <c r="J113" s="159">
        <f>J867</f>
        <v>0</v>
      </c>
      <c r="K113" s="155"/>
      <c r="L113" s="15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31" s="10" customFormat="1" ht="19.899999999999999" customHeight="1" x14ac:dyDescent="0.2">
      <c r="A114" s="155"/>
      <c r="B114" s="156"/>
      <c r="C114" s="155"/>
      <c r="D114" s="157" t="s">
        <v>1086</v>
      </c>
      <c r="E114" s="158"/>
      <c r="F114" s="158"/>
      <c r="G114" s="158"/>
      <c r="H114" s="158"/>
      <c r="I114" s="158"/>
      <c r="J114" s="159">
        <f>J936</f>
        <v>0</v>
      </c>
      <c r="K114" s="155"/>
      <c r="L114" s="156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</row>
    <row r="115" spans="1:31" s="10" customFormat="1" ht="19.899999999999999" customHeight="1" x14ac:dyDescent="0.2">
      <c r="A115" s="155"/>
      <c r="B115" s="156"/>
      <c r="C115" s="155"/>
      <c r="D115" s="157" t="s">
        <v>183</v>
      </c>
      <c r="E115" s="158"/>
      <c r="F115" s="158"/>
      <c r="G115" s="158"/>
      <c r="H115" s="158"/>
      <c r="I115" s="158"/>
      <c r="J115" s="159">
        <f>J950</f>
        <v>0</v>
      </c>
      <c r="K115" s="155"/>
      <c r="L115" s="156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31" s="10" customFormat="1" ht="19.899999999999999" customHeight="1" x14ac:dyDescent="0.2">
      <c r="A116" s="155"/>
      <c r="B116" s="156"/>
      <c r="C116" s="155"/>
      <c r="D116" s="157" t="s">
        <v>1087</v>
      </c>
      <c r="E116" s="158"/>
      <c r="F116" s="158"/>
      <c r="G116" s="158"/>
      <c r="H116" s="158"/>
      <c r="I116" s="158"/>
      <c r="J116" s="159">
        <f>J959</f>
        <v>0</v>
      </c>
      <c r="K116" s="155"/>
      <c r="L116" s="156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</row>
    <row r="117" spans="1:31" s="10" customFormat="1" ht="19.899999999999999" customHeight="1" x14ac:dyDescent="0.2">
      <c r="A117" s="155"/>
      <c r="B117" s="156"/>
      <c r="C117" s="155"/>
      <c r="D117" s="157" t="s">
        <v>185</v>
      </c>
      <c r="E117" s="158"/>
      <c r="F117" s="158"/>
      <c r="G117" s="158"/>
      <c r="H117" s="158"/>
      <c r="I117" s="158"/>
      <c r="J117" s="159">
        <f>J1095</f>
        <v>0</v>
      </c>
      <c r="K117" s="155"/>
      <c r="L117" s="156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</row>
    <row r="118" spans="1:31" s="10" customFormat="1" ht="19.899999999999999" customHeight="1" x14ac:dyDescent="0.2">
      <c r="A118" s="155"/>
      <c r="B118" s="156"/>
      <c r="C118" s="155"/>
      <c r="D118" s="157" t="s">
        <v>186</v>
      </c>
      <c r="E118" s="158"/>
      <c r="F118" s="158"/>
      <c r="G118" s="158"/>
      <c r="H118" s="158"/>
      <c r="I118" s="158"/>
      <c r="J118" s="159">
        <f>J1161</f>
        <v>0</v>
      </c>
      <c r="K118" s="155"/>
      <c r="L118" s="156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</row>
    <row r="119" spans="1:31" s="10" customFormat="1" ht="19.899999999999999" customHeight="1" x14ac:dyDescent="0.2">
      <c r="A119" s="155"/>
      <c r="B119" s="156"/>
      <c r="C119" s="155"/>
      <c r="D119" s="157" t="s">
        <v>187</v>
      </c>
      <c r="E119" s="158"/>
      <c r="F119" s="158"/>
      <c r="G119" s="158"/>
      <c r="H119" s="158"/>
      <c r="I119" s="158"/>
      <c r="J119" s="159">
        <f>J1332</f>
        <v>0</v>
      </c>
      <c r="K119" s="155"/>
      <c r="L119" s="156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</row>
    <row r="120" spans="1:31" s="10" customFormat="1" ht="19.899999999999999" customHeight="1" x14ac:dyDescent="0.2">
      <c r="A120" s="155"/>
      <c r="B120" s="156"/>
      <c r="C120" s="155"/>
      <c r="D120" s="157" t="s">
        <v>1088</v>
      </c>
      <c r="E120" s="158"/>
      <c r="F120" s="158"/>
      <c r="G120" s="158"/>
      <c r="H120" s="158"/>
      <c r="I120" s="158"/>
      <c r="J120" s="159">
        <f>J1381</f>
        <v>0</v>
      </c>
      <c r="K120" s="155"/>
      <c r="L120" s="156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</row>
    <row r="121" spans="1:31" s="10" customFormat="1" ht="19.899999999999999" customHeight="1" x14ac:dyDescent="0.2">
      <c r="A121" s="155"/>
      <c r="B121" s="156"/>
      <c r="C121" s="155"/>
      <c r="D121" s="157" t="s">
        <v>188</v>
      </c>
      <c r="E121" s="158"/>
      <c r="F121" s="158"/>
      <c r="G121" s="158"/>
      <c r="H121" s="158"/>
      <c r="I121" s="158"/>
      <c r="J121" s="159">
        <f>J1514</f>
        <v>0</v>
      </c>
      <c r="K121" s="155"/>
      <c r="L121" s="156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</row>
    <row r="122" spans="1:31" s="2" customFormat="1" ht="21.7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111"/>
      <c r="B123" s="142"/>
      <c r="C123" s="143"/>
      <c r="D123" s="143"/>
      <c r="E123" s="143"/>
      <c r="F123" s="143"/>
      <c r="G123" s="143"/>
      <c r="H123" s="143"/>
      <c r="I123" s="143"/>
      <c r="J123" s="143"/>
      <c r="K123" s="143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7" spans="1:31" s="2" customFormat="1" ht="6.95" customHeight="1" x14ac:dyDescent="0.2">
      <c r="A127" s="111"/>
      <c r="B127" s="144"/>
      <c r="C127" s="145"/>
      <c r="D127" s="145"/>
      <c r="E127" s="145"/>
      <c r="F127" s="145"/>
      <c r="G127" s="145"/>
      <c r="H127" s="145"/>
      <c r="I127" s="145"/>
      <c r="J127" s="145"/>
      <c r="K127" s="145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4.95" customHeight="1" x14ac:dyDescent="0.2">
      <c r="A128" s="111"/>
      <c r="B128" s="112"/>
      <c r="C128" s="108" t="s">
        <v>189</v>
      </c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6.95" customHeight="1" x14ac:dyDescent="0.2">
      <c r="A129" s="111"/>
      <c r="B129" s="112"/>
      <c r="C129" s="111"/>
      <c r="D129" s="111"/>
      <c r="E129" s="111"/>
      <c r="F129" s="111"/>
      <c r="G129" s="111"/>
      <c r="H129" s="11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12" customHeight="1" x14ac:dyDescent="0.2">
      <c r="A130" s="111"/>
      <c r="B130" s="112"/>
      <c r="C130" s="110" t="s">
        <v>14</v>
      </c>
      <c r="D130" s="111"/>
      <c r="E130" s="111"/>
      <c r="F130" s="111"/>
      <c r="G130" s="111"/>
      <c r="H130" s="111"/>
      <c r="I130" s="111"/>
      <c r="J130" s="111"/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7" customHeight="1" x14ac:dyDescent="0.2">
      <c r="A131" s="111"/>
      <c r="B131" s="112"/>
      <c r="C131" s="111"/>
      <c r="D131" s="111"/>
      <c r="E131" s="294" t="str">
        <f>E7</f>
        <v>MUZEUM VYSOČINY PELHŘIMOV, Hrad Kámen, rekonstrukce elekroinstalace, stavebni úpravy</v>
      </c>
      <c r="F131" s="295"/>
      <c r="G131" s="295"/>
      <c r="H131" s="295"/>
      <c r="I131" s="111"/>
      <c r="J131" s="111"/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1" customFormat="1" ht="12" customHeight="1" x14ac:dyDescent="0.2">
      <c r="A132" s="92"/>
      <c r="B132" s="107"/>
      <c r="C132" s="110" t="s">
        <v>162</v>
      </c>
      <c r="D132" s="92"/>
      <c r="E132" s="92"/>
      <c r="F132" s="92"/>
      <c r="G132" s="92"/>
      <c r="H132" s="92"/>
      <c r="I132" s="92"/>
      <c r="J132" s="92"/>
      <c r="K132" s="92"/>
      <c r="L132" s="107"/>
      <c r="M132" s="92"/>
      <c r="N132" s="92"/>
      <c r="O132" s="92"/>
      <c r="P132" s="92"/>
      <c r="Q132" s="92"/>
      <c r="R132" s="92"/>
      <c r="S132" s="92"/>
      <c r="T132" s="92"/>
      <c r="U132" s="92"/>
      <c r="V132" s="92"/>
    </row>
    <row r="133" spans="1:63" s="2" customFormat="1" ht="16.5" customHeight="1" x14ac:dyDescent="0.2">
      <c r="A133" s="111"/>
      <c r="B133" s="112"/>
      <c r="C133" s="111"/>
      <c r="D133" s="111"/>
      <c r="E133" s="294" t="s">
        <v>163</v>
      </c>
      <c r="F133" s="291"/>
      <c r="G133" s="291"/>
      <c r="H133" s="291"/>
      <c r="I133" s="111"/>
      <c r="J133" s="111"/>
      <c r="K133" s="111"/>
      <c r="L133" s="113"/>
      <c r="M133" s="114"/>
      <c r="N133" s="114"/>
      <c r="O133" s="114"/>
      <c r="P133" s="114"/>
      <c r="Q133" s="114"/>
      <c r="R133" s="114"/>
      <c r="S133" s="111"/>
      <c r="T133" s="111"/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2" customHeight="1" x14ac:dyDescent="0.2">
      <c r="A134" s="111"/>
      <c r="B134" s="112"/>
      <c r="C134" s="110" t="s">
        <v>164</v>
      </c>
      <c r="D134" s="111"/>
      <c r="E134" s="111"/>
      <c r="F134" s="111"/>
      <c r="G134" s="111"/>
      <c r="H134" s="111"/>
      <c r="I134" s="111"/>
      <c r="J134" s="111"/>
      <c r="K134" s="111"/>
      <c r="L134" s="113"/>
      <c r="M134" s="114"/>
      <c r="N134" s="114"/>
      <c r="O134" s="114"/>
      <c r="P134" s="114"/>
      <c r="Q134" s="114"/>
      <c r="R134" s="114"/>
      <c r="S134" s="111"/>
      <c r="T134" s="111"/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6.5" customHeight="1" x14ac:dyDescent="0.2">
      <c r="A135" s="111"/>
      <c r="B135" s="112"/>
      <c r="C135" s="111"/>
      <c r="D135" s="111"/>
      <c r="E135" s="290" t="str">
        <f>E11</f>
        <v>01-01-1 - Návrh</v>
      </c>
      <c r="F135" s="291"/>
      <c r="G135" s="291"/>
      <c r="H135" s="291"/>
      <c r="I135" s="111"/>
      <c r="J135" s="111"/>
      <c r="K135" s="111"/>
      <c r="L135" s="113"/>
      <c r="M135" s="114"/>
      <c r="N135" s="114"/>
      <c r="O135" s="114"/>
      <c r="P135" s="114"/>
      <c r="Q135" s="114"/>
      <c r="R135" s="114"/>
      <c r="S135" s="111"/>
      <c r="T135" s="111"/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6.95" customHeight="1" x14ac:dyDescent="0.2">
      <c r="A136" s="111"/>
      <c r="B136" s="112"/>
      <c r="C136" s="111"/>
      <c r="D136" s="111"/>
      <c r="E136" s="111"/>
      <c r="F136" s="111"/>
      <c r="G136" s="111"/>
      <c r="H136" s="111"/>
      <c r="I136" s="111"/>
      <c r="J136" s="111"/>
      <c r="K136" s="111"/>
      <c r="L136" s="113"/>
      <c r="M136" s="114"/>
      <c r="N136" s="114"/>
      <c r="O136" s="114"/>
      <c r="P136" s="114"/>
      <c r="Q136" s="114"/>
      <c r="R136" s="114"/>
      <c r="S136" s="111"/>
      <c r="T136" s="111"/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12" customHeight="1" x14ac:dyDescent="0.2">
      <c r="A137" s="111"/>
      <c r="B137" s="112"/>
      <c r="C137" s="110" t="s">
        <v>18</v>
      </c>
      <c r="D137" s="111"/>
      <c r="E137" s="111"/>
      <c r="F137" s="115" t="str">
        <f>F14</f>
        <v>Hrad Kámen</v>
      </c>
      <c r="G137" s="111"/>
      <c r="H137" s="111"/>
      <c r="I137" s="110" t="s">
        <v>20</v>
      </c>
      <c r="J137" s="116" t="str">
        <f>IF(J14="","",J14)</f>
        <v>9. 6. 2023</v>
      </c>
      <c r="K137" s="111"/>
      <c r="L137" s="113"/>
      <c r="M137" s="114"/>
      <c r="N137" s="114"/>
      <c r="O137" s="114"/>
      <c r="P137" s="114"/>
      <c r="Q137" s="114"/>
      <c r="R137" s="114"/>
      <c r="S137" s="111"/>
      <c r="T137" s="111"/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6.95" customHeight="1" x14ac:dyDescent="0.2">
      <c r="A138" s="111"/>
      <c r="B138" s="112"/>
      <c r="C138" s="111"/>
      <c r="D138" s="111"/>
      <c r="E138" s="111"/>
      <c r="F138" s="111"/>
      <c r="G138" s="111"/>
      <c r="H138" s="111"/>
      <c r="I138" s="111"/>
      <c r="J138" s="111"/>
      <c r="K138" s="111"/>
      <c r="L138" s="113"/>
      <c r="M138" s="114"/>
      <c r="N138" s="114"/>
      <c r="O138" s="114"/>
      <c r="P138" s="114"/>
      <c r="Q138" s="114"/>
      <c r="R138" s="114"/>
      <c r="S138" s="111"/>
      <c r="T138" s="111"/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25.7" customHeight="1" x14ac:dyDescent="0.2">
      <c r="A139" s="111"/>
      <c r="B139" s="112"/>
      <c r="C139" s="110" t="s">
        <v>22</v>
      </c>
      <c r="D139" s="111"/>
      <c r="E139" s="111"/>
      <c r="F139" s="115" t="str">
        <f>E17</f>
        <v>KRAJ VYSOČINA</v>
      </c>
      <c r="G139" s="111"/>
      <c r="H139" s="111"/>
      <c r="I139" s="110" t="s">
        <v>30</v>
      </c>
      <c r="J139" s="146" t="str">
        <f>E23</f>
        <v>Ing.Michal Zlatuška arch.</v>
      </c>
      <c r="K139" s="111"/>
      <c r="L139" s="113"/>
      <c r="M139" s="114"/>
      <c r="N139" s="114"/>
      <c r="O139" s="114"/>
      <c r="P139" s="114"/>
      <c r="Q139" s="114"/>
      <c r="R139" s="114"/>
      <c r="S139" s="111"/>
      <c r="T139" s="111"/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 x14ac:dyDescent="0.2">
      <c r="A140" s="111"/>
      <c r="B140" s="112"/>
      <c r="C140" s="110" t="s">
        <v>28</v>
      </c>
      <c r="D140" s="111"/>
      <c r="E140" s="111"/>
      <c r="F140" s="115" t="str">
        <f>IF(E20="","",E20)</f>
        <v xml:space="preserve"> </v>
      </c>
      <c r="G140" s="111"/>
      <c r="H140" s="111"/>
      <c r="I140" s="110" t="s">
        <v>33</v>
      </c>
      <c r="J140" s="146" t="str">
        <f>E26</f>
        <v xml:space="preserve"> </v>
      </c>
      <c r="K140" s="111"/>
      <c r="L140" s="113"/>
      <c r="M140" s="114"/>
      <c r="N140" s="114"/>
      <c r="O140" s="114"/>
      <c r="P140" s="114"/>
      <c r="Q140" s="114"/>
      <c r="R140" s="114"/>
      <c r="S140" s="111"/>
      <c r="T140" s="111"/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0.35" customHeight="1" x14ac:dyDescent="0.2">
      <c r="A141" s="111"/>
      <c r="B141" s="112"/>
      <c r="C141" s="111"/>
      <c r="D141" s="111"/>
      <c r="E141" s="111"/>
      <c r="F141" s="111"/>
      <c r="G141" s="111"/>
      <c r="H141" s="111"/>
      <c r="I141" s="111"/>
      <c r="J141" s="111"/>
      <c r="K141" s="111"/>
      <c r="L141" s="113"/>
      <c r="M141" s="114"/>
      <c r="N141" s="114"/>
      <c r="O141" s="114"/>
      <c r="P141" s="114"/>
      <c r="Q141" s="114"/>
      <c r="R141" s="114"/>
      <c r="S141" s="111"/>
      <c r="T141" s="111"/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11" customFormat="1" ht="29.25" customHeight="1" x14ac:dyDescent="0.2">
      <c r="A142" s="160"/>
      <c r="B142" s="161"/>
      <c r="C142" s="162" t="s">
        <v>190</v>
      </c>
      <c r="D142" s="163" t="s">
        <v>60</v>
      </c>
      <c r="E142" s="163" t="s">
        <v>56</v>
      </c>
      <c r="F142" s="163" t="s">
        <v>57</v>
      </c>
      <c r="G142" s="163" t="s">
        <v>191</v>
      </c>
      <c r="H142" s="163" t="s">
        <v>192</v>
      </c>
      <c r="I142" s="163" t="s">
        <v>193</v>
      </c>
      <c r="J142" s="164" t="s">
        <v>169</v>
      </c>
      <c r="K142" s="165" t="s">
        <v>194</v>
      </c>
      <c r="L142" s="166"/>
      <c r="M142" s="167" t="s">
        <v>1</v>
      </c>
      <c r="N142" s="168" t="s">
        <v>39</v>
      </c>
      <c r="O142" s="168" t="s">
        <v>195</v>
      </c>
      <c r="P142" s="168" t="s">
        <v>196</v>
      </c>
      <c r="Q142" s="168" t="s">
        <v>197</v>
      </c>
      <c r="R142" s="168" t="s">
        <v>198</v>
      </c>
      <c r="S142" s="168" t="s">
        <v>199</v>
      </c>
      <c r="T142" s="169" t="s">
        <v>200</v>
      </c>
      <c r="U142" s="160"/>
      <c r="V142" s="160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63" s="2" customFormat="1" ht="22.9" customHeight="1" x14ac:dyDescent="0.25">
      <c r="A143" s="111"/>
      <c r="B143" s="112"/>
      <c r="C143" s="170" t="s">
        <v>201</v>
      </c>
      <c r="D143" s="111"/>
      <c r="E143" s="111"/>
      <c r="F143" s="111"/>
      <c r="G143" s="111"/>
      <c r="H143" s="111"/>
      <c r="I143" s="111"/>
      <c r="J143" s="171">
        <f>BK143</f>
        <v>0</v>
      </c>
      <c r="K143" s="111"/>
      <c r="L143" s="112"/>
      <c r="M143" s="172"/>
      <c r="N143" s="173"/>
      <c r="O143" s="121"/>
      <c r="P143" s="174">
        <f>P144+P717</f>
        <v>0</v>
      </c>
      <c r="Q143" s="121"/>
      <c r="R143" s="174">
        <f>R144+R717</f>
        <v>0</v>
      </c>
      <c r="S143" s="121"/>
      <c r="T143" s="175">
        <f>T144+T717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T143" s="18" t="s">
        <v>74</v>
      </c>
      <c r="AU143" s="18" t="s">
        <v>171</v>
      </c>
      <c r="BK143" s="95">
        <f>BK144+BK717</f>
        <v>0</v>
      </c>
    </row>
    <row r="144" spans="1:63" s="12" customFormat="1" ht="25.9" customHeight="1" x14ac:dyDescent="0.2">
      <c r="A144" s="176"/>
      <c r="B144" s="177"/>
      <c r="C144" s="176"/>
      <c r="D144" s="178" t="s">
        <v>74</v>
      </c>
      <c r="E144" s="179" t="s">
        <v>202</v>
      </c>
      <c r="F144" s="179" t="s">
        <v>203</v>
      </c>
      <c r="G144" s="176"/>
      <c r="H144" s="176"/>
      <c r="I144" s="176"/>
      <c r="J144" s="180">
        <f>BK144</f>
        <v>0</v>
      </c>
      <c r="K144" s="176"/>
      <c r="L144" s="177"/>
      <c r="M144" s="181"/>
      <c r="N144" s="182"/>
      <c r="O144" s="182"/>
      <c r="P144" s="183">
        <f>P145+P193+P270+P340+P351+P352+P453+P539+P714</f>
        <v>0</v>
      </c>
      <c r="Q144" s="182"/>
      <c r="R144" s="183">
        <f>R145+R193+R270+R340+R351+R352+R453+R539+R714</f>
        <v>0</v>
      </c>
      <c r="S144" s="182"/>
      <c r="T144" s="184">
        <f>T145+T193+T270+T340+T351+T352+T453+T539+T714</f>
        <v>0</v>
      </c>
      <c r="U144" s="176"/>
      <c r="V144" s="176"/>
      <c r="AR144" s="96" t="s">
        <v>81</v>
      </c>
      <c r="AT144" s="97" t="s">
        <v>74</v>
      </c>
      <c r="AU144" s="97" t="s">
        <v>75</v>
      </c>
      <c r="AY144" s="96" t="s">
        <v>204</v>
      </c>
      <c r="BK144" s="98">
        <f>BK145+BK193+BK270+BK340+BK351+BK352+BK453+BK539+BK714</f>
        <v>0</v>
      </c>
    </row>
    <row r="145" spans="1:65" s="12" customFormat="1" ht="22.9" customHeight="1" x14ac:dyDescent="0.2">
      <c r="A145" s="176"/>
      <c r="B145" s="177"/>
      <c r="C145" s="176"/>
      <c r="D145" s="178" t="s">
        <v>74</v>
      </c>
      <c r="E145" s="185" t="s">
        <v>81</v>
      </c>
      <c r="F145" s="185" t="s">
        <v>1089</v>
      </c>
      <c r="G145" s="176"/>
      <c r="H145" s="176"/>
      <c r="I145" s="176"/>
      <c r="J145" s="186">
        <f>BK145</f>
        <v>0</v>
      </c>
      <c r="K145" s="176"/>
      <c r="L145" s="177"/>
      <c r="M145" s="181"/>
      <c r="N145" s="182"/>
      <c r="O145" s="182"/>
      <c r="P145" s="183">
        <f>SUM(P146:P192)</f>
        <v>0</v>
      </c>
      <c r="Q145" s="182"/>
      <c r="R145" s="183">
        <f>SUM(R146:R192)</f>
        <v>0</v>
      </c>
      <c r="S145" s="182"/>
      <c r="T145" s="184">
        <f>SUM(T146:T192)</f>
        <v>0</v>
      </c>
      <c r="U145" s="176"/>
      <c r="V145" s="176"/>
      <c r="AR145" s="96" t="s">
        <v>81</v>
      </c>
      <c r="AT145" s="97" t="s">
        <v>74</v>
      </c>
      <c r="AU145" s="97" t="s">
        <v>81</v>
      </c>
      <c r="AY145" s="96" t="s">
        <v>204</v>
      </c>
      <c r="BK145" s="98">
        <f>SUM(BK146:BK192)</f>
        <v>0</v>
      </c>
    </row>
    <row r="146" spans="1:65" s="2" customFormat="1" ht="24.2" customHeight="1" x14ac:dyDescent="0.2">
      <c r="A146" s="111"/>
      <c r="B146" s="112"/>
      <c r="C146" s="187" t="s">
        <v>81</v>
      </c>
      <c r="D146" s="187" t="s">
        <v>207</v>
      </c>
      <c r="E146" s="188" t="s">
        <v>1090</v>
      </c>
      <c r="F146" s="189" t="s">
        <v>1091</v>
      </c>
      <c r="G146" s="190" t="s">
        <v>349</v>
      </c>
      <c r="H146" s="191">
        <v>6.4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</v>
      </c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211</v>
      </c>
      <c r="AT146" s="99" t="s">
        <v>207</v>
      </c>
      <c r="AU146" s="99" t="s">
        <v>83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211</v>
      </c>
      <c r="BM146" s="99" t="s">
        <v>83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1092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83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1093</v>
      </c>
      <c r="G148" s="198"/>
      <c r="H148" s="203">
        <v>6.4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6.4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24.2" customHeight="1" x14ac:dyDescent="0.2">
      <c r="A150" s="111"/>
      <c r="B150" s="112"/>
      <c r="C150" s="187" t="s">
        <v>83</v>
      </c>
      <c r="D150" s="187" t="s">
        <v>207</v>
      </c>
      <c r="E150" s="188" t="s">
        <v>1094</v>
      </c>
      <c r="F150" s="189" t="s">
        <v>1095</v>
      </c>
      <c r="G150" s="190" t="s">
        <v>349</v>
      </c>
      <c r="H150" s="191">
        <v>12.8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</v>
      </c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83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211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1096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83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1097</v>
      </c>
      <c r="G152" s="198"/>
      <c r="H152" s="203">
        <v>12.8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83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5" customFormat="1" x14ac:dyDescent="0.2">
      <c r="A153" s="207"/>
      <c r="B153" s="208"/>
      <c r="C153" s="207"/>
      <c r="D153" s="200" t="s">
        <v>212</v>
      </c>
      <c r="E153" s="209" t="s">
        <v>1</v>
      </c>
      <c r="F153" s="210" t="s">
        <v>227</v>
      </c>
      <c r="G153" s="207"/>
      <c r="H153" s="211">
        <v>12.8</v>
      </c>
      <c r="I153" s="207"/>
      <c r="J153" s="207"/>
      <c r="K153" s="207"/>
      <c r="L153" s="208"/>
      <c r="M153" s="212"/>
      <c r="N153" s="213"/>
      <c r="O153" s="213"/>
      <c r="P153" s="213"/>
      <c r="Q153" s="213"/>
      <c r="R153" s="213"/>
      <c r="S153" s="213"/>
      <c r="T153" s="214"/>
      <c r="U153" s="207"/>
      <c r="V153" s="207"/>
      <c r="AT153" s="103" t="s">
        <v>212</v>
      </c>
      <c r="AU153" s="103" t="s">
        <v>83</v>
      </c>
      <c r="AV153" s="15" t="s">
        <v>211</v>
      </c>
      <c r="AW153" s="15" t="s">
        <v>32</v>
      </c>
      <c r="AX153" s="15" t="s">
        <v>81</v>
      </c>
      <c r="AY153" s="103" t="s">
        <v>204</v>
      </c>
    </row>
    <row r="154" spans="1:65" s="2" customFormat="1" ht="24.2" customHeight="1" x14ac:dyDescent="0.2">
      <c r="A154" s="111"/>
      <c r="B154" s="112"/>
      <c r="C154" s="187" t="s">
        <v>230</v>
      </c>
      <c r="D154" s="187" t="s">
        <v>207</v>
      </c>
      <c r="E154" s="188" t="s">
        <v>1098</v>
      </c>
      <c r="F154" s="189" t="s">
        <v>1099</v>
      </c>
      <c r="G154" s="190" t="s">
        <v>349</v>
      </c>
      <c r="H154" s="191">
        <v>12.8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0</v>
      </c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211</v>
      </c>
      <c r="AT154" s="99" t="s">
        <v>207</v>
      </c>
      <c r="AU154" s="99" t="s">
        <v>83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211</v>
      </c>
      <c r="BM154" s="99" t="s">
        <v>205</v>
      </c>
    </row>
    <row r="155" spans="1:65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1096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83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1097</v>
      </c>
      <c r="G156" s="198"/>
      <c r="H156" s="203">
        <v>12.8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83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5" customFormat="1" x14ac:dyDescent="0.2">
      <c r="A157" s="207"/>
      <c r="B157" s="208"/>
      <c r="C157" s="207"/>
      <c r="D157" s="200" t="s">
        <v>212</v>
      </c>
      <c r="E157" s="209" t="s">
        <v>1</v>
      </c>
      <c r="F157" s="210" t="s">
        <v>227</v>
      </c>
      <c r="G157" s="207"/>
      <c r="H157" s="211">
        <v>12.8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AT157" s="103" t="s">
        <v>212</v>
      </c>
      <c r="AU157" s="103" t="s">
        <v>83</v>
      </c>
      <c r="AV157" s="15" t="s">
        <v>211</v>
      </c>
      <c r="AW157" s="15" t="s">
        <v>32</v>
      </c>
      <c r="AX157" s="15" t="s">
        <v>81</v>
      </c>
      <c r="AY157" s="103" t="s">
        <v>204</v>
      </c>
    </row>
    <row r="158" spans="1:65" s="2" customFormat="1" ht="33" customHeight="1" x14ac:dyDescent="0.2">
      <c r="A158" s="111"/>
      <c r="B158" s="112"/>
      <c r="C158" s="187" t="s">
        <v>211</v>
      </c>
      <c r="D158" s="187" t="s">
        <v>207</v>
      </c>
      <c r="E158" s="188" t="s">
        <v>1100</v>
      </c>
      <c r="F158" s="189" t="s">
        <v>1101</v>
      </c>
      <c r="G158" s="190" t="s">
        <v>349</v>
      </c>
      <c r="H158" s="191">
        <v>6.4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0</v>
      </c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278</v>
      </c>
    </row>
    <row r="159" spans="1:65" s="2" customFormat="1" ht="37.9" customHeight="1" x14ac:dyDescent="0.2">
      <c r="A159" s="111"/>
      <c r="B159" s="112"/>
      <c r="C159" s="187" t="s">
        <v>288</v>
      </c>
      <c r="D159" s="187" t="s">
        <v>207</v>
      </c>
      <c r="E159" s="188" t="s">
        <v>1102</v>
      </c>
      <c r="F159" s="189" t="s">
        <v>1103</v>
      </c>
      <c r="G159" s="190" t="s">
        <v>349</v>
      </c>
      <c r="H159" s="191">
        <v>25.6</v>
      </c>
      <c r="I159" s="192"/>
      <c r="J159" s="192">
        <f>ROUND(I159*H159,2)</f>
        <v>0</v>
      </c>
      <c r="K159" s="193"/>
      <c r="L159" s="112"/>
      <c r="M159" s="194" t="s">
        <v>1</v>
      </c>
      <c r="N159" s="195" t="s">
        <v>40</v>
      </c>
      <c r="O159" s="196">
        <v>0</v>
      </c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111"/>
      <c r="V159" s="111"/>
      <c r="W159" s="29"/>
      <c r="X159" s="29"/>
      <c r="Y159" s="29"/>
      <c r="Z159" s="29"/>
      <c r="AA159" s="29"/>
      <c r="AB159" s="29"/>
      <c r="AC159" s="29"/>
      <c r="AD159" s="29"/>
      <c r="AE159" s="29"/>
      <c r="AR159" s="99" t="s">
        <v>211</v>
      </c>
      <c r="AT159" s="99" t="s">
        <v>207</v>
      </c>
      <c r="AU159" s="99" t="s">
        <v>83</v>
      </c>
      <c r="AY159" s="18" t="s">
        <v>204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8" t="s">
        <v>81</v>
      </c>
      <c r="BK159" s="100">
        <f>ROUND(I159*H159,2)</f>
        <v>0</v>
      </c>
      <c r="BL159" s="18" t="s">
        <v>211</v>
      </c>
      <c r="BM159" s="99" t="s">
        <v>291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1104</v>
      </c>
      <c r="G160" s="198"/>
      <c r="H160" s="203">
        <v>25.6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25.6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83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33" customHeight="1" x14ac:dyDescent="0.2">
      <c r="A162" s="111"/>
      <c r="B162" s="112"/>
      <c r="C162" s="187" t="s">
        <v>205</v>
      </c>
      <c r="D162" s="187" t="s">
        <v>207</v>
      </c>
      <c r="E162" s="188" t="s">
        <v>1105</v>
      </c>
      <c r="F162" s="189" t="s">
        <v>1106</v>
      </c>
      <c r="G162" s="190" t="s">
        <v>349</v>
      </c>
      <c r="H162" s="191">
        <v>12.8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295</v>
      </c>
    </row>
    <row r="163" spans="1:65" s="2" customFormat="1" ht="37.9" customHeight="1" x14ac:dyDescent="0.2">
      <c r="A163" s="111"/>
      <c r="B163" s="112"/>
      <c r="C163" s="187" t="s">
        <v>302</v>
      </c>
      <c r="D163" s="187" t="s">
        <v>207</v>
      </c>
      <c r="E163" s="188" t="s">
        <v>1107</v>
      </c>
      <c r="F163" s="189" t="s">
        <v>1108</v>
      </c>
      <c r="G163" s="190" t="s">
        <v>349</v>
      </c>
      <c r="H163" s="191">
        <v>51.2</v>
      </c>
      <c r="I163" s="192"/>
      <c r="J163" s="192">
        <f>ROUND(I163*H163,2)</f>
        <v>0</v>
      </c>
      <c r="K163" s="193"/>
      <c r="L163" s="112"/>
      <c r="M163" s="194" t="s">
        <v>1</v>
      </c>
      <c r="N163" s="195" t="s">
        <v>40</v>
      </c>
      <c r="O163" s="196">
        <v>0</v>
      </c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305</v>
      </c>
    </row>
    <row r="164" spans="1:65" s="14" customFormat="1" x14ac:dyDescent="0.2">
      <c r="A164" s="198"/>
      <c r="B164" s="199"/>
      <c r="C164" s="198"/>
      <c r="D164" s="200" t="s">
        <v>212</v>
      </c>
      <c r="E164" s="201" t="s">
        <v>1</v>
      </c>
      <c r="F164" s="202" t="s">
        <v>1109</v>
      </c>
      <c r="G164" s="198"/>
      <c r="H164" s="203">
        <v>51.2</v>
      </c>
      <c r="I164" s="198"/>
      <c r="J164" s="198"/>
      <c r="K164" s="198"/>
      <c r="L164" s="199"/>
      <c r="M164" s="204"/>
      <c r="N164" s="205"/>
      <c r="O164" s="205"/>
      <c r="P164" s="205"/>
      <c r="Q164" s="205"/>
      <c r="R164" s="205"/>
      <c r="S164" s="205"/>
      <c r="T164" s="206"/>
      <c r="U164" s="198"/>
      <c r="V164" s="198"/>
      <c r="AT164" s="102" t="s">
        <v>212</v>
      </c>
      <c r="AU164" s="102" t="s">
        <v>83</v>
      </c>
      <c r="AV164" s="14" t="s">
        <v>83</v>
      </c>
      <c r="AW164" s="14" t="s">
        <v>32</v>
      </c>
      <c r="AX164" s="14" t="s">
        <v>75</v>
      </c>
      <c r="AY164" s="102" t="s">
        <v>204</v>
      </c>
    </row>
    <row r="165" spans="1:65" s="15" customFormat="1" x14ac:dyDescent="0.2">
      <c r="A165" s="207"/>
      <c r="B165" s="208"/>
      <c r="C165" s="207"/>
      <c r="D165" s="200" t="s">
        <v>212</v>
      </c>
      <c r="E165" s="209" t="s">
        <v>1</v>
      </c>
      <c r="F165" s="210" t="s">
        <v>227</v>
      </c>
      <c r="G165" s="207"/>
      <c r="H165" s="211">
        <v>51.2</v>
      </c>
      <c r="I165" s="207"/>
      <c r="J165" s="207"/>
      <c r="K165" s="207"/>
      <c r="L165" s="208"/>
      <c r="M165" s="212"/>
      <c r="N165" s="213"/>
      <c r="O165" s="213"/>
      <c r="P165" s="213"/>
      <c r="Q165" s="213"/>
      <c r="R165" s="213"/>
      <c r="S165" s="213"/>
      <c r="T165" s="214"/>
      <c r="U165" s="207"/>
      <c r="V165" s="207"/>
      <c r="AT165" s="103" t="s">
        <v>212</v>
      </c>
      <c r="AU165" s="103" t="s">
        <v>83</v>
      </c>
      <c r="AV165" s="15" t="s">
        <v>211</v>
      </c>
      <c r="AW165" s="15" t="s">
        <v>32</v>
      </c>
      <c r="AX165" s="15" t="s">
        <v>81</v>
      </c>
      <c r="AY165" s="103" t="s">
        <v>204</v>
      </c>
    </row>
    <row r="166" spans="1:65" s="2" customFormat="1" ht="37.9" customHeight="1" x14ac:dyDescent="0.2">
      <c r="A166" s="111"/>
      <c r="B166" s="112"/>
      <c r="C166" s="187" t="s">
        <v>278</v>
      </c>
      <c r="D166" s="187" t="s">
        <v>207</v>
      </c>
      <c r="E166" s="188" t="s">
        <v>1110</v>
      </c>
      <c r="F166" s="189" t="s">
        <v>1111</v>
      </c>
      <c r="G166" s="190" t="s">
        <v>349</v>
      </c>
      <c r="H166" s="191">
        <v>6.4</v>
      </c>
      <c r="I166" s="192"/>
      <c r="J166" s="192">
        <f>ROUND(I166*H166,2)</f>
        <v>0</v>
      </c>
      <c r="K166" s="193"/>
      <c r="L166" s="112"/>
      <c r="M166" s="194" t="s">
        <v>1</v>
      </c>
      <c r="N166" s="195" t="s">
        <v>40</v>
      </c>
      <c r="O166" s="196">
        <v>0</v>
      </c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111"/>
      <c r="V166" s="111"/>
      <c r="W166" s="29"/>
      <c r="X166" s="29"/>
      <c r="Y166" s="29"/>
      <c r="Z166" s="29"/>
      <c r="AA166" s="29"/>
      <c r="AB166" s="29"/>
      <c r="AC166" s="29"/>
      <c r="AD166" s="29"/>
      <c r="AE166" s="29"/>
      <c r="AR166" s="99" t="s">
        <v>211</v>
      </c>
      <c r="AT166" s="99" t="s">
        <v>207</v>
      </c>
      <c r="AU166" s="99" t="s">
        <v>83</v>
      </c>
      <c r="AY166" s="18" t="s">
        <v>204</v>
      </c>
      <c r="BE166" s="100">
        <f>IF(N166="základní",J166,0)</f>
        <v>0</v>
      </c>
      <c r="BF166" s="100">
        <f>IF(N166="snížená",J166,0)</f>
        <v>0</v>
      </c>
      <c r="BG166" s="100">
        <f>IF(N166="zákl. přenesená",J166,0)</f>
        <v>0</v>
      </c>
      <c r="BH166" s="100">
        <f>IF(N166="sníž. přenesená",J166,0)</f>
        <v>0</v>
      </c>
      <c r="BI166" s="100">
        <f>IF(N166="nulová",J166,0)</f>
        <v>0</v>
      </c>
      <c r="BJ166" s="18" t="s">
        <v>81</v>
      </c>
      <c r="BK166" s="100">
        <f>ROUND(I166*H166,2)</f>
        <v>0</v>
      </c>
      <c r="BL166" s="18" t="s">
        <v>211</v>
      </c>
      <c r="BM166" s="99" t="s">
        <v>310</v>
      </c>
    </row>
    <row r="167" spans="1:65" s="2" customFormat="1" ht="37.9" customHeight="1" x14ac:dyDescent="0.2">
      <c r="A167" s="111"/>
      <c r="B167" s="112"/>
      <c r="C167" s="187" t="s">
        <v>284</v>
      </c>
      <c r="D167" s="187" t="s">
        <v>207</v>
      </c>
      <c r="E167" s="188" t="s">
        <v>1112</v>
      </c>
      <c r="F167" s="189" t="s">
        <v>1113</v>
      </c>
      <c r="G167" s="190" t="s">
        <v>349</v>
      </c>
      <c r="H167" s="191">
        <v>32</v>
      </c>
      <c r="I167" s="192"/>
      <c r="J167" s="192">
        <f>ROUND(I167*H167,2)</f>
        <v>0</v>
      </c>
      <c r="K167" s="193"/>
      <c r="L167" s="112"/>
      <c r="M167" s="194" t="s">
        <v>1</v>
      </c>
      <c r="N167" s="195" t="s">
        <v>40</v>
      </c>
      <c r="O167" s="196">
        <v>0</v>
      </c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111"/>
      <c r="V167" s="111"/>
      <c r="W167" s="29"/>
      <c r="X167" s="29"/>
      <c r="Y167" s="29"/>
      <c r="Z167" s="29"/>
      <c r="AA167" s="29"/>
      <c r="AB167" s="29"/>
      <c r="AC167" s="29"/>
      <c r="AD167" s="29"/>
      <c r="AE167" s="29"/>
      <c r="AR167" s="99" t="s">
        <v>211</v>
      </c>
      <c r="AT167" s="99" t="s">
        <v>207</v>
      </c>
      <c r="AU167" s="99" t="s">
        <v>83</v>
      </c>
      <c r="AY167" s="18" t="s">
        <v>204</v>
      </c>
      <c r="BE167" s="100">
        <f>IF(N167="základní",J167,0)</f>
        <v>0</v>
      </c>
      <c r="BF167" s="100">
        <f>IF(N167="snížená",J167,0)</f>
        <v>0</v>
      </c>
      <c r="BG167" s="100">
        <f>IF(N167="zákl. přenesená",J167,0)</f>
        <v>0</v>
      </c>
      <c r="BH167" s="100">
        <f>IF(N167="sníž. přenesená",J167,0)</f>
        <v>0</v>
      </c>
      <c r="BI167" s="100">
        <f>IF(N167="nulová",J167,0)</f>
        <v>0</v>
      </c>
      <c r="BJ167" s="18" t="s">
        <v>81</v>
      </c>
      <c r="BK167" s="100">
        <f>ROUND(I167*H167,2)</f>
        <v>0</v>
      </c>
      <c r="BL167" s="18" t="s">
        <v>211</v>
      </c>
      <c r="BM167" s="99" t="s">
        <v>313</v>
      </c>
    </row>
    <row r="168" spans="1:65" s="14" customFormat="1" x14ac:dyDescent="0.2">
      <c r="A168" s="198"/>
      <c r="B168" s="199"/>
      <c r="C168" s="198"/>
      <c r="D168" s="200" t="s">
        <v>212</v>
      </c>
      <c r="E168" s="201" t="s">
        <v>1</v>
      </c>
      <c r="F168" s="202" t="s">
        <v>1114</v>
      </c>
      <c r="G168" s="198"/>
      <c r="H168" s="203">
        <v>32</v>
      </c>
      <c r="I168" s="198"/>
      <c r="J168" s="198"/>
      <c r="K168" s="198"/>
      <c r="L168" s="199"/>
      <c r="M168" s="204"/>
      <c r="N168" s="205"/>
      <c r="O168" s="205"/>
      <c r="P168" s="205"/>
      <c r="Q168" s="205"/>
      <c r="R168" s="205"/>
      <c r="S168" s="205"/>
      <c r="T168" s="206"/>
      <c r="U168" s="198"/>
      <c r="V168" s="198"/>
      <c r="AT168" s="102" t="s">
        <v>212</v>
      </c>
      <c r="AU168" s="102" t="s">
        <v>83</v>
      </c>
      <c r="AV168" s="14" t="s">
        <v>83</v>
      </c>
      <c r="AW168" s="14" t="s">
        <v>32</v>
      </c>
      <c r="AX168" s="14" t="s">
        <v>75</v>
      </c>
      <c r="AY168" s="102" t="s">
        <v>204</v>
      </c>
    </row>
    <row r="169" spans="1:65" s="15" customFormat="1" x14ac:dyDescent="0.2">
      <c r="A169" s="207"/>
      <c r="B169" s="208"/>
      <c r="C169" s="207"/>
      <c r="D169" s="200" t="s">
        <v>212</v>
      </c>
      <c r="E169" s="209" t="s">
        <v>1</v>
      </c>
      <c r="F169" s="210" t="s">
        <v>227</v>
      </c>
      <c r="G169" s="207"/>
      <c r="H169" s="211">
        <v>32</v>
      </c>
      <c r="I169" s="207"/>
      <c r="J169" s="207"/>
      <c r="K169" s="207"/>
      <c r="L169" s="208"/>
      <c r="M169" s="212"/>
      <c r="N169" s="213"/>
      <c r="O169" s="213"/>
      <c r="P169" s="213"/>
      <c r="Q169" s="213"/>
      <c r="R169" s="213"/>
      <c r="S169" s="213"/>
      <c r="T169" s="214"/>
      <c r="U169" s="207"/>
      <c r="V169" s="207"/>
      <c r="AT169" s="103" t="s">
        <v>212</v>
      </c>
      <c r="AU169" s="103" t="s">
        <v>83</v>
      </c>
      <c r="AV169" s="15" t="s">
        <v>211</v>
      </c>
      <c r="AW169" s="15" t="s">
        <v>32</v>
      </c>
      <c r="AX169" s="15" t="s">
        <v>81</v>
      </c>
      <c r="AY169" s="103" t="s">
        <v>204</v>
      </c>
    </row>
    <row r="170" spans="1:65" s="2" customFormat="1" ht="37.9" customHeight="1" x14ac:dyDescent="0.2">
      <c r="A170" s="111"/>
      <c r="B170" s="112"/>
      <c r="C170" s="187" t="s">
        <v>291</v>
      </c>
      <c r="D170" s="187" t="s">
        <v>207</v>
      </c>
      <c r="E170" s="188" t="s">
        <v>1115</v>
      </c>
      <c r="F170" s="189" t="s">
        <v>1116</v>
      </c>
      <c r="G170" s="190" t="s">
        <v>349</v>
      </c>
      <c r="H170" s="191">
        <v>25.6</v>
      </c>
      <c r="I170" s="192"/>
      <c r="J170" s="192">
        <f>ROUND(I170*H170,2)</f>
        <v>0</v>
      </c>
      <c r="K170" s="193"/>
      <c r="L170" s="112"/>
      <c r="M170" s="194" t="s">
        <v>1</v>
      </c>
      <c r="N170" s="195" t="s">
        <v>40</v>
      </c>
      <c r="O170" s="196">
        <v>0</v>
      </c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111"/>
      <c r="V170" s="111"/>
      <c r="W170" s="29"/>
      <c r="X170" s="29"/>
      <c r="Y170" s="29"/>
      <c r="Z170" s="29"/>
      <c r="AA170" s="29"/>
      <c r="AB170" s="29"/>
      <c r="AC170" s="29"/>
      <c r="AD170" s="29"/>
      <c r="AE170" s="29"/>
      <c r="AR170" s="99" t="s">
        <v>211</v>
      </c>
      <c r="AT170" s="99" t="s">
        <v>207</v>
      </c>
      <c r="AU170" s="99" t="s">
        <v>83</v>
      </c>
      <c r="AY170" s="18" t="s">
        <v>204</v>
      </c>
      <c r="BE170" s="100">
        <f>IF(N170="základní",J170,0)</f>
        <v>0</v>
      </c>
      <c r="BF170" s="100">
        <f>IF(N170="snížená",J170,0)</f>
        <v>0</v>
      </c>
      <c r="BG170" s="100">
        <f>IF(N170="zákl. přenesená",J170,0)</f>
        <v>0</v>
      </c>
      <c r="BH170" s="100">
        <f>IF(N170="sníž. přenesená",J170,0)</f>
        <v>0</v>
      </c>
      <c r="BI170" s="100">
        <f>IF(N170="nulová",J170,0)</f>
        <v>0</v>
      </c>
      <c r="BJ170" s="18" t="s">
        <v>81</v>
      </c>
      <c r="BK170" s="100">
        <f>ROUND(I170*H170,2)</f>
        <v>0</v>
      </c>
      <c r="BL170" s="18" t="s">
        <v>211</v>
      </c>
      <c r="BM170" s="99" t="s">
        <v>316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1117</v>
      </c>
      <c r="G171" s="198"/>
      <c r="H171" s="203">
        <v>12.8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83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1117</v>
      </c>
      <c r="G172" s="198"/>
      <c r="H172" s="203">
        <v>12.8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5" customFormat="1" x14ac:dyDescent="0.2">
      <c r="A173" s="207"/>
      <c r="B173" s="208"/>
      <c r="C173" s="207"/>
      <c r="D173" s="200" t="s">
        <v>212</v>
      </c>
      <c r="E173" s="209" t="s">
        <v>1</v>
      </c>
      <c r="F173" s="210" t="s">
        <v>227</v>
      </c>
      <c r="G173" s="207"/>
      <c r="H173" s="211">
        <v>25.6</v>
      </c>
      <c r="I173" s="207"/>
      <c r="J173" s="207"/>
      <c r="K173" s="207"/>
      <c r="L173" s="208"/>
      <c r="M173" s="212"/>
      <c r="N173" s="213"/>
      <c r="O173" s="213"/>
      <c r="P173" s="213"/>
      <c r="Q173" s="213"/>
      <c r="R173" s="213"/>
      <c r="S173" s="213"/>
      <c r="T173" s="214"/>
      <c r="U173" s="207"/>
      <c r="V173" s="207"/>
      <c r="AT173" s="103" t="s">
        <v>212</v>
      </c>
      <c r="AU173" s="103" t="s">
        <v>83</v>
      </c>
      <c r="AV173" s="15" t="s">
        <v>211</v>
      </c>
      <c r="AW173" s="15" t="s">
        <v>32</v>
      </c>
      <c r="AX173" s="15" t="s">
        <v>81</v>
      </c>
      <c r="AY173" s="103" t="s">
        <v>204</v>
      </c>
    </row>
    <row r="174" spans="1:65" s="2" customFormat="1" ht="37.9" customHeight="1" x14ac:dyDescent="0.2">
      <c r="A174" s="111"/>
      <c r="B174" s="112"/>
      <c r="C174" s="187" t="s">
        <v>317</v>
      </c>
      <c r="D174" s="187" t="s">
        <v>207</v>
      </c>
      <c r="E174" s="188" t="s">
        <v>1118</v>
      </c>
      <c r="F174" s="189" t="s">
        <v>1119</v>
      </c>
      <c r="G174" s="190" t="s">
        <v>349</v>
      </c>
      <c r="H174" s="191">
        <v>128</v>
      </c>
      <c r="I174" s="192"/>
      <c r="J174" s="192">
        <f>ROUND(I174*H174,2)</f>
        <v>0</v>
      </c>
      <c r="K174" s="193"/>
      <c r="L174" s="112"/>
      <c r="M174" s="194" t="s">
        <v>1</v>
      </c>
      <c r="N174" s="195" t="s">
        <v>40</v>
      </c>
      <c r="O174" s="196">
        <v>0</v>
      </c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211</v>
      </c>
      <c r="AT174" s="99" t="s">
        <v>207</v>
      </c>
      <c r="AU174" s="99" t="s">
        <v>83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211</v>
      </c>
      <c r="BM174" s="99" t="s">
        <v>320</v>
      </c>
    </row>
    <row r="175" spans="1:65" s="14" customFormat="1" x14ac:dyDescent="0.2">
      <c r="A175" s="198"/>
      <c r="B175" s="199"/>
      <c r="C175" s="198"/>
      <c r="D175" s="200" t="s">
        <v>212</v>
      </c>
      <c r="E175" s="201" t="s">
        <v>1</v>
      </c>
      <c r="F175" s="202" t="s">
        <v>1120</v>
      </c>
      <c r="G175" s="198"/>
      <c r="H175" s="203">
        <v>128</v>
      </c>
      <c r="I175" s="198"/>
      <c r="J175" s="198"/>
      <c r="K175" s="198"/>
      <c r="L175" s="199"/>
      <c r="M175" s="204"/>
      <c r="N175" s="205"/>
      <c r="O175" s="205"/>
      <c r="P175" s="205"/>
      <c r="Q175" s="205"/>
      <c r="R175" s="205"/>
      <c r="S175" s="205"/>
      <c r="T175" s="206"/>
      <c r="U175" s="198"/>
      <c r="V175" s="198"/>
      <c r="AT175" s="102" t="s">
        <v>212</v>
      </c>
      <c r="AU175" s="102" t="s">
        <v>83</v>
      </c>
      <c r="AV175" s="14" t="s">
        <v>83</v>
      </c>
      <c r="AW175" s="14" t="s">
        <v>32</v>
      </c>
      <c r="AX175" s="14" t="s">
        <v>75</v>
      </c>
      <c r="AY175" s="102" t="s">
        <v>204</v>
      </c>
    </row>
    <row r="176" spans="1:65" s="15" customFormat="1" x14ac:dyDescent="0.2">
      <c r="A176" s="207"/>
      <c r="B176" s="208"/>
      <c r="C176" s="207"/>
      <c r="D176" s="200" t="s">
        <v>212</v>
      </c>
      <c r="E176" s="209" t="s">
        <v>1</v>
      </c>
      <c r="F176" s="210" t="s">
        <v>227</v>
      </c>
      <c r="G176" s="207"/>
      <c r="H176" s="211">
        <v>128</v>
      </c>
      <c r="I176" s="207"/>
      <c r="J176" s="207"/>
      <c r="K176" s="207"/>
      <c r="L176" s="208"/>
      <c r="M176" s="212"/>
      <c r="N176" s="213"/>
      <c r="O176" s="213"/>
      <c r="P176" s="213"/>
      <c r="Q176" s="213"/>
      <c r="R176" s="213"/>
      <c r="S176" s="213"/>
      <c r="T176" s="214"/>
      <c r="U176" s="207"/>
      <c r="V176" s="207"/>
      <c r="AT176" s="103" t="s">
        <v>212</v>
      </c>
      <c r="AU176" s="103" t="s">
        <v>83</v>
      </c>
      <c r="AV176" s="15" t="s">
        <v>211</v>
      </c>
      <c r="AW176" s="15" t="s">
        <v>32</v>
      </c>
      <c r="AX176" s="15" t="s">
        <v>81</v>
      </c>
      <c r="AY176" s="103" t="s">
        <v>204</v>
      </c>
    </row>
    <row r="177" spans="1:65" s="2" customFormat="1" ht="24.2" customHeight="1" x14ac:dyDescent="0.2">
      <c r="A177" s="111"/>
      <c r="B177" s="112"/>
      <c r="C177" s="187" t="s">
        <v>295</v>
      </c>
      <c r="D177" s="187" t="s">
        <v>207</v>
      </c>
      <c r="E177" s="188" t="s">
        <v>1121</v>
      </c>
      <c r="F177" s="189" t="s">
        <v>1122</v>
      </c>
      <c r="G177" s="190" t="s">
        <v>859</v>
      </c>
      <c r="H177" s="191">
        <v>68.48</v>
      </c>
      <c r="I177" s="192"/>
      <c r="J177" s="192">
        <f>ROUND(I177*H177,2)</f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8" t="s">
        <v>81</v>
      </c>
      <c r="BK177" s="100">
        <f>ROUND(I177*H177,2)</f>
        <v>0</v>
      </c>
      <c r="BL177" s="18" t="s">
        <v>211</v>
      </c>
      <c r="BM177" s="99" t="s">
        <v>333</v>
      </c>
    </row>
    <row r="178" spans="1:65" s="14" customFormat="1" x14ac:dyDescent="0.2">
      <c r="A178" s="198"/>
      <c r="B178" s="199"/>
      <c r="C178" s="198"/>
      <c r="D178" s="200" t="s">
        <v>212</v>
      </c>
      <c r="E178" s="201" t="s">
        <v>1</v>
      </c>
      <c r="F178" s="202" t="s">
        <v>1123</v>
      </c>
      <c r="G178" s="198"/>
      <c r="H178" s="203">
        <v>12.16</v>
      </c>
      <c r="I178" s="198"/>
      <c r="J178" s="198"/>
      <c r="K178" s="198"/>
      <c r="L178" s="199"/>
      <c r="M178" s="204"/>
      <c r="N178" s="205"/>
      <c r="O178" s="205"/>
      <c r="P178" s="205"/>
      <c r="Q178" s="205"/>
      <c r="R178" s="205"/>
      <c r="S178" s="205"/>
      <c r="T178" s="206"/>
      <c r="U178" s="198"/>
      <c r="V178" s="198"/>
      <c r="AT178" s="102" t="s">
        <v>212</v>
      </c>
      <c r="AU178" s="102" t="s">
        <v>83</v>
      </c>
      <c r="AV178" s="14" t="s">
        <v>83</v>
      </c>
      <c r="AW178" s="14" t="s">
        <v>32</v>
      </c>
      <c r="AX178" s="14" t="s">
        <v>75</v>
      </c>
      <c r="AY178" s="102" t="s">
        <v>204</v>
      </c>
    </row>
    <row r="179" spans="1:65" s="14" customFormat="1" x14ac:dyDescent="0.2">
      <c r="A179" s="198"/>
      <c r="B179" s="199"/>
      <c r="C179" s="198"/>
      <c r="D179" s="200" t="s">
        <v>212</v>
      </c>
      <c r="E179" s="201" t="s">
        <v>1</v>
      </c>
      <c r="F179" s="202" t="s">
        <v>1124</v>
      </c>
      <c r="G179" s="198"/>
      <c r="H179" s="203">
        <v>56.32</v>
      </c>
      <c r="I179" s="198"/>
      <c r="J179" s="198"/>
      <c r="K179" s="198"/>
      <c r="L179" s="199"/>
      <c r="M179" s="204"/>
      <c r="N179" s="205"/>
      <c r="O179" s="205"/>
      <c r="P179" s="205"/>
      <c r="Q179" s="205"/>
      <c r="R179" s="205"/>
      <c r="S179" s="205"/>
      <c r="T179" s="206"/>
      <c r="U179" s="198"/>
      <c r="V179" s="198"/>
      <c r="AT179" s="102" t="s">
        <v>212</v>
      </c>
      <c r="AU179" s="102" t="s">
        <v>83</v>
      </c>
      <c r="AV179" s="14" t="s">
        <v>83</v>
      </c>
      <c r="AW179" s="14" t="s">
        <v>32</v>
      </c>
      <c r="AX179" s="14" t="s">
        <v>75</v>
      </c>
      <c r="AY179" s="102" t="s">
        <v>204</v>
      </c>
    </row>
    <row r="180" spans="1:65" s="15" customFormat="1" x14ac:dyDescent="0.2">
      <c r="A180" s="207"/>
      <c r="B180" s="208"/>
      <c r="C180" s="207"/>
      <c r="D180" s="200" t="s">
        <v>212</v>
      </c>
      <c r="E180" s="209" t="s">
        <v>1</v>
      </c>
      <c r="F180" s="210" t="s">
        <v>227</v>
      </c>
      <c r="G180" s="207"/>
      <c r="H180" s="211">
        <v>68.48</v>
      </c>
      <c r="I180" s="207"/>
      <c r="J180" s="207"/>
      <c r="K180" s="207"/>
      <c r="L180" s="208"/>
      <c r="M180" s="212"/>
      <c r="N180" s="213"/>
      <c r="O180" s="213"/>
      <c r="P180" s="213"/>
      <c r="Q180" s="213"/>
      <c r="R180" s="213"/>
      <c r="S180" s="213"/>
      <c r="T180" s="214"/>
      <c r="U180" s="207"/>
      <c r="V180" s="207"/>
      <c r="AT180" s="103" t="s">
        <v>212</v>
      </c>
      <c r="AU180" s="103" t="s">
        <v>83</v>
      </c>
      <c r="AV180" s="15" t="s">
        <v>211</v>
      </c>
      <c r="AW180" s="15" t="s">
        <v>32</v>
      </c>
      <c r="AX180" s="15" t="s">
        <v>81</v>
      </c>
      <c r="AY180" s="103" t="s">
        <v>204</v>
      </c>
    </row>
    <row r="181" spans="1:65" s="2" customFormat="1" ht="24.2" customHeight="1" x14ac:dyDescent="0.2">
      <c r="A181" s="111"/>
      <c r="B181" s="112"/>
      <c r="C181" s="187" t="s">
        <v>346</v>
      </c>
      <c r="D181" s="187" t="s">
        <v>207</v>
      </c>
      <c r="E181" s="188" t="s">
        <v>1125</v>
      </c>
      <c r="F181" s="189" t="s">
        <v>1126</v>
      </c>
      <c r="G181" s="190" t="s">
        <v>210</v>
      </c>
      <c r="H181" s="191">
        <v>25.6</v>
      </c>
      <c r="I181" s="192"/>
      <c r="J181" s="192">
        <f>ROUND(I181*H181,2)</f>
        <v>0</v>
      </c>
      <c r="K181" s="193"/>
      <c r="L181" s="112"/>
      <c r="M181" s="194" t="s">
        <v>1</v>
      </c>
      <c r="N181" s="195" t="s">
        <v>40</v>
      </c>
      <c r="O181" s="196">
        <v>0</v>
      </c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211</v>
      </c>
      <c r="AT181" s="99" t="s">
        <v>207</v>
      </c>
      <c r="AU181" s="99" t="s">
        <v>83</v>
      </c>
      <c r="AY181" s="18" t="s">
        <v>204</v>
      </c>
      <c r="BE181" s="100">
        <f>IF(N181="základní",J181,0)</f>
        <v>0</v>
      </c>
      <c r="BF181" s="100">
        <f>IF(N181="snížená",J181,0)</f>
        <v>0</v>
      </c>
      <c r="BG181" s="100">
        <f>IF(N181="zákl. přenesená",J181,0)</f>
        <v>0</v>
      </c>
      <c r="BH181" s="100">
        <f>IF(N181="sníž. přenesená",J181,0)</f>
        <v>0</v>
      </c>
      <c r="BI181" s="100">
        <f>IF(N181="nulová",J181,0)</f>
        <v>0</v>
      </c>
      <c r="BJ181" s="18" t="s">
        <v>81</v>
      </c>
      <c r="BK181" s="100">
        <f>ROUND(I181*H181,2)</f>
        <v>0</v>
      </c>
      <c r="BL181" s="18" t="s">
        <v>211</v>
      </c>
      <c r="BM181" s="99" t="s">
        <v>350</v>
      </c>
    </row>
    <row r="182" spans="1:65" s="13" customFormat="1" x14ac:dyDescent="0.2">
      <c r="A182" s="225"/>
      <c r="B182" s="226"/>
      <c r="C182" s="225"/>
      <c r="D182" s="200" t="s">
        <v>212</v>
      </c>
      <c r="E182" s="227" t="s">
        <v>1</v>
      </c>
      <c r="F182" s="228" t="s">
        <v>1092</v>
      </c>
      <c r="G182" s="225"/>
      <c r="H182" s="227" t="s">
        <v>1</v>
      </c>
      <c r="I182" s="225"/>
      <c r="J182" s="225"/>
      <c r="K182" s="225"/>
      <c r="L182" s="226"/>
      <c r="M182" s="229"/>
      <c r="N182" s="230"/>
      <c r="O182" s="230"/>
      <c r="P182" s="230"/>
      <c r="Q182" s="230"/>
      <c r="R182" s="230"/>
      <c r="S182" s="230"/>
      <c r="T182" s="231"/>
      <c r="U182" s="225"/>
      <c r="V182" s="225"/>
      <c r="AT182" s="101" t="s">
        <v>212</v>
      </c>
      <c r="AU182" s="101" t="s">
        <v>83</v>
      </c>
      <c r="AV182" s="13" t="s">
        <v>81</v>
      </c>
      <c r="AW182" s="13" t="s">
        <v>32</v>
      </c>
      <c r="AX182" s="13" t="s">
        <v>75</v>
      </c>
      <c r="AY182" s="101" t="s">
        <v>204</v>
      </c>
    </row>
    <row r="183" spans="1:65" s="14" customFormat="1" x14ac:dyDescent="0.2">
      <c r="A183" s="198"/>
      <c r="B183" s="199"/>
      <c r="C183" s="198"/>
      <c r="D183" s="200" t="s">
        <v>212</v>
      </c>
      <c r="E183" s="201" t="s">
        <v>1</v>
      </c>
      <c r="F183" s="202" t="s">
        <v>1127</v>
      </c>
      <c r="G183" s="198"/>
      <c r="H183" s="203">
        <v>25.6</v>
      </c>
      <c r="I183" s="198"/>
      <c r="J183" s="198"/>
      <c r="K183" s="198"/>
      <c r="L183" s="199"/>
      <c r="M183" s="204"/>
      <c r="N183" s="205"/>
      <c r="O183" s="205"/>
      <c r="P183" s="205"/>
      <c r="Q183" s="205"/>
      <c r="R183" s="205"/>
      <c r="S183" s="205"/>
      <c r="T183" s="206"/>
      <c r="U183" s="198"/>
      <c r="V183" s="198"/>
      <c r="AT183" s="102" t="s">
        <v>212</v>
      </c>
      <c r="AU183" s="102" t="s">
        <v>83</v>
      </c>
      <c r="AV183" s="14" t="s">
        <v>83</v>
      </c>
      <c r="AW183" s="14" t="s">
        <v>32</v>
      </c>
      <c r="AX183" s="14" t="s">
        <v>75</v>
      </c>
      <c r="AY183" s="102" t="s">
        <v>204</v>
      </c>
    </row>
    <row r="184" spans="1:65" s="15" customFormat="1" x14ac:dyDescent="0.2">
      <c r="A184" s="207"/>
      <c r="B184" s="208"/>
      <c r="C184" s="207"/>
      <c r="D184" s="200" t="s">
        <v>212</v>
      </c>
      <c r="E184" s="209" t="s">
        <v>1</v>
      </c>
      <c r="F184" s="210" t="s">
        <v>227</v>
      </c>
      <c r="G184" s="207"/>
      <c r="H184" s="211">
        <v>25.6</v>
      </c>
      <c r="I184" s="207"/>
      <c r="J184" s="207"/>
      <c r="K184" s="207"/>
      <c r="L184" s="208"/>
      <c r="M184" s="212"/>
      <c r="N184" s="213"/>
      <c r="O184" s="213"/>
      <c r="P184" s="213"/>
      <c r="Q184" s="213"/>
      <c r="R184" s="213"/>
      <c r="S184" s="213"/>
      <c r="T184" s="214"/>
      <c r="U184" s="207"/>
      <c r="V184" s="207"/>
      <c r="AT184" s="103" t="s">
        <v>212</v>
      </c>
      <c r="AU184" s="103" t="s">
        <v>83</v>
      </c>
      <c r="AV184" s="15" t="s">
        <v>211</v>
      </c>
      <c r="AW184" s="15" t="s">
        <v>32</v>
      </c>
      <c r="AX184" s="15" t="s">
        <v>81</v>
      </c>
      <c r="AY184" s="103" t="s">
        <v>204</v>
      </c>
    </row>
    <row r="185" spans="1:65" s="2" customFormat="1" ht="24.2" customHeight="1" x14ac:dyDescent="0.2">
      <c r="A185" s="111"/>
      <c r="B185" s="112"/>
      <c r="C185" s="187" t="s">
        <v>305</v>
      </c>
      <c r="D185" s="187" t="s">
        <v>207</v>
      </c>
      <c r="E185" s="188" t="s">
        <v>1128</v>
      </c>
      <c r="F185" s="189" t="s">
        <v>1129</v>
      </c>
      <c r="G185" s="190" t="s">
        <v>210</v>
      </c>
      <c r="H185" s="191">
        <v>51.2</v>
      </c>
      <c r="I185" s="192"/>
      <c r="J185" s="192">
        <f>ROUND(I185*H185,2)</f>
        <v>0</v>
      </c>
      <c r="K185" s="193"/>
      <c r="L185" s="112"/>
      <c r="M185" s="194" t="s">
        <v>1</v>
      </c>
      <c r="N185" s="195" t="s">
        <v>40</v>
      </c>
      <c r="O185" s="196">
        <v>0</v>
      </c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  <c r="AR185" s="99" t="s">
        <v>211</v>
      </c>
      <c r="AT185" s="99" t="s">
        <v>207</v>
      </c>
      <c r="AU185" s="99" t="s">
        <v>83</v>
      </c>
      <c r="AY185" s="18" t="s">
        <v>204</v>
      </c>
      <c r="BE185" s="100">
        <f>IF(N185="základní",J185,0)</f>
        <v>0</v>
      </c>
      <c r="BF185" s="100">
        <f>IF(N185="snížená",J185,0)</f>
        <v>0</v>
      </c>
      <c r="BG185" s="100">
        <f>IF(N185="zákl. přenesená",J185,0)</f>
        <v>0</v>
      </c>
      <c r="BH185" s="100">
        <f>IF(N185="sníž. přenesená",J185,0)</f>
        <v>0</v>
      </c>
      <c r="BI185" s="100">
        <f>IF(N185="nulová",J185,0)</f>
        <v>0</v>
      </c>
      <c r="BJ185" s="18" t="s">
        <v>81</v>
      </c>
      <c r="BK185" s="100">
        <f>ROUND(I185*H185,2)</f>
        <v>0</v>
      </c>
      <c r="BL185" s="18" t="s">
        <v>211</v>
      </c>
      <c r="BM185" s="99" t="s">
        <v>355</v>
      </c>
    </row>
    <row r="186" spans="1:65" s="13" customFormat="1" x14ac:dyDescent="0.2">
      <c r="A186" s="225"/>
      <c r="B186" s="226"/>
      <c r="C186" s="225"/>
      <c r="D186" s="200" t="s">
        <v>212</v>
      </c>
      <c r="E186" s="227" t="s">
        <v>1</v>
      </c>
      <c r="F186" s="228" t="s">
        <v>1096</v>
      </c>
      <c r="G186" s="225"/>
      <c r="H186" s="227" t="s">
        <v>1</v>
      </c>
      <c r="I186" s="225"/>
      <c r="J186" s="225"/>
      <c r="K186" s="225"/>
      <c r="L186" s="226"/>
      <c r="M186" s="229"/>
      <c r="N186" s="230"/>
      <c r="O186" s="230"/>
      <c r="P186" s="230"/>
      <c r="Q186" s="230"/>
      <c r="R186" s="230"/>
      <c r="S186" s="230"/>
      <c r="T186" s="231"/>
      <c r="U186" s="225"/>
      <c r="V186" s="225"/>
      <c r="AT186" s="101" t="s">
        <v>212</v>
      </c>
      <c r="AU186" s="101" t="s">
        <v>83</v>
      </c>
      <c r="AV186" s="13" t="s">
        <v>81</v>
      </c>
      <c r="AW186" s="13" t="s">
        <v>32</v>
      </c>
      <c r="AX186" s="13" t="s">
        <v>75</v>
      </c>
      <c r="AY186" s="101" t="s">
        <v>204</v>
      </c>
    </row>
    <row r="187" spans="1:65" s="14" customFormat="1" x14ac:dyDescent="0.2">
      <c r="A187" s="198"/>
      <c r="B187" s="199"/>
      <c r="C187" s="198"/>
      <c r="D187" s="200" t="s">
        <v>212</v>
      </c>
      <c r="E187" s="201" t="s">
        <v>1</v>
      </c>
      <c r="F187" s="202" t="s">
        <v>1130</v>
      </c>
      <c r="G187" s="198"/>
      <c r="H187" s="203">
        <v>51.2</v>
      </c>
      <c r="I187" s="198"/>
      <c r="J187" s="198"/>
      <c r="K187" s="198"/>
      <c r="L187" s="199"/>
      <c r="M187" s="204"/>
      <c r="N187" s="205"/>
      <c r="O187" s="205"/>
      <c r="P187" s="205"/>
      <c r="Q187" s="205"/>
      <c r="R187" s="205"/>
      <c r="S187" s="205"/>
      <c r="T187" s="206"/>
      <c r="U187" s="198"/>
      <c r="V187" s="198"/>
      <c r="AT187" s="102" t="s">
        <v>212</v>
      </c>
      <c r="AU187" s="102" t="s">
        <v>83</v>
      </c>
      <c r="AV187" s="14" t="s">
        <v>83</v>
      </c>
      <c r="AW187" s="14" t="s">
        <v>32</v>
      </c>
      <c r="AX187" s="14" t="s">
        <v>75</v>
      </c>
      <c r="AY187" s="102" t="s">
        <v>204</v>
      </c>
    </row>
    <row r="188" spans="1:65" s="15" customFormat="1" x14ac:dyDescent="0.2">
      <c r="A188" s="207"/>
      <c r="B188" s="208"/>
      <c r="C188" s="207"/>
      <c r="D188" s="200" t="s">
        <v>212</v>
      </c>
      <c r="E188" s="209" t="s">
        <v>1</v>
      </c>
      <c r="F188" s="210" t="s">
        <v>227</v>
      </c>
      <c r="G188" s="207"/>
      <c r="H188" s="211">
        <v>51.2</v>
      </c>
      <c r="I188" s="207"/>
      <c r="J188" s="207"/>
      <c r="K188" s="207"/>
      <c r="L188" s="208"/>
      <c r="M188" s="212"/>
      <c r="N188" s="213"/>
      <c r="O188" s="213"/>
      <c r="P188" s="213"/>
      <c r="Q188" s="213"/>
      <c r="R188" s="213"/>
      <c r="S188" s="213"/>
      <c r="T188" s="214"/>
      <c r="U188" s="207"/>
      <c r="V188" s="207"/>
      <c r="AT188" s="103" t="s">
        <v>212</v>
      </c>
      <c r="AU188" s="103" t="s">
        <v>83</v>
      </c>
      <c r="AV188" s="15" t="s">
        <v>211</v>
      </c>
      <c r="AW188" s="15" t="s">
        <v>32</v>
      </c>
      <c r="AX188" s="15" t="s">
        <v>81</v>
      </c>
      <c r="AY188" s="103" t="s">
        <v>204</v>
      </c>
    </row>
    <row r="189" spans="1:65" s="2" customFormat="1" ht="24.2" customHeight="1" x14ac:dyDescent="0.2">
      <c r="A189" s="111"/>
      <c r="B189" s="112"/>
      <c r="C189" s="187" t="s">
        <v>8</v>
      </c>
      <c r="D189" s="187" t="s">
        <v>207</v>
      </c>
      <c r="E189" s="188" t="s">
        <v>1131</v>
      </c>
      <c r="F189" s="189" t="s">
        <v>1132</v>
      </c>
      <c r="G189" s="190" t="s">
        <v>210</v>
      </c>
      <c r="H189" s="191">
        <v>51.2</v>
      </c>
      <c r="I189" s="192"/>
      <c r="J189" s="192">
        <f>ROUND(I189*H189,2)</f>
        <v>0</v>
      </c>
      <c r="K189" s="193"/>
      <c r="L189" s="112"/>
      <c r="M189" s="194" t="s">
        <v>1</v>
      </c>
      <c r="N189" s="195" t="s">
        <v>40</v>
      </c>
      <c r="O189" s="196">
        <v>0</v>
      </c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211</v>
      </c>
      <c r="AT189" s="99" t="s">
        <v>207</v>
      </c>
      <c r="AU189" s="99" t="s">
        <v>83</v>
      </c>
      <c r="AY189" s="18" t="s">
        <v>204</v>
      </c>
      <c r="BE189" s="100">
        <f>IF(N189="základní",J189,0)</f>
        <v>0</v>
      </c>
      <c r="BF189" s="100">
        <f>IF(N189="snížená",J189,0)</f>
        <v>0</v>
      </c>
      <c r="BG189" s="100">
        <f>IF(N189="zákl. přenesená",J189,0)</f>
        <v>0</v>
      </c>
      <c r="BH189" s="100">
        <f>IF(N189="sníž. přenesená",J189,0)</f>
        <v>0</v>
      </c>
      <c r="BI189" s="100">
        <f>IF(N189="nulová",J189,0)</f>
        <v>0</v>
      </c>
      <c r="BJ189" s="18" t="s">
        <v>81</v>
      </c>
      <c r="BK189" s="100">
        <f>ROUND(I189*H189,2)</f>
        <v>0</v>
      </c>
      <c r="BL189" s="18" t="s">
        <v>211</v>
      </c>
      <c r="BM189" s="99" t="s">
        <v>362</v>
      </c>
    </row>
    <row r="190" spans="1:65" s="13" customFormat="1" x14ac:dyDescent="0.2">
      <c r="A190" s="225"/>
      <c r="B190" s="226"/>
      <c r="C190" s="225"/>
      <c r="D190" s="200" t="s">
        <v>212</v>
      </c>
      <c r="E190" s="227" t="s">
        <v>1</v>
      </c>
      <c r="F190" s="228" t="s">
        <v>1133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83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4" customFormat="1" x14ac:dyDescent="0.2">
      <c r="A191" s="198"/>
      <c r="B191" s="199"/>
      <c r="C191" s="198"/>
      <c r="D191" s="200" t="s">
        <v>212</v>
      </c>
      <c r="E191" s="201" t="s">
        <v>1</v>
      </c>
      <c r="F191" s="202" t="s">
        <v>1130</v>
      </c>
      <c r="G191" s="198"/>
      <c r="H191" s="203">
        <v>51.2</v>
      </c>
      <c r="I191" s="198"/>
      <c r="J191" s="198"/>
      <c r="K191" s="198"/>
      <c r="L191" s="199"/>
      <c r="M191" s="204"/>
      <c r="N191" s="205"/>
      <c r="O191" s="205"/>
      <c r="P191" s="205"/>
      <c r="Q191" s="205"/>
      <c r="R191" s="205"/>
      <c r="S191" s="205"/>
      <c r="T191" s="206"/>
      <c r="U191" s="198"/>
      <c r="V191" s="198"/>
      <c r="AT191" s="102" t="s">
        <v>212</v>
      </c>
      <c r="AU191" s="102" t="s">
        <v>83</v>
      </c>
      <c r="AV191" s="14" t="s">
        <v>83</v>
      </c>
      <c r="AW191" s="14" t="s">
        <v>32</v>
      </c>
      <c r="AX191" s="14" t="s">
        <v>75</v>
      </c>
      <c r="AY191" s="102" t="s">
        <v>204</v>
      </c>
    </row>
    <row r="192" spans="1:65" s="15" customFormat="1" x14ac:dyDescent="0.2">
      <c r="A192" s="207"/>
      <c r="B192" s="208"/>
      <c r="C192" s="207"/>
      <c r="D192" s="200" t="s">
        <v>212</v>
      </c>
      <c r="E192" s="209" t="s">
        <v>1</v>
      </c>
      <c r="F192" s="210" t="s">
        <v>227</v>
      </c>
      <c r="G192" s="207"/>
      <c r="H192" s="211">
        <v>51.2</v>
      </c>
      <c r="I192" s="207"/>
      <c r="J192" s="207"/>
      <c r="K192" s="207"/>
      <c r="L192" s="208"/>
      <c r="M192" s="212"/>
      <c r="N192" s="213"/>
      <c r="O192" s="213"/>
      <c r="P192" s="213"/>
      <c r="Q192" s="213"/>
      <c r="R192" s="213"/>
      <c r="S192" s="213"/>
      <c r="T192" s="214"/>
      <c r="U192" s="207"/>
      <c r="V192" s="207"/>
      <c r="AT192" s="103" t="s">
        <v>212</v>
      </c>
      <c r="AU192" s="103" t="s">
        <v>83</v>
      </c>
      <c r="AV192" s="15" t="s">
        <v>211</v>
      </c>
      <c r="AW192" s="15" t="s">
        <v>32</v>
      </c>
      <c r="AX192" s="15" t="s">
        <v>81</v>
      </c>
      <c r="AY192" s="103" t="s">
        <v>204</v>
      </c>
    </row>
    <row r="193" spans="1:65" s="12" customFormat="1" ht="22.9" customHeight="1" x14ac:dyDescent="0.2">
      <c r="A193" s="176"/>
      <c r="B193" s="177"/>
      <c r="C193" s="176"/>
      <c r="D193" s="178" t="s">
        <v>74</v>
      </c>
      <c r="E193" s="185" t="s">
        <v>230</v>
      </c>
      <c r="F193" s="185" t="s">
        <v>1134</v>
      </c>
      <c r="G193" s="176"/>
      <c r="H193" s="176"/>
      <c r="I193" s="176"/>
      <c r="J193" s="186">
        <f>BK193</f>
        <v>0</v>
      </c>
      <c r="K193" s="176"/>
      <c r="L193" s="177"/>
      <c r="M193" s="181"/>
      <c r="N193" s="182"/>
      <c r="O193" s="182"/>
      <c r="P193" s="183">
        <f>SUM(P194:P269)</f>
        <v>0</v>
      </c>
      <c r="Q193" s="182"/>
      <c r="R193" s="183">
        <f>SUM(R194:R269)</f>
        <v>0</v>
      </c>
      <c r="S193" s="182"/>
      <c r="T193" s="184">
        <f>SUM(T194:T269)</f>
        <v>0</v>
      </c>
      <c r="U193" s="176"/>
      <c r="V193" s="176"/>
      <c r="AR193" s="96" t="s">
        <v>81</v>
      </c>
      <c r="AT193" s="97" t="s">
        <v>74</v>
      </c>
      <c r="AU193" s="97" t="s">
        <v>81</v>
      </c>
      <c r="AY193" s="96" t="s">
        <v>204</v>
      </c>
      <c r="BK193" s="98">
        <f>SUM(BK194:BK269)</f>
        <v>0</v>
      </c>
    </row>
    <row r="194" spans="1:65" s="2" customFormat="1" ht="21.75" customHeight="1" x14ac:dyDescent="0.2">
      <c r="A194" s="111"/>
      <c r="B194" s="112"/>
      <c r="C194" s="187" t="s">
        <v>310</v>
      </c>
      <c r="D194" s="187" t="s">
        <v>207</v>
      </c>
      <c r="E194" s="188" t="s">
        <v>1135</v>
      </c>
      <c r="F194" s="189" t="s">
        <v>1136</v>
      </c>
      <c r="G194" s="190" t="s">
        <v>349</v>
      </c>
      <c r="H194" s="191">
        <v>5.7590000000000003</v>
      </c>
      <c r="I194" s="192"/>
      <c r="J194" s="192">
        <f>ROUND(I194*H194,2)</f>
        <v>0</v>
      </c>
      <c r="K194" s="193"/>
      <c r="L194" s="112"/>
      <c r="M194" s="194" t="s">
        <v>1</v>
      </c>
      <c r="N194" s="195" t="s">
        <v>40</v>
      </c>
      <c r="O194" s="196">
        <v>0</v>
      </c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111"/>
      <c r="V194" s="111"/>
      <c r="W194" s="29"/>
      <c r="X194" s="29"/>
      <c r="Y194" s="29"/>
      <c r="Z194" s="29"/>
      <c r="AA194" s="29"/>
      <c r="AB194" s="29"/>
      <c r="AC194" s="29"/>
      <c r="AD194" s="29"/>
      <c r="AE194" s="29"/>
      <c r="AR194" s="99" t="s">
        <v>211</v>
      </c>
      <c r="AT194" s="99" t="s">
        <v>207</v>
      </c>
      <c r="AU194" s="99" t="s">
        <v>83</v>
      </c>
      <c r="AY194" s="18" t="s">
        <v>204</v>
      </c>
      <c r="BE194" s="100">
        <f>IF(N194="základní",J194,0)</f>
        <v>0</v>
      </c>
      <c r="BF194" s="100">
        <f>IF(N194="snížená",J194,0)</f>
        <v>0</v>
      </c>
      <c r="BG194" s="100">
        <f>IF(N194="zákl. přenesená",J194,0)</f>
        <v>0</v>
      </c>
      <c r="BH194" s="100">
        <f>IF(N194="sníž. přenesená",J194,0)</f>
        <v>0</v>
      </c>
      <c r="BI194" s="100">
        <f>IF(N194="nulová",J194,0)</f>
        <v>0</v>
      </c>
      <c r="BJ194" s="18" t="s">
        <v>81</v>
      </c>
      <c r="BK194" s="100">
        <f>ROUND(I194*H194,2)</f>
        <v>0</v>
      </c>
      <c r="BL194" s="18" t="s">
        <v>211</v>
      </c>
      <c r="BM194" s="99" t="s">
        <v>368</v>
      </c>
    </row>
    <row r="195" spans="1:65" s="13" customFormat="1" x14ac:dyDescent="0.2">
      <c r="A195" s="225"/>
      <c r="B195" s="226"/>
      <c r="C195" s="225"/>
      <c r="D195" s="200" t="s">
        <v>212</v>
      </c>
      <c r="E195" s="227" t="s">
        <v>1</v>
      </c>
      <c r="F195" s="228" t="s">
        <v>1137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83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65" s="13" customFormat="1" x14ac:dyDescent="0.2">
      <c r="A196" s="225"/>
      <c r="B196" s="226"/>
      <c r="C196" s="225"/>
      <c r="D196" s="200" t="s">
        <v>212</v>
      </c>
      <c r="E196" s="227" t="s">
        <v>1</v>
      </c>
      <c r="F196" s="228" t="s">
        <v>1138</v>
      </c>
      <c r="G196" s="225"/>
      <c r="H196" s="227" t="s">
        <v>1</v>
      </c>
      <c r="I196" s="225"/>
      <c r="J196" s="225"/>
      <c r="K196" s="225"/>
      <c r="L196" s="226"/>
      <c r="M196" s="229"/>
      <c r="N196" s="230"/>
      <c r="O196" s="230"/>
      <c r="P196" s="230"/>
      <c r="Q196" s="230"/>
      <c r="R196" s="230"/>
      <c r="S196" s="230"/>
      <c r="T196" s="231"/>
      <c r="U196" s="225"/>
      <c r="V196" s="225"/>
      <c r="AT196" s="101" t="s">
        <v>212</v>
      </c>
      <c r="AU196" s="101" t="s">
        <v>83</v>
      </c>
      <c r="AV196" s="13" t="s">
        <v>81</v>
      </c>
      <c r="AW196" s="13" t="s">
        <v>32</v>
      </c>
      <c r="AX196" s="13" t="s">
        <v>75</v>
      </c>
      <c r="AY196" s="101" t="s">
        <v>204</v>
      </c>
    </row>
    <row r="197" spans="1:65" s="13" customFormat="1" x14ac:dyDescent="0.2">
      <c r="A197" s="225"/>
      <c r="B197" s="226"/>
      <c r="C197" s="225"/>
      <c r="D197" s="200" t="s">
        <v>212</v>
      </c>
      <c r="E197" s="227" t="s">
        <v>1</v>
      </c>
      <c r="F197" s="228" t="s">
        <v>392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83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65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1139</v>
      </c>
      <c r="G198" s="198"/>
      <c r="H198" s="203">
        <v>0.32800000000000001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83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65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997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83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1140</v>
      </c>
      <c r="G200" s="198"/>
      <c r="H200" s="203">
        <v>2.06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999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83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4" customFormat="1" x14ac:dyDescent="0.2">
      <c r="A202" s="198"/>
      <c r="B202" s="199"/>
      <c r="C202" s="198"/>
      <c r="D202" s="200" t="s">
        <v>212</v>
      </c>
      <c r="E202" s="201" t="s">
        <v>1</v>
      </c>
      <c r="F202" s="202" t="s">
        <v>1141</v>
      </c>
      <c r="G202" s="198"/>
      <c r="H202" s="203">
        <v>0.64400000000000002</v>
      </c>
      <c r="I202" s="198"/>
      <c r="J202" s="198"/>
      <c r="K202" s="198"/>
      <c r="L202" s="199"/>
      <c r="M202" s="204"/>
      <c r="N202" s="205"/>
      <c r="O202" s="205"/>
      <c r="P202" s="205"/>
      <c r="Q202" s="205"/>
      <c r="R202" s="205"/>
      <c r="S202" s="205"/>
      <c r="T202" s="206"/>
      <c r="U202" s="198"/>
      <c r="V202" s="198"/>
      <c r="AT202" s="102" t="s">
        <v>212</v>
      </c>
      <c r="AU202" s="102" t="s">
        <v>83</v>
      </c>
      <c r="AV202" s="14" t="s">
        <v>83</v>
      </c>
      <c r="AW202" s="14" t="s">
        <v>32</v>
      </c>
      <c r="AX202" s="14" t="s">
        <v>75</v>
      </c>
      <c r="AY202" s="102" t="s">
        <v>204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323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83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4" customFormat="1" x14ac:dyDescent="0.2">
      <c r="A204" s="198"/>
      <c r="B204" s="199"/>
      <c r="C204" s="198"/>
      <c r="D204" s="200" t="s">
        <v>212</v>
      </c>
      <c r="E204" s="201" t="s">
        <v>1</v>
      </c>
      <c r="F204" s="202" t="s">
        <v>1142</v>
      </c>
      <c r="G204" s="198"/>
      <c r="H204" s="203">
        <v>0.40500000000000003</v>
      </c>
      <c r="I204" s="198"/>
      <c r="J204" s="198"/>
      <c r="K204" s="198"/>
      <c r="L204" s="199"/>
      <c r="M204" s="204"/>
      <c r="N204" s="205"/>
      <c r="O204" s="205"/>
      <c r="P204" s="205"/>
      <c r="Q204" s="205"/>
      <c r="R204" s="205"/>
      <c r="S204" s="205"/>
      <c r="T204" s="206"/>
      <c r="U204" s="198"/>
      <c r="V204" s="198"/>
      <c r="AT204" s="102" t="s">
        <v>212</v>
      </c>
      <c r="AU204" s="102" t="s">
        <v>83</v>
      </c>
      <c r="AV204" s="14" t="s">
        <v>83</v>
      </c>
      <c r="AW204" s="14" t="s">
        <v>32</v>
      </c>
      <c r="AX204" s="14" t="s">
        <v>75</v>
      </c>
      <c r="AY204" s="102" t="s">
        <v>204</v>
      </c>
    </row>
    <row r="205" spans="1:65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1143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83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x14ac:dyDescent="0.2">
      <c r="A206" s="225"/>
      <c r="B206" s="226"/>
      <c r="C206" s="225"/>
      <c r="D206" s="200" t="s">
        <v>212</v>
      </c>
      <c r="E206" s="227" t="s">
        <v>1</v>
      </c>
      <c r="F206" s="228" t="s">
        <v>1144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83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4" customFormat="1" x14ac:dyDescent="0.2">
      <c r="A207" s="198"/>
      <c r="B207" s="199"/>
      <c r="C207" s="198"/>
      <c r="D207" s="200" t="s">
        <v>212</v>
      </c>
      <c r="E207" s="201" t="s">
        <v>1</v>
      </c>
      <c r="F207" s="202" t="s">
        <v>1145</v>
      </c>
      <c r="G207" s="198"/>
      <c r="H207" s="203">
        <v>1.3819999999999999</v>
      </c>
      <c r="I207" s="198"/>
      <c r="J207" s="198"/>
      <c r="K207" s="198"/>
      <c r="L207" s="199"/>
      <c r="M207" s="204"/>
      <c r="N207" s="205"/>
      <c r="O207" s="205"/>
      <c r="P207" s="205"/>
      <c r="Q207" s="205"/>
      <c r="R207" s="205"/>
      <c r="S207" s="205"/>
      <c r="T207" s="206"/>
      <c r="U207" s="198"/>
      <c r="V207" s="198"/>
      <c r="AT207" s="102" t="s">
        <v>212</v>
      </c>
      <c r="AU207" s="102" t="s">
        <v>83</v>
      </c>
      <c r="AV207" s="14" t="s">
        <v>83</v>
      </c>
      <c r="AW207" s="14" t="s">
        <v>32</v>
      </c>
      <c r="AX207" s="14" t="s">
        <v>75</v>
      </c>
      <c r="AY207" s="102" t="s">
        <v>204</v>
      </c>
    </row>
    <row r="208" spans="1:65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323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83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4" customFormat="1" x14ac:dyDescent="0.2">
      <c r="A209" s="198"/>
      <c r="B209" s="199"/>
      <c r="C209" s="198"/>
      <c r="D209" s="200" t="s">
        <v>212</v>
      </c>
      <c r="E209" s="201" t="s">
        <v>1</v>
      </c>
      <c r="F209" s="202" t="s">
        <v>1146</v>
      </c>
      <c r="G209" s="198"/>
      <c r="H209" s="203">
        <v>0.54</v>
      </c>
      <c r="I209" s="198"/>
      <c r="J209" s="198"/>
      <c r="K209" s="198"/>
      <c r="L209" s="199"/>
      <c r="M209" s="204"/>
      <c r="N209" s="205"/>
      <c r="O209" s="205"/>
      <c r="P209" s="205"/>
      <c r="Q209" s="205"/>
      <c r="R209" s="205"/>
      <c r="S209" s="205"/>
      <c r="T209" s="206"/>
      <c r="U209" s="198"/>
      <c r="V209" s="198"/>
      <c r="AT209" s="102" t="s">
        <v>212</v>
      </c>
      <c r="AU209" s="102" t="s">
        <v>83</v>
      </c>
      <c r="AV209" s="14" t="s">
        <v>83</v>
      </c>
      <c r="AW209" s="14" t="s">
        <v>32</v>
      </c>
      <c r="AX209" s="14" t="s">
        <v>75</v>
      </c>
      <c r="AY209" s="102" t="s">
        <v>204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423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83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4" customFormat="1" x14ac:dyDescent="0.2">
      <c r="A211" s="198"/>
      <c r="B211" s="199"/>
      <c r="C211" s="198"/>
      <c r="D211" s="200" t="s">
        <v>212</v>
      </c>
      <c r="E211" s="201" t="s">
        <v>1</v>
      </c>
      <c r="F211" s="202" t="s">
        <v>1147</v>
      </c>
      <c r="G211" s="198"/>
      <c r="H211" s="203">
        <v>0.4</v>
      </c>
      <c r="I211" s="198"/>
      <c r="J211" s="198"/>
      <c r="K211" s="198"/>
      <c r="L211" s="199"/>
      <c r="M211" s="204"/>
      <c r="N211" s="205"/>
      <c r="O211" s="205"/>
      <c r="P211" s="205"/>
      <c r="Q211" s="205"/>
      <c r="R211" s="205"/>
      <c r="S211" s="205"/>
      <c r="T211" s="206"/>
      <c r="U211" s="198"/>
      <c r="V211" s="198"/>
      <c r="AT211" s="102" t="s">
        <v>212</v>
      </c>
      <c r="AU211" s="102" t="s">
        <v>83</v>
      </c>
      <c r="AV211" s="14" t="s">
        <v>83</v>
      </c>
      <c r="AW211" s="14" t="s">
        <v>32</v>
      </c>
      <c r="AX211" s="14" t="s">
        <v>75</v>
      </c>
      <c r="AY211" s="102" t="s">
        <v>204</v>
      </c>
    </row>
    <row r="212" spans="1:65" s="15" customFormat="1" x14ac:dyDescent="0.2">
      <c r="A212" s="207"/>
      <c r="B212" s="208"/>
      <c r="C212" s="207"/>
      <c r="D212" s="200" t="s">
        <v>212</v>
      </c>
      <c r="E212" s="209" t="s">
        <v>1</v>
      </c>
      <c r="F212" s="210" t="s">
        <v>227</v>
      </c>
      <c r="G212" s="207"/>
      <c r="H212" s="211">
        <v>5.7590000000000003</v>
      </c>
      <c r="I212" s="207"/>
      <c r="J212" s="207"/>
      <c r="K212" s="207"/>
      <c r="L212" s="208"/>
      <c r="M212" s="212"/>
      <c r="N212" s="213"/>
      <c r="O212" s="213"/>
      <c r="P212" s="213"/>
      <c r="Q212" s="213"/>
      <c r="R212" s="213"/>
      <c r="S212" s="213"/>
      <c r="T212" s="214"/>
      <c r="U212" s="207"/>
      <c r="V212" s="207"/>
      <c r="AT212" s="103" t="s">
        <v>212</v>
      </c>
      <c r="AU212" s="103" t="s">
        <v>83</v>
      </c>
      <c r="AV212" s="15" t="s">
        <v>211</v>
      </c>
      <c r="AW212" s="15" t="s">
        <v>32</v>
      </c>
      <c r="AX212" s="15" t="s">
        <v>81</v>
      </c>
      <c r="AY212" s="103" t="s">
        <v>204</v>
      </c>
    </row>
    <row r="213" spans="1:65" s="2" customFormat="1" ht="24.2" customHeight="1" x14ac:dyDescent="0.2">
      <c r="A213" s="111"/>
      <c r="B213" s="112"/>
      <c r="C213" s="187" t="s">
        <v>376</v>
      </c>
      <c r="D213" s="187" t="s">
        <v>207</v>
      </c>
      <c r="E213" s="188" t="s">
        <v>1148</v>
      </c>
      <c r="F213" s="189" t="s">
        <v>1149</v>
      </c>
      <c r="G213" s="190" t="s">
        <v>349</v>
      </c>
      <c r="H213" s="191">
        <v>0.97199999999999998</v>
      </c>
      <c r="I213" s="192"/>
      <c r="J213" s="192">
        <f>ROUND(I213*H213,2)</f>
        <v>0</v>
      </c>
      <c r="K213" s="193"/>
      <c r="L213" s="112"/>
      <c r="M213" s="194" t="s">
        <v>1</v>
      </c>
      <c r="N213" s="195" t="s">
        <v>40</v>
      </c>
      <c r="O213" s="196">
        <v>0</v>
      </c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111"/>
      <c r="V213" s="111"/>
      <c r="W213" s="29"/>
      <c r="X213" s="29"/>
      <c r="Y213" s="29"/>
      <c r="Z213" s="29"/>
      <c r="AA213" s="29"/>
      <c r="AB213" s="29"/>
      <c r="AC213" s="29"/>
      <c r="AD213" s="29"/>
      <c r="AE213" s="29"/>
      <c r="AR213" s="99" t="s">
        <v>211</v>
      </c>
      <c r="AT213" s="99" t="s">
        <v>207</v>
      </c>
      <c r="AU213" s="99" t="s">
        <v>83</v>
      </c>
      <c r="AY213" s="18" t="s">
        <v>204</v>
      </c>
      <c r="BE213" s="100">
        <f>IF(N213="základní",J213,0)</f>
        <v>0</v>
      </c>
      <c r="BF213" s="100">
        <f>IF(N213="snížená",J213,0)</f>
        <v>0</v>
      </c>
      <c r="BG213" s="100">
        <f>IF(N213="zákl. přenesená",J213,0)</f>
        <v>0</v>
      </c>
      <c r="BH213" s="100">
        <f>IF(N213="sníž. přenesená",J213,0)</f>
        <v>0</v>
      </c>
      <c r="BI213" s="100">
        <f>IF(N213="nulová",J213,0)</f>
        <v>0</v>
      </c>
      <c r="BJ213" s="18" t="s">
        <v>81</v>
      </c>
      <c r="BK213" s="100">
        <f>ROUND(I213*H213,2)</f>
        <v>0</v>
      </c>
      <c r="BL213" s="18" t="s">
        <v>211</v>
      </c>
      <c r="BM213" s="99" t="s">
        <v>379</v>
      </c>
    </row>
    <row r="214" spans="1:65" s="13" customFormat="1" x14ac:dyDescent="0.2">
      <c r="A214" s="225"/>
      <c r="B214" s="226"/>
      <c r="C214" s="225"/>
      <c r="D214" s="200" t="s">
        <v>212</v>
      </c>
      <c r="E214" s="227" t="s">
        <v>1</v>
      </c>
      <c r="F214" s="228" t="s">
        <v>1137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83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3" customFormat="1" x14ac:dyDescent="0.2">
      <c r="A215" s="225"/>
      <c r="B215" s="226"/>
      <c r="C215" s="225"/>
      <c r="D215" s="200" t="s">
        <v>212</v>
      </c>
      <c r="E215" s="227" t="s">
        <v>1</v>
      </c>
      <c r="F215" s="228" t="s">
        <v>1150</v>
      </c>
      <c r="G215" s="225"/>
      <c r="H215" s="227" t="s">
        <v>1</v>
      </c>
      <c r="I215" s="225"/>
      <c r="J215" s="225"/>
      <c r="K215" s="225"/>
      <c r="L215" s="226"/>
      <c r="M215" s="229"/>
      <c r="N215" s="230"/>
      <c r="O215" s="230"/>
      <c r="P215" s="230"/>
      <c r="Q215" s="230"/>
      <c r="R215" s="230"/>
      <c r="S215" s="230"/>
      <c r="T215" s="231"/>
      <c r="U215" s="225"/>
      <c r="V215" s="225"/>
      <c r="AT215" s="101" t="s">
        <v>212</v>
      </c>
      <c r="AU215" s="101" t="s">
        <v>83</v>
      </c>
      <c r="AV215" s="13" t="s">
        <v>81</v>
      </c>
      <c r="AW215" s="13" t="s">
        <v>32</v>
      </c>
      <c r="AX215" s="13" t="s">
        <v>75</v>
      </c>
      <c r="AY215" s="101" t="s">
        <v>204</v>
      </c>
    </row>
    <row r="216" spans="1:65" s="14" customFormat="1" x14ac:dyDescent="0.2">
      <c r="A216" s="198"/>
      <c r="B216" s="199"/>
      <c r="C216" s="198"/>
      <c r="D216" s="200" t="s">
        <v>212</v>
      </c>
      <c r="E216" s="201" t="s">
        <v>1</v>
      </c>
      <c r="F216" s="202" t="s">
        <v>1151</v>
      </c>
      <c r="G216" s="198"/>
      <c r="H216" s="203">
        <v>0.97199999999999998</v>
      </c>
      <c r="I216" s="198"/>
      <c r="J216" s="198"/>
      <c r="K216" s="198"/>
      <c r="L216" s="199"/>
      <c r="M216" s="204"/>
      <c r="N216" s="205"/>
      <c r="O216" s="205"/>
      <c r="P216" s="205"/>
      <c r="Q216" s="205"/>
      <c r="R216" s="205"/>
      <c r="S216" s="205"/>
      <c r="T216" s="206"/>
      <c r="U216" s="198"/>
      <c r="V216" s="198"/>
      <c r="AT216" s="102" t="s">
        <v>212</v>
      </c>
      <c r="AU216" s="102" t="s">
        <v>83</v>
      </c>
      <c r="AV216" s="14" t="s">
        <v>83</v>
      </c>
      <c r="AW216" s="14" t="s">
        <v>32</v>
      </c>
      <c r="AX216" s="14" t="s">
        <v>75</v>
      </c>
      <c r="AY216" s="102" t="s">
        <v>204</v>
      </c>
    </row>
    <row r="217" spans="1:65" s="15" customFormat="1" x14ac:dyDescent="0.2">
      <c r="A217" s="207"/>
      <c r="B217" s="208"/>
      <c r="C217" s="207"/>
      <c r="D217" s="200" t="s">
        <v>212</v>
      </c>
      <c r="E217" s="209" t="s">
        <v>1</v>
      </c>
      <c r="F217" s="210" t="s">
        <v>227</v>
      </c>
      <c r="G217" s="207"/>
      <c r="H217" s="211">
        <v>0.97199999999999998</v>
      </c>
      <c r="I217" s="207"/>
      <c r="J217" s="207"/>
      <c r="K217" s="207"/>
      <c r="L217" s="208"/>
      <c r="M217" s="212"/>
      <c r="N217" s="213"/>
      <c r="O217" s="213"/>
      <c r="P217" s="213"/>
      <c r="Q217" s="213"/>
      <c r="R217" s="213"/>
      <c r="S217" s="213"/>
      <c r="T217" s="214"/>
      <c r="U217" s="207"/>
      <c r="V217" s="207"/>
      <c r="AT217" s="103" t="s">
        <v>212</v>
      </c>
      <c r="AU217" s="103" t="s">
        <v>83</v>
      </c>
      <c r="AV217" s="15" t="s">
        <v>211</v>
      </c>
      <c r="AW217" s="15" t="s">
        <v>32</v>
      </c>
      <c r="AX217" s="15" t="s">
        <v>81</v>
      </c>
      <c r="AY217" s="103" t="s">
        <v>204</v>
      </c>
    </row>
    <row r="218" spans="1:65" s="2" customFormat="1" ht="21.75" customHeight="1" x14ac:dyDescent="0.2">
      <c r="A218" s="111"/>
      <c r="B218" s="112"/>
      <c r="C218" s="187" t="s">
        <v>313</v>
      </c>
      <c r="D218" s="187" t="s">
        <v>207</v>
      </c>
      <c r="E218" s="188" t="s">
        <v>1152</v>
      </c>
      <c r="F218" s="189" t="s">
        <v>1153</v>
      </c>
      <c r="G218" s="190" t="s">
        <v>282</v>
      </c>
      <c r="H218" s="191">
        <v>3</v>
      </c>
      <c r="I218" s="192"/>
      <c r="J218" s="192">
        <f>ROUND(I218*H218,2)</f>
        <v>0</v>
      </c>
      <c r="K218" s="193"/>
      <c r="L218" s="112"/>
      <c r="M218" s="194" t="s">
        <v>1</v>
      </c>
      <c r="N218" s="195" t="s">
        <v>40</v>
      </c>
      <c r="O218" s="196">
        <v>0</v>
      </c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111"/>
      <c r="V218" s="111"/>
      <c r="W218" s="29"/>
      <c r="X218" s="29"/>
      <c r="Y218" s="29"/>
      <c r="Z218" s="29"/>
      <c r="AA218" s="29"/>
      <c r="AB218" s="29"/>
      <c r="AC218" s="29"/>
      <c r="AD218" s="29"/>
      <c r="AE218" s="29"/>
      <c r="AR218" s="99" t="s">
        <v>211</v>
      </c>
      <c r="AT218" s="99" t="s">
        <v>207</v>
      </c>
      <c r="AU218" s="99" t="s">
        <v>83</v>
      </c>
      <c r="AY218" s="18" t="s">
        <v>204</v>
      </c>
      <c r="BE218" s="100">
        <f>IF(N218="základní",J218,0)</f>
        <v>0</v>
      </c>
      <c r="BF218" s="100">
        <f>IF(N218="snížená",J218,0)</f>
        <v>0</v>
      </c>
      <c r="BG218" s="100">
        <f>IF(N218="zákl. přenesená",J218,0)</f>
        <v>0</v>
      </c>
      <c r="BH218" s="100">
        <f>IF(N218="sníž. přenesená",J218,0)</f>
        <v>0</v>
      </c>
      <c r="BI218" s="100">
        <f>IF(N218="nulová",J218,0)</f>
        <v>0</v>
      </c>
      <c r="BJ218" s="18" t="s">
        <v>81</v>
      </c>
      <c r="BK218" s="100">
        <f>ROUND(I218*H218,2)</f>
        <v>0</v>
      </c>
      <c r="BL218" s="18" t="s">
        <v>211</v>
      </c>
      <c r="BM218" s="99" t="s">
        <v>223</v>
      </c>
    </row>
    <row r="219" spans="1:65" s="13" customFormat="1" x14ac:dyDescent="0.2">
      <c r="A219" s="225"/>
      <c r="B219" s="226"/>
      <c r="C219" s="225"/>
      <c r="D219" s="200" t="s">
        <v>212</v>
      </c>
      <c r="E219" s="227" t="s">
        <v>1</v>
      </c>
      <c r="F219" s="228" t="s">
        <v>1154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83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3" customFormat="1" x14ac:dyDescent="0.2">
      <c r="A220" s="225"/>
      <c r="B220" s="226"/>
      <c r="C220" s="225"/>
      <c r="D220" s="200" t="s">
        <v>212</v>
      </c>
      <c r="E220" s="227" t="s">
        <v>1</v>
      </c>
      <c r="F220" s="228" t="s">
        <v>325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83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65" s="14" customFormat="1" x14ac:dyDescent="0.2">
      <c r="A221" s="198"/>
      <c r="B221" s="199"/>
      <c r="C221" s="198"/>
      <c r="D221" s="200" t="s">
        <v>212</v>
      </c>
      <c r="E221" s="201" t="s">
        <v>1</v>
      </c>
      <c r="F221" s="202" t="s">
        <v>83</v>
      </c>
      <c r="G221" s="198"/>
      <c r="H221" s="203">
        <v>2</v>
      </c>
      <c r="I221" s="198"/>
      <c r="J221" s="198"/>
      <c r="K221" s="198"/>
      <c r="L221" s="199"/>
      <c r="M221" s="204"/>
      <c r="N221" s="205"/>
      <c r="O221" s="205"/>
      <c r="P221" s="205"/>
      <c r="Q221" s="205"/>
      <c r="R221" s="205"/>
      <c r="S221" s="205"/>
      <c r="T221" s="206"/>
      <c r="U221" s="198"/>
      <c r="V221" s="198"/>
      <c r="AT221" s="102" t="s">
        <v>212</v>
      </c>
      <c r="AU221" s="102" t="s">
        <v>83</v>
      </c>
      <c r="AV221" s="14" t="s">
        <v>83</v>
      </c>
      <c r="AW221" s="14" t="s">
        <v>32</v>
      </c>
      <c r="AX221" s="14" t="s">
        <v>75</v>
      </c>
      <c r="AY221" s="102" t="s">
        <v>204</v>
      </c>
    </row>
    <row r="222" spans="1:65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463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83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4" customFormat="1" x14ac:dyDescent="0.2">
      <c r="A223" s="198"/>
      <c r="B223" s="199"/>
      <c r="C223" s="198"/>
      <c r="D223" s="200" t="s">
        <v>212</v>
      </c>
      <c r="E223" s="201" t="s">
        <v>1</v>
      </c>
      <c r="F223" s="202" t="s">
        <v>81</v>
      </c>
      <c r="G223" s="198"/>
      <c r="H223" s="203">
        <v>1</v>
      </c>
      <c r="I223" s="198"/>
      <c r="J223" s="198"/>
      <c r="K223" s="198"/>
      <c r="L223" s="199"/>
      <c r="M223" s="204"/>
      <c r="N223" s="205"/>
      <c r="O223" s="205"/>
      <c r="P223" s="205"/>
      <c r="Q223" s="205"/>
      <c r="R223" s="205"/>
      <c r="S223" s="205"/>
      <c r="T223" s="206"/>
      <c r="U223" s="198"/>
      <c r="V223" s="198"/>
      <c r="AT223" s="102" t="s">
        <v>212</v>
      </c>
      <c r="AU223" s="102" t="s">
        <v>83</v>
      </c>
      <c r="AV223" s="14" t="s">
        <v>83</v>
      </c>
      <c r="AW223" s="14" t="s">
        <v>32</v>
      </c>
      <c r="AX223" s="14" t="s">
        <v>75</v>
      </c>
      <c r="AY223" s="102" t="s">
        <v>204</v>
      </c>
    </row>
    <row r="224" spans="1:65" s="15" customFormat="1" x14ac:dyDescent="0.2">
      <c r="A224" s="207"/>
      <c r="B224" s="208"/>
      <c r="C224" s="207"/>
      <c r="D224" s="200" t="s">
        <v>212</v>
      </c>
      <c r="E224" s="209" t="s">
        <v>1</v>
      </c>
      <c r="F224" s="210" t="s">
        <v>227</v>
      </c>
      <c r="G224" s="207"/>
      <c r="H224" s="211">
        <v>3</v>
      </c>
      <c r="I224" s="207"/>
      <c r="J224" s="207"/>
      <c r="K224" s="207"/>
      <c r="L224" s="208"/>
      <c r="M224" s="212"/>
      <c r="N224" s="213"/>
      <c r="O224" s="213"/>
      <c r="P224" s="213"/>
      <c r="Q224" s="213"/>
      <c r="R224" s="213"/>
      <c r="S224" s="213"/>
      <c r="T224" s="214"/>
      <c r="U224" s="207"/>
      <c r="V224" s="207"/>
      <c r="AT224" s="103" t="s">
        <v>212</v>
      </c>
      <c r="AU224" s="103" t="s">
        <v>83</v>
      </c>
      <c r="AV224" s="15" t="s">
        <v>211</v>
      </c>
      <c r="AW224" s="15" t="s">
        <v>32</v>
      </c>
      <c r="AX224" s="15" t="s">
        <v>81</v>
      </c>
      <c r="AY224" s="103" t="s">
        <v>204</v>
      </c>
    </row>
    <row r="225" spans="1:65" s="2" customFormat="1" ht="16.5" customHeight="1" x14ac:dyDescent="0.2">
      <c r="A225" s="111"/>
      <c r="B225" s="112"/>
      <c r="C225" s="215" t="s">
        <v>386</v>
      </c>
      <c r="D225" s="215" t="s">
        <v>1071</v>
      </c>
      <c r="E225" s="216" t="s">
        <v>1155</v>
      </c>
      <c r="F225" s="217" t="s">
        <v>1156</v>
      </c>
      <c r="G225" s="218" t="s">
        <v>282</v>
      </c>
      <c r="H225" s="219">
        <v>3</v>
      </c>
      <c r="I225" s="220"/>
      <c r="J225" s="220">
        <f>ROUND(I225*H225,2)</f>
        <v>0</v>
      </c>
      <c r="K225" s="221"/>
      <c r="L225" s="222"/>
      <c r="M225" s="223" t="s">
        <v>1</v>
      </c>
      <c r="N225" s="224" t="s">
        <v>40</v>
      </c>
      <c r="O225" s="196">
        <v>0</v>
      </c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111"/>
      <c r="V225" s="111"/>
      <c r="W225" s="29"/>
      <c r="X225" s="29"/>
      <c r="Y225" s="29"/>
      <c r="Z225" s="29"/>
      <c r="AA225" s="29"/>
      <c r="AB225" s="29"/>
      <c r="AC225" s="29"/>
      <c r="AD225" s="29"/>
      <c r="AE225" s="29"/>
      <c r="AR225" s="99" t="s">
        <v>278</v>
      </c>
      <c r="AT225" s="99" t="s">
        <v>1071</v>
      </c>
      <c r="AU225" s="99" t="s">
        <v>83</v>
      </c>
      <c r="AY225" s="18" t="s">
        <v>204</v>
      </c>
      <c r="BE225" s="100">
        <f>IF(N225="základní",J225,0)</f>
        <v>0</v>
      </c>
      <c r="BF225" s="100">
        <f>IF(N225="snížená",J225,0)</f>
        <v>0</v>
      </c>
      <c r="BG225" s="100">
        <f>IF(N225="zákl. přenesená",J225,0)</f>
        <v>0</v>
      </c>
      <c r="BH225" s="100">
        <f>IF(N225="sníž. přenesená",J225,0)</f>
        <v>0</v>
      </c>
      <c r="BI225" s="100">
        <f>IF(N225="nulová",J225,0)</f>
        <v>0</v>
      </c>
      <c r="BJ225" s="18" t="s">
        <v>81</v>
      </c>
      <c r="BK225" s="100">
        <f>ROUND(I225*H225,2)</f>
        <v>0</v>
      </c>
      <c r="BL225" s="18" t="s">
        <v>211</v>
      </c>
      <c r="BM225" s="99" t="s">
        <v>389</v>
      </c>
    </row>
    <row r="226" spans="1:65" s="2" customFormat="1" ht="24.2" customHeight="1" x14ac:dyDescent="0.2">
      <c r="A226" s="111"/>
      <c r="B226" s="112"/>
      <c r="C226" s="187" t="s">
        <v>316</v>
      </c>
      <c r="D226" s="187" t="s">
        <v>207</v>
      </c>
      <c r="E226" s="188" t="s">
        <v>1157</v>
      </c>
      <c r="F226" s="189" t="s">
        <v>1158</v>
      </c>
      <c r="G226" s="190" t="s">
        <v>282</v>
      </c>
      <c r="H226" s="191">
        <v>1</v>
      </c>
      <c r="I226" s="192"/>
      <c r="J226" s="192">
        <f>ROUND(I226*H226,2)</f>
        <v>0</v>
      </c>
      <c r="K226" s="193"/>
      <c r="L226" s="112"/>
      <c r="M226" s="194" t="s">
        <v>1</v>
      </c>
      <c r="N226" s="195" t="s">
        <v>40</v>
      </c>
      <c r="O226" s="196">
        <v>0</v>
      </c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  <c r="AR226" s="99" t="s">
        <v>211</v>
      </c>
      <c r="AT226" s="99" t="s">
        <v>207</v>
      </c>
      <c r="AU226" s="99" t="s">
        <v>83</v>
      </c>
      <c r="AY226" s="18" t="s">
        <v>204</v>
      </c>
      <c r="BE226" s="100">
        <f>IF(N226="základní",J226,0)</f>
        <v>0</v>
      </c>
      <c r="BF226" s="100">
        <f>IF(N226="snížená",J226,0)</f>
        <v>0</v>
      </c>
      <c r="BG226" s="100">
        <f>IF(N226="zákl. přenesená",J226,0)</f>
        <v>0</v>
      </c>
      <c r="BH226" s="100">
        <f>IF(N226="sníž. přenesená",J226,0)</f>
        <v>0</v>
      </c>
      <c r="BI226" s="100">
        <f>IF(N226="nulová",J226,0)</f>
        <v>0</v>
      </c>
      <c r="BJ226" s="18" t="s">
        <v>81</v>
      </c>
      <c r="BK226" s="100">
        <f>ROUND(I226*H226,2)</f>
        <v>0</v>
      </c>
      <c r="BL226" s="18" t="s">
        <v>211</v>
      </c>
      <c r="BM226" s="99" t="s">
        <v>406</v>
      </c>
    </row>
    <row r="227" spans="1:65" s="13" customFormat="1" x14ac:dyDescent="0.2">
      <c r="A227" s="225"/>
      <c r="B227" s="226"/>
      <c r="C227" s="225"/>
      <c r="D227" s="200" t="s">
        <v>212</v>
      </c>
      <c r="E227" s="227" t="s">
        <v>1</v>
      </c>
      <c r="F227" s="228" t="s">
        <v>1159</v>
      </c>
      <c r="G227" s="225"/>
      <c r="H227" s="227" t="s">
        <v>1</v>
      </c>
      <c r="I227" s="225"/>
      <c r="J227" s="225"/>
      <c r="K227" s="225"/>
      <c r="L227" s="226"/>
      <c r="M227" s="229"/>
      <c r="N227" s="230"/>
      <c r="O227" s="230"/>
      <c r="P227" s="230"/>
      <c r="Q227" s="230"/>
      <c r="R227" s="230"/>
      <c r="S227" s="230"/>
      <c r="T227" s="231"/>
      <c r="U227" s="225"/>
      <c r="V227" s="225"/>
      <c r="AT227" s="101" t="s">
        <v>212</v>
      </c>
      <c r="AU227" s="101" t="s">
        <v>83</v>
      </c>
      <c r="AV227" s="13" t="s">
        <v>81</v>
      </c>
      <c r="AW227" s="13" t="s">
        <v>32</v>
      </c>
      <c r="AX227" s="13" t="s">
        <v>75</v>
      </c>
      <c r="AY227" s="101" t="s">
        <v>204</v>
      </c>
    </row>
    <row r="228" spans="1:65" s="13" customFormat="1" x14ac:dyDescent="0.2">
      <c r="A228" s="225"/>
      <c r="B228" s="226"/>
      <c r="C228" s="225"/>
      <c r="D228" s="200" t="s">
        <v>212</v>
      </c>
      <c r="E228" s="227" t="s">
        <v>1</v>
      </c>
      <c r="F228" s="228" t="s">
        <v>329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83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4" customFormat="1" x14ac:dyDescent="0.2">
      <c r="A229" s="198"/>
      <c r="B229" s="199"/>
      <c r="C229" s="198"/>
      <c r="D229" s="200" t="s">
        <v>212</v>
      </c>
      <c r="E229" s="201" t="s">
        <v>1</v>
      </c>
      <c r="F229" s="202" t="s">
        <v>81</v>
      </c>
      <c r="G229" s="198"/>
      <c r="H229" s="203">
        <v>1</v>
      </c>
      <c r="I229" s="198"/>
      <c r="J229" s="198"/>
      <c r="K229" s="198"/>
      <c r="L229" s="199"/>
      <c r="M229" s="204"/>
      <c r="N229" s="205"/>
      <c r="O229" s="205"/>
      <c r="P229" s="205"/>
      <c r="Q229" s="205"/>
      <c r="R229" s="205"/>
      <c r="S229" s="205"/>
      <c r="T229" s="206"/>
      <c r="U229" s="198"/>
      <c r="V229" s="198"/>
      <c r="AT229" s="102" t="s">
        <v>212</v>
      </c>
      <c r="AU229" s="102" t="s">
        <v>83</v>
      </c>
      <c r="AV229" s="14" t="s">
        <v>83</v>
      </c>
      <c r="AW229" s="14" t="s">
        <v>32</v>
      </c>
      <c r="AX229" s="14" t="s">
        <v>75</v>
      </c>
      <c r="AY229" s="102" t="s">
        <v>204</v>
      </c>
    </row>
    <row r="230" spans="1:65" s="15" customFormat="1" x14ac:dyDescent="0.2">
      <c r="A230" s="207"/>
      <c r="B230" s="208"/>
      <c r="C230" s="207"/>
      <c r="D230" s="200" t="s">
        <v>212</v>
      </c>
      <c r="E230" s="209" t="s">
        <v>1</v>
      </c>
      <c r="F230" s="210" t="s">
        <v>227</v>
      </c>
      <c r="G230" s="207"/>
      <c r="H230" s="211">
        <v>1</v>
      </c>
      <c r="I230" s="207"/>
      <c r="J230" s="207"/>
      <c r="K230" s="207"/>
      <c r="L230" s="208"/>
      <c r="M230" s="212"/>
      <c r="N230" s="213"/>
      <c r="O230" s="213"/>
      <c r="P230" s="213"/>
      <c r="Q230" s="213"/>
      <c r="R230" s="213"/>
      <c r="S230" s="213"/>
      <c r="T230" s="214"/>
      <c r="U230" s="207"/>
      <c r="V230" s="207"/>
      <c r="AT230" s="103" t="s">
        <v>212</v>
      </c>
      <c r="AU230" s="103" t="s">
        <v>83</v>
      </c>
      <c r="AV230" s="15" t="s">
        <v>211</v>
      </c>
      <c r="AW230" s="15" t="s">
        <v>32</v>
      </c>
      <c r="AX230" s="15" t="s">
        <v>81</v>
      </c>
      <c r="AY230" s="103" t="s">
        <v>204</v>
      </c>
    </row>
    <row r="231" spans="1:65" s="2" customFormat="1" ht="16.5" customHeight="1" x14ac:dyDescent="0.2">
      <c r="A231" s="111"/>
      <c r="B231" s="112"/>
      <c r="C231" s="215" t="s">
        <v>7</v>
      </c>
      <c r="D231" s="215" t="s">
        <v>1071</v>
      </c>
      <c r="E231" s="216" t="s">
        <v>1160</v>
      </c>
      <c r="F231" s="217" t="s">
        <v>1161</v>
      </c>
      <c r="G231" s="218" t="s">
        <v>282</v>
      </c>
      <c r="H231" s="219">
        <v>1</v>
      </c>
      <c r="I231" s="220"/>
      <c r="J231" s="220">
        <f>ROUND(I231*H231,2)</f>
        <v>0</v>
      </c>
      <c r="K231" s="221"/>
      <c r="L231" s="222"/>
      <c r="M231" s="223" t="s">
        <v>1</v>
      </c>
      <c r="N231" s="224" t="s">
        <v>40</v>
      </c>
      <c r="O231" s="196">
        <v>0</v>
      </c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111"/>
      <c r="V231" s="111"/>
      <c r="W231" s="29"/>
      <c r="X231" s="29"/>
      <c r="Y231" s="29"/>
      <c r="Z231" s="29"/>
      <c r="AA231" s="29"/>
      <c r="AB231" s="29"/>
      <c r="AC231" s="29"/>
      <c r="AD231" s="29"/>
      <c r="AE231" s="29"/>
      <c r="AR231" s="99" t="s">
        <v>278</v>
      </c>
      <c r="AT231" s="99" t="s">
        <v>1071</v>
      </c>
      <c r="AU231" s="99" t="s">
        <v>83</v>
      </c>
      <c r="AY231" s="18" t="s">
        <v>204</v>
      </c>
      <c r="BE231" s="100">
        <f>IF(N231="základní",J231,0)</f>
        <v>0</v>
      </c>
      <c r="BF231" s="100">
        <f>IF(N231="snížená",J231,0)</f>
        <v>0</v>
      </c>
      <c r="BG231" s="100">
        <f>IF(N231="zákl. přenesená",J231,0)</f>
        <v>0</v>
      </c>
      <c r="BH231" s="100">
        <f>IF(N231="sníž. přenesená",J231,0)</f>
        <v>0</v>
      </c>
      <c r="BI231" s="100">
        <f>IF(N231="nulová",J231,0)</f>
        <v>0</v>
      </c>
      <c r="BJ231" s="18" t="s">
        <v>81</v>
      </c>
      <c r="BK231" s="100">
        <f>ROUND(I231*H231,2)</f>
        <v>0</v>
      </c>
      <c r="BL231" s="18" t="s">
        <v>211</v>
      </c>
      <c r="BM231" s="99" t="s">
        <v>410</v>
      </c>
    </row>
    <row r="232" spans="1:65" s="2" customFormat="1" ht="24.2" customHeight="1" x14ac:dyDescent="0.2">
      <c r="A232" s="111"/>
      <c r="B232" s="112"/>
      <c r="C232" s="187" t="s">
        <v>320</v>
      </c>
      <c r="D232" s="187" t="s">
        <v>207</v>
      </c>
      <c r="E232" s="188" t="s">
        <v>1162</v>
      </c>
      <c r="F232" s="189" t="s">
        <v>1163</v>
      </c>
      <c r="G232" s="190" t="s">
        <v>210</v>
      </c>
      <c r="H232" s="191">
        <v>36.276000000000003</v>
      </c>
      <c r="I232" s="192"/>
      <c r="J232" s="192">
        <f>ROUND(I232*H232,2)</f>
        <v>0</v>
      </c>
      <c r="K232" s="193"/>
      <c r="L232" s="112"/>
      <c r="M232" s="194" t="s">
        <v>1</v>
      </c>
      <c r="N232" s="195" t="s">
        <v>40</v>
      </c>
      <c r="O232" s="196">
        <v>0</v>
      </c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111"/>
      <c r="V232" s="111"/>
      <c r="W232" s="29"/>
      <c r="X232" s="29"/>
      <c r="Y232" s="29"/>
      <c r="Z232" s="29"/>
      <c r="AA232" s="29"/>
      <c r="AB232" s="29"/>
      <c r="AC232" s="29"/>
      <c r="AD232" s="29"/>
      <c r="AE232" s="29"/>
      <c r="AR232" s="99" t="s">
        <v>211</v>
      </c>
      <c r="AT232" s="99" t="s">
        <v>207</v>
      </c>
      <c r="AU232" s="99" t="s">
        <v>83</v>
      </c>
      <c r="AY232" s="18" t="s">
        <v>204</v>
      </c>
      <c r="BE232" s="100">
        <f>IF(N232="základní",J232,0)</f>
        <v>0</v>
      </c>
      <c r="BF232" s="100">
        <f>IF(N232="snížená",J232,0)</f>
        <v>0</v>
      </c>
      <c r="BG232" s="100">
        <f>IF(N232="zákl. přenesená",J232,0)</f>
        <v>0</v>
      </c>
      <c r="BH232" s="100">
        <f>IF(N232="sníž. přenesená",J232,0)</f>
        <v>0</v>
      </c>
      <c r="BI232" s="100">
        <f>IF(N232="nulová",J232,0)</f>
        <v>0</v>
      </c>
      <c r="BJ232" s="18" t="s">
        <v>81</v>
      </c>
      <c r="BK232" s="100">
        <f>ROUND(I232*H232,2)</f>
        <v>0</v>
      </c>
      <c r="BL232" s="18" t="s">
        <v>211</v>
      </c>
      <c r="BM232" s="99" t="s">
        <v>418</v>
      </c>
    </row>
    <row r="233" spans="1:65" s="13" customFormat="1" x14ac:dyDescent="0.2">
      <c r="A233" s="225"/>
      <c r="B233" s="226"/>
      <c r="C233" s="225"/>
      <c r="D233" s="200" t="s">
        <v>212</v>
      </c>
      <c r="E233" s="227" t="s">
        <v>1</v>
      </c>
      <c r="F233" s="228" t="s">
        <v>1154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83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3" customFormat="1" x14ac:dyDescent="0.2">
      <c r="A234" s="225"/>
      <c r="B234" s="226"/>
      <c r="C234" s="225"/>
      <c r="D234" s="200" t="s">
        <v>212</v>
      </c>
      <c r="E234" s="227" t="s">
        <v>1</v>
      </c>
      <c r="F234" s="228" t="s">
        <v>1164</v>
      </c>
      <c r="G234" s="225"/>
      <c r="H234" s="227" t="s">
        <v>1</v>
      </c>
      <c r="I234" s="225"/>
      <c r="J234" s="225"/>
      <c r="K234" s="225"/>
      <c r="L234" s="226"/>
      <c r="M234" s="229"/>
      <c r="N234" s="230"/>
      <c r="O234" s="230"/>
      <c r="P234" s="230"/>
      <c r="Q234" s="230"/>
      <c r="R234" s="230"/>
      <c r="S234" s="230"/>
      <c r="T234" s="231"/>
      <c r="U234" s="225"/>
      <c r="V234" s="225"/>
      <c r="AT234" s="101" t="s">
        <v>212</v>
      </c>
      <c r="AU234" s="101" t="s">
        <v>83</v>
      </c>
      <c r="AV234" s="13" t="s">
        <v>81</v>
      </c>
      <c r="AW234" s="13" t="s">
        <v>32</v>
      </c>
      <c r="AX234" s="13" t="s">
        <v>75</v>
      </c>
      <c r="AY234" s="101" t="s">
        <v>204</v>
      </c>
    </row>
    <row r="235" spans="1:65" s="14" customFormat="1" x14ac:dyDescent="0.2">
      <c r="A235" s="198"/>
      <c r="B235" s="199"/>
      <c r="C235" s="198"/>
      <c r="D235" s="200" t="s">
        <v>212</v>
      </c>
      <c r="E235" s="201" t="s">
        <v>1</v>
      </c>
      <c r="F235" s="202" t="s">
        <v>1165</v>
      </c>
      <c r="G235" s="198"/>
      <c r="H235" s="203">
        <v>8.3230000000000004</v>
      </c>
      <c r="I235" s="198"/>
      <c r="J235" s="198"/>
      <c r="K235" s="198"/>
      <c r="L235" s="199"/>
      <c r="M235" s="204"/>
      <c r="N235" s="205"/>
      <c r="O235" s="205"/>
      <c r="P235" s="205"/>
      <c r="Q235" s="205"/>
      <c r="R235" s="205"/>
      <c r="S235" s="205"/>
      <c r="T235" s="206"/>
      <c r="U235" s="198"/>
      <c r="V235" s="198"/>
      <c r="AT235" s="102" t="s">
        <v>212</v>
      </c>
      <c r="AU235" s="102" t="s">
        <v>83</v>
      </c>
      <c r="AV235" s="14" t="s">
        <v>83</v>
      </c>
      <c r="AW235" s="14" t="s">
        <v>32</v>
      </c>
      <c r="AX235" s="14" t="s">
        <v>75</v>
      </c>
      <c r="AY235" s="102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1166</v>
      </c>
      <c r="G236" s="198"/>
      <c r="H236" s="203">
        <v>-2.8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83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3" customFormat="1" x14ac:dyDescent="0.2">
      <c r="A237" s="225"/>
      <c r="B237" s="226"/>
      <c r="C237" s="225"/>
      <c r="D237" s="200" t="s">
        <v>212</v>
      </c>
      <c r="E237" s="227" t="s">
        <v>1</v>
      </c>
      <c r="F237" s="228" t="s">
        <v>327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83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4" customFormat="1" x14ac:dyDescent="0.2">
      <c r="A238" s="198"/>
      <c r="B238" s="199"/>
      <c r="C238" s="198"/>
      <c r="D238" s="200" t="s">
        <v>212</v>
      </c>
      <c r="E238" s="201" t="s">
        <v>1</v>
      </c>
      <c r="F238" s="202" t="s">
        <v>1167</v>
      </c>
      <c r="G238" s="198"/>
      <c r="H238" s="203">
        <v>21.312000000000001</v>
      </c>
      <c r="I238" s="198"/>
      <c r="J238" s="198"/>
      <c r="K238" s="198"/>
      <c r="L238" s="199"/>
      <c r="M238" s="204"/>
      <c r="N238" s="205"/>
      <c r="O238" s="205"/>
      <c r="P238" s="205"/>
      <c r="Q238" s="205"/>
      <c r="R238" s="205"/>
      <c r="S238" s="205"/>
      <c r="T238" s="206"/>
      <c r="U238" s="198"/>
      <c r="V238" s="198"/>
      <c r="AT238" s="102" t="s">
        <v>212</v>
      </c>
      <c r="AU238" s="102" t="s">
        <v>83</v>
      </c>
      <c r="AV238" s="14" t="s">
        <v>83</v>
      </c>
      <c r="AW238" s="14" t="s">
        <v>32</v>
      </c>
      <c r="AX238" s="14" t="s">
        <v>75</v>
      </c>
      <c r="AY238" s="102" t="s">
        <v>204</v>
      </c>
    </row>
    <row r="239" spans="1:65" s="14" customFormat="1" x14ac:dyDescent="0.2">
      <c r="A239" s="198"/>
      <c r="B239" s="199"/>
      <c r="C239" s="198"/>
      <c r="D239" s="200" t="s">
        <v>212</v>
      </c>
      <c r="E239" s="201" t="s">
        <v>1</v>
      </c>
      <c r="F239" s="202" t="s">
        <v>735</v>
      </c>
      <c r="G239" s="198"/>
      <c r="H239" s="203">
        <v>-1.4</v>
      </c>
      <c r="I239" s="198"/>
      <c r="J239" s="198"/>
      <c r="K239" s="198"/>
      <c r="L239" s="199"/>
      <c r="M239" s="204"/>
      <c r="N239" s="205"/>
      <c r="O239" s="205"/>
      <c r="P239" s="205"/>
      <c r="Q239" s="205"/>
      <c r="R239" s="205"/>
      <c r="S239" s="205"/>
      <c r="T239" s="206"/>
      <c r="U239" s="198"/>
      <c r="V239" s="198"/>
      <c r="AT239" s="102" t="s">
        <v>212</v>
      </c>
      <c r="AU239" s="102" t="s">
        <v>83</v>
      </c>
      <c r="AV239" s="14" t="s">
        <v>83</v>
      </c>
      <c r="AW239" s="14" t="s">
        <v>32</v>
      </c>
      <c r="AX239" s="14" t="s">
        <v>75</v>
      </c>
      <c r="AY239" s="102" t="s">
        <v>204</v>
      </c>
    </row>
    <row r="240" spans="1:65" s="13" customFormat="1" x14ac:dyDescent="0.2">
      <c r="A240" s="225"/>
      <c r="B240" s="226"/>
      <c r="C240" s="225"/>
      <c r="D240" s="200" t="s">
        <v>212</v>
      </c>
      <c r="E240" s="227" t="s">
        <v>1</v>
      </c>
      <c r="F240" s="228" t="s">
        <v>1159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83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329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83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4" customFormat="1" x14ac:dyDescent="0.2">
      <c r="A242" s="198"/>
      <c r="B242" s="199"/>
      <c r="C242" s="198"/>
      <c r="D242" s="200" t="s">
        <v>212</v>
      </c>
      <c r="E242" s="201" t="s">
        <v>1</v>
      </c>
      <c r="F242" s="202" t="s">
        <v>1168</v>
      </c>
      <c r="G242" s="198"/>
      <c r="H242" s="203">
        <v>10.840999999999999</v>
      </c>
      <c r="I242" s="198"/>
      <c r="J242" s="198"/>
      <c r="K242" s="198"/>
      <c r="L242" s="199"/>
      <c r="M242" s="204"/>
      <c r="N242" s="205"/>
      <c r="O242" s="205"/>
      <c r="P242" s="205"/>
      <c r="Q242" s="205"/>
      <c r="R242" s="205"/>
      <c r="S242" s="205"/>
      <c r="T242" s="206"/>
      <c r="U242" s="198"/>
      <c r="V242" s="198"/>
      <c r="AT242" s="102" t="s">
        <v>212</v>
      </c>
      <c r="AU242" s="102" t="s">
        <v>83</v>
      </c>
      <c r="AV242" s="14" t="s">
        <v>83</v>
      </c>
      <c r="AW242" s="14" t="s">
        <v>32</v>
      </c>
      <c r="AX242" s="14" t="s">
        <v>75</v>
      </c>
      <c r="AY242" s="102" t="s">
        <v>204</v>
      </c>
    </row>
    <row r="243" spans="1:65" s="15" customFormat="1" x14ac:dyDescent="0.2">
      <c r="A243" s="207"/>
      <c r="B243" s="208"/>
      <c r="C243" s="207"/>
      <c r="D243" s="200" t="s">
        <v>212</v>
      </c>
      <c r="E243" s="209" t="s">
        <v>1</v>
      </c>
      <c r="F243" s="210" t="s">
        <v>227</v>
      </c>
      <c r="G243" s="207"/>
      <c r="H243" s="211">
        <v>36.276000000000003</v>
      </c>
      <c r="I243" s="207"/>
      <c r="J243" s="207"/>
      <c r="K243" s="207"/>
      <c r="L243" s="208"/>
      <c r="M243" s="212"/>
      <c r="N243" s="213"/>
      <c r="O243" s="213"/>
      <c r="P243" s="213"/>
      <c r="Q243" s="213"/>
      <c r="R243" s="213"/>
      <c r="S243" s="213"/>
      <c r="T243" s="214"/>
      <c r="U243" s="207"/>
      <c r="V243" s="207"/>
      <c r="AT243" s="103" t="s">
        <v>212</v>
      </c>
      <c r="AU243" s="103" t="s">
        <v>83</v>
      </c>
      <c r="AV243" s="15" t="s">
        <v>211</v>
      </c>
      <c r="AW243" s="15" t="s">
        <v>32</v>
      </c>
      <c r="AX243" s="15" t="s">
        <v>81</v>
      </c>
      <c r="AY243" s="103" t="s">
        <v>204</v>
      </c>
    </row>
    <row r="244" spans="1:65" s="2" customFormat="1" ht="24.2" customHeight="1" x14ac:dyDescent="0.2">
      <c r="A244" s="111"/>
      <c r="B244" s="112"/>
      <c r="C244" s="187" t="s">
        <v>435</v>
      </c>
      <c r="D244" s="187" t="s">
        <v>207</v>
      </c>
      <c r="E244" s="188" t="s">
        <v>1169</v>
      </c>
      <c r="F244" s="189" t="s">
        <v>1170</v>
      </c>
      <c r="G244" s="190" t="s">
        <v>367</v>
      </c>
      <c r="H244" s="191">
        <v>9.52</v>
      </c>
      <c r="I244" s="192"/>
      <c r="J244" s="192">
        <f>ROUND(I244*H244,2)</f>
        <v>0</v>
      </c>
      <c r="K244" s="193"/>
      <c r="L244" s="112"/>
      <c r="M244" s="194" t="s">
        <v>1</v>
      </c>
      <c r="N244" s="195" t="s">
        <v>40</v>
      </c>
      <c r="O244" s="196">
        <v>0</v>
      </c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111"/>
      <c r="V244" s="111"/>
      <c r="W244" s="29"/>
      <c r="X244" s="29"/>
      <c r="Y244" s="29"/>
      <c r="Z244" s="29"/>
      <c r="AA244" s="29"/>
      <c r="AB244" s="29"/>
      <c r="AC244" s="29"/>
      <c r="AD244" s="29"/>
      <c r="AE244" s="29"/>
      <c r="AR244" s="99" t="s">
        <v>211</v>
      </c>
      <c r="AT244" s="99" t="s">
        <v>207</v>
      </c>
      <c r="AU244" s="99" t="s">
        <v>83</v>
      </c>
      <c r="AY244" s="18" t="s">
        <v>204</v>
      </c>
      <c r="BE244" s="100">
        <f>IF(N244="základní",J244,0)</f>
        <v>0</v>
      </c>
      <c r="BF244" s="100">
        <f>IF(N244="snížená",J244,0)</f>
        <v>0</v>
      </c>
      <c r="BG244" s="100">
        <f>IF(N244="zákl. přenesená",J244,0)</f>
        <v>0</v>
      </c>
      <c r="BH244" s="100">
        <f>IF(N244="sníž. přenesená",J244,0)</f>
        <v>0</v>
      </c>
      <c r="BI244" s="100">
        <f>IF(N244="nulová",J244,0)</f>
        <v>0</v>
      </c>
      <c r="BJ244" s="18" t="s">
        <v>81</v>
      </c>
      <c r="BK244" s="100">
        <f>ROUND(I244*H244,2)</f>
        <v>0</v>
      </c>
      <c r="BL244" s="18" t="s">
        <v>211</v>
      </c>
      <c r="BM244" s="99" t="s">
        <v>438</v>
      </c>
    </row>
    <row r="245" spans="1:65" s="13" customFormat="1" x14ac:dyDescent="0.2">
      <c r="A245" s="225"/>
      <c r="B245" s="226"/>
      <c r="C245" s="225"/>
      <c r="D245" s="200" t="s">
        <v>212</v>
      </c>
      <c r="E245" s="227" t="s">
        <v>1</v>
      </c>
      <c r="F245" s="228" t="s">
        <v>1154</v>
      </c>
      <c r="G245" s="225"/>
      <c r="H245" s="227" t="s">
        <v>1</v>
      </c>
      <c r="I245" s="225"/>
      <c r="J245" s="225"/>
      <c r="K245" s="225"/>
      <c r="L245" s="226"/>
      <c r="M245" s="229"/>
      <c r="N245" s="230"/>
      <c r="O245" s="230"/>
      <c r="P245" s="230"/>
      <c r="Q245" s="230"/>
      <c r="R245" s="230"/>
      <c r="S245" s="230"/>
      <c r="T245" s="231"/>
      <c r="U245" s="225"/>
      <c r="V245" s="225"/>
      <c r="AT245" s="101" t="s">
        <v>212</v>
      </c>
      <c r="AU245" s="101" t="s">
        <v>83</v>
      </c>
      <c r="AV245" s="13" t="s">
        <v>81</v>
      </c>
      <c r="AW245" s="13" t="s">
        <v>32</v>
      </c>
      <c r="AX245" s="13" t="s">
        <v>75</v>
      </c>
      <c r="AY245" s="101" t="s">
        <v>204</v>
      </c>
    </row>
    <row r="246" spans="1:65" s="13" customFormat="1" x14ac:dyDescent="0.2">
      <c r="A246" s="225"/>
      <c r="B246" s="226"/>
      <c r="C246" s="225"/>
      <c r="D246" s="200" t="s">
        <v>212</v>
      </c>
      <c r="E246" s="227" t="s">
        <v>1</v>
      </c>
      <c r="F246" s="228" t="s">
        <v>1164</v>
      </c>
      <c r="G246" s="225"/>
      <c r="H246" s="227" t="s">
        <v>1</v>
      </c>
      <c r="I246" s="225"/>
      <c r="J246" s="225"/>
      <c r="K246" s="225"/>
      <c r="L246" s="226"/>
      <c r="M246" s="229"/>
      <c r="N246" s="230"/>
      <c r="O246" s="230"/>
      <c r="P246" s="230"/>
      <c r="Q246" s="230"/>
      <c r="R246" s="230"/>
      <c r="S246" s="230"/>
      <c r="T246" s="231"/>
      <c r="U246" s="225"/>
      <c r="V246" s="225"/>
      <c r="AT246" s="101" t="s">
        <v>212</v>
      </c>
      <c r="AU246" s="101" t="s">
        <v>83</v>
      </c>
      <c r="AV246" s="13" t="s">
        <v>81</v>
      </c>
      <c r="AW246" s="13" t="s">
        <v>32</v>
      </c>
      <c r="AX246" s="13" t="s">
        <v>75</v>
      </c>
      <c r="AY246" s="101" t="s">
        <v>204</v>
      </c>
    </row>
    <row r="247" spans="1:65" s="14" customFormat="1" x14ac:dyDescent="0.2">
      <c r="A247" s="198"/>
      <c r="B247" s="199"/>
      <c r="C247" s="198"/>
      <c r="D247" s="200" t="s">
        <v>212</v>
      </c>
      <c r="E247" s="201" t="s">
        <v>1</v>
      </c>
      <c r="F247" s="202" t="s">
        <v>1171</v>
      </c>
      <c r="G247" s="198"/>
      <c r="H247" s="203">
        <v>2.86</v>
      </c>
      <c r="I247" s="198"/>
      <c r="J247" s="198"/>
      <c r="K247" s="198"/>
      <c r="L247" s="199"/>
      <c r="M247" s="204"/>
      <c r="N247" s="205"/>
      <c r="O247" s="205"/>
      <c r="P247" s="205"/>
      <c r="Q247" s="205"/>
      <c r="R247" s="205"/>
      <c r="S247" s="205"/>
      <c r="T247" s="206"/>
      <c r="U247" s="198"/>
      <c r="V247" s="198"/>
      <c r="AT247" s="102" t="s">
        <v>212</v>
      </c>
      <c r="AU247" s="102" t="s">
        <v>83</v>
      </c>
      <c r="AV247" s="14" t="s">
        <v>83</v>
      </c>
      <c r="AW247" s="14" t="s">
        <v>32</v>
      </c>
      <c r="AX247" s="14" t="s">
        <v>75</v>
      </c>
      <c r="AY247" s="102" t="s">
        <v>204</v>
      </c>
    </row>
    <row r="248" spans="1:65" s="13" customFormat="1" x14ac:dyDescent="0.2">
      <c r="A248" s="225"/>
      <c r="B248" s="226"/>
      <c r="C248" s="225"/>
      <c r="D248" s="200" t="s">
        <v>212</v>
      </c>
      <c r="E248" s="227" t="s">
        <v>1</v>
      </c>
      <c r="F248" s="228" t="s">
        <v>327</v>
      </c>
      <c r="G248" s="225"/>
      <c r="H248" s="227" t="s">
        <v>1</v>
      </c>
      <c r="I248" s="225"/>
      <c r="J248" s="225"/>
      <c r="K248" s="225"/>
      <c r="L248" s="226"/>
      <c r="M248" s="229"/>
      <c r="N248" s="230"/>
      <c r="O248" s="230"/>
      <c r="P248" s="230"/>
      <c r="Q248" s="230"/>
      <c r="R248" s="230"/>
      <c r="S248" s="230"/>
      <c r="T248" s="231"/>
      <c r="U248" s="225"/>
      <c r="V248" s="225"/>
      <c r="AT248" s="101" t="s">
        <v>212</v>
      </c>
      <c r="AU248" s="101" t="s">
        <v>83</v>
      </c>
      <c r="AV248" s="13" t="s">
        <v>81</v>
      </c>
      <c r="AW248" s="13" t="s">
        <v>32</v>
      </c>
      <c r="AX248" s="13" t="s">
        <v>75</v>
      </c>
      <c r="AY248" s="101" t="s">
        <v>204</v>
      </c>
    </row>
    <row r="249" spans="1:65" s="14" customFormat="1" x14ac:dyDescent="0.2">
      <c r="A249" s="198"/>
      <c r="B249" s="199"/>
      <c r="C249" s="198"/>
      <c r="D249" s="200" t="s">
        <v>212</v>
      </c>
      <c r="E249" s="201" t="s">
        <v>1</v>
      </c>
      <c r="F249" s="202" t="s">
        <v>1172</v>
      </c>
      <c r="G249" s="198"/>
      <c r="H249" s="203">
        <v>6.66</v>
      </c>
      <c r="I249" s="198"/>
      <c r="J249" s="198"/>
      <c r="K249" s="198"/>
      <c r="L249" s="199"/>
      <c r="M249" s="204"/>
      <c r="N249" s="205"/>
      <c r="O249" s="205"/>
      <c r="P249" s="205"/>
      <c r="Q249" s="205"/>
      <c r="R249" s="205"/>
      <c r="S249" s="205"/>
      <c r="T249" s="206"/>
      <c r="U249" s="198"/>
      <c r="V249" s="198"/>
      <c r="AT249" s="102" t="s">
        <v>212</v>
      </c>
      <c r="AU249" s="102" t="s">
        <v>83</v>
      </c>
      <c r="AV249" s="14" t="s">
        <v>83</v>
      </c>
      <c r="AW249" s="14" t="s">
        <v>32</v>
      </c>
      <c r="AX249" s="14" t="s">
        <v>75</v>
      </c>
      <c r="AY249" s="102" t="s">
        <v>204</v>
      </c>
    </row>
    <row r="250" spans="1:65" s="15" customFormat="1" x14ac:dyDescent="0.2">
      <c r="A250" s="207"/>
      <c r="B250" s="208"/>
      <c r="C250" s="207"/>
      <c r="D250" s="200" t="s">
        <v>212</v>
      </c>
      <c r="E250" s="209" t="s">
        <v>1</v>
      </c>
      <c r="F250" s="210" t="s">
        <v>227</v>
      </c>
      <c r="G250" s="207"/>
      <c r="H250" s="211">
        <v>9.52</v>
      </c>
      <c r="I250" s="207"/>
      <c r="J250" s="207"/>
      <c r="K250" s="207"/>
      <c r="L250" s="208"/>
      <c r="M250" s="212"/>
      <c r="N250" s="213"/>
      <c r="O250" s="213"/>
      <c r="P250" s="213"/>
      <c r="Q250" s="213"/>
      <c r="R250" s="213"/>
      <c r="S250" s="213"/>
      <c r="T250" s="214"/>
      <c r="U250" s="207"/>
      <c r="V250" s="207"/>
      <c r="AT250" s="103" t="s">
        <v>212</v>
      </c>
      <c r="AU250" s="103" t="s">
        <v>83</v>
      </c>
      <c r="AV250" s="15" t="s">
        <v>211</v>
      </c>
      <c r="AW250" s="15" t="s">
        <v>32</v>
      </c>
      <c r="AX250" s="15" t="s">
        <v>81</v>
      </c>
      <c r="AY250" s="103" t="s">
        <v>204</v>
      </c>
    </row>
    <row r="251" spans="1:65" s="2" customFormat="1" ht="24.2" customHeight="1" x14ac:dyDescent="0.2">
      <c r="A251" s="111"/>
      <c r="B251" s="112"/>
      <c r="C251" s="187" t="s">
        <v>333</v>
      </c>
      <c r="D251" s="187" t="s">
        <v>207</v>
      </c>
      <c r="E251" s="188" t="s">
        <v>1173</v>
      </c>
      <c r="F251" s="189" t="s">
        <v>1174</v>
      </c>
      <c r="G251" s="190" t="s">
        <v>367</v>
      </c>
      <c r="H251" s="191">
        <v>24.44</v>
      </c>
      <c r="I251" s="192"/>
      <c r="J251" s="192">
        <f>ROUND(I251*H251,2)</f>
        <v>0</v>
      </c>
      <c r="K251" s="193"/>
      <c r="L251" s="112"/>
      <c r="M251" s="194" t="s">
        <v>1</v>
      </c>
      <c r="N251" s="195" t="s">
        <v>40</v>
      </c>
      <c r="O251" s="196">
        <v>0</v>
      </c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111"/>
      <c r="V251" s="111"/>
      <c r="W251" s="29"/>
      <c r="X251" s="29"/>
      <c r="Y251" s="29"/>
      <c r="Z251" s="29"/>
      <c r="AA251" s="29"/>
      <c r="AB251" s="29"/>
      <c r="AC251" s="29"/>
      <c r="AD251" s="29"/>
      <c r="AE251" s="29"/>
      <c r="AR251" s="99" t="s">
        <v>211</v>
      </c>
      <c r="AT251" s="99" t="s">
        <v>207</v>
      </c>
      <c r="AU251" s="99" t="s">
        <v>83</v>
      </c>
      <c r="AY251" s="18" t="s">
        <v>204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8" t="s">
        <v>81</v>
      </c>
      <c r="BK251" s="100">
        <f>ROUND(I251*H251,2)</f>
        <v>0</v>
      </c>
      <c r="BL251" s="18" t="s">
        <v>211</v>
      </c>
      <c r="BM251" s="99" t="s">
        <v>445</v>
      </c>
    </row>
    <row r="252" spans="1:65" s="13" customFormat="1" x14ac:dyDescent="0.2">
      <c r="A252" s="225"/>
      <c r="B252" s="226"/>
      <c r="C252" s="225"/>
      <c r="D252" s="200" t="s">
        <v>212</v>
      </c>
      <c r="E252" s="227" t="s">
        <v>1</v>
      </c>
      <c r="F252" s="228" t="s">
        <v>1154</v>
      </c>
      <c r="G252" s="225"/>
      <c r="H252" s="227" t="s">
        <v>1</v>
      </c>
      <c r="I252" s="225"/>
      <c r="J252" s="225"/>
      <c r="K252" s="225"/>
      <c r="L252" s="226"/>
      <c r="M252" s="229"/>
      <c r="N252" s="230"/>
      <c r="O252" s="230"/>
      <c r="P252" s="230"/>
      <c r="Q252" s="230"/>
      <c r="R252" s="230"/>
      <c r="S252" s="230"/>
      <c r="T252" s="231"/>
      <c r="U252" s="225"/>
      <c r="V252" s="225"/>
      <c r="AT252" s="101" t="s">
        <v>212</v>
      </c>
      <c r="AU252" s="101" t="s">
        <v>83</v>
      </c>
      <c r="AV252" s="13" t="s">
        <v>81</v>
      </c>
      <c r="AW252" s="13" t="s">
        <v>32</v>
      </c>
      <c r="AX252" s="13" t="s">
        <v>75</v>
      </c>
      <c r="AY252" s="101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1164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83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4" customFormat="1" x14ac:dyDescent="0.2">
      <c r="A254" s="198"/>
      <c r="B254" s="199"/>
      <c r="C254" s="198"/>
      <c r="D254" s="200" t="s">
        <v>212</v>
      </c>
      <c r="E254" s="201" t="s">
        <v>1</v>
      </c>
      <c r="F254" s="202" t="s">
        <v>1175</v>
      </c>
      <c r="G254" s="198"/>
      <c r="H254" s="203">
        <v>11.64</v>
      </c>
      <c r="I254" s="198"/>
      <c r="J254" s="198"/>
      <c r="K254" s="198"/>
      <c r="L254" s="199"/>
      <c r="M254" s="204"/>
      <c r="N254" s="205"/>
      <c r="O254" s="205"/>
      <c r="P254" s="205"/>
      <c r="Q254" s="205"/>
      <c r="R254" s="205"/>
      <c r="S254" s="205"/>
      <c r="T254" s="206"/>
      <c r="U254" s="198"/>
      <c r="V254" s="198"/>
      <c r="AT254" s="102" t="s">
        <v>212</v>
      </c>
      <c r="AU254" s="102" t="s">
        <v>83</v>
      </c>
      <c r="AV254" s="14" t="s">
        <v>83</v>
      </c>
      <c r="AW254" s="14" t="s">
        <v>32</v>
      </c>
      <c r="AX254" s="14" t="s">
        <v>75</v>
      </c>
      <c r="AY254" s="102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327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83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4" customFormat="1" x14ac:dyDescent="0.2">
      <c r="A256" s="198"/>
      <c r="B256" s="199"/>
      <c r="C256" s="198"/>
      <c r="D256" s="200" t="s">
        <v>212</v>
      </c>
      <c r="E256" s="201" t="s">
        <v>1</v>
      </c>
      <c r="F256" s="202" t="s">
        <v>1176</v>
      </c>
      <c r="G256" s="198"/>
      <c r="H256" s="203">
        <v>12.8</v>
      </c>
      <c r="I256" s="198"/>
      <c r="J256" s="198"/>
      <c r="K256" s="198"/>
      <c r="L256" s="199"/>
      <c r="M256" s="204"/>
      <c r="N256" s="205"/>
      <c r="O256" s="205"/>
      <c r="P256" s="205"/>
      <c r="Q256" s="205"/>
      <c r="R256" s="205"/>
      <c r="S256" s="205"/>
      <c r="T256" s="206"/>
      <c r="U256" s="198"/>
      <c r="V256" s="198"/>
      <c r="AT256" s="102" t="s">
        <v>212</v>
      </c>
      <c r="AU256" s="102" t="s">
        <v>83</v>
      </c>
      <c r="AV256" s="14" t="s">
        <v>83</v>
      </c>
      <c r="AW256" s="14" t="s">
        <v>32</v>
      </c>
      <c r="AX256" s="14" t="s">
        <v>75</v>
      </c>
      <c r="AY256" s="102" t="s">
        <v>204</v>
      </c>
    </row>
    <row r="257" spans="1:65" s="15" customFormat="1" x14ac:dyDescent="0.2">
      <c r="A257" s="207"/>
      <c r="B257" s="208"/>
      <c r="C257" s="207"/>
      <c r="D257" s="200" t="s">
        <v>212</v>
      </c>
      <c r="E257" s="209" t="s">
        <v>1</v>
      </c>
      <c r="F257" s="210" t="s">
        <v>227</v>
      </c>
      <c r="G257" s="207"/>
      <c r="H257" s="211">
        <v>24.44</v>
      </c>
      <c r="I257" s="207"/>
      <c r="J257" s="207"/>
      <c r="K257" s="207"/>
      <c r="L257" s="208"/>
      <c r="M257" s="212"/>
      <c r="N257" s="213"/>
      <c r="O257" s="213"/>
      <c r="P257" s="213"/>
      <c r="Q257" s="213"/>
      <c r="R257" s="213"/>
      <c r="S257" s="213"/>
      <c r="T257" s="214"/>
      <c r="U257" s="207"/>
      <c r="V257" s="207"/>
      <c r="AT257" s="103" t="s">
        <v>212</v>
      </c>
      <c r="AU257" s="103" t="s">
        <v>83</v>
      </c>
      <c r="AV257" s="15" t="s">
        <v>211</v>
      </c>
      <c r="AW257" s="15" t="s">
        <v>32</v>
      </c>
      <c r="AX257" s="15" t="s">
        <v>81</v>
      </c>
      <c r="AY257" s="103" t="s">
        <v>204</v>
      </c>
    </row>
    <row r="258" spans="1:65" s="2" customFormat="1" ht="24.2" customHeight="1" x14ac:dyDescent="0.2">
      <c r="A258" s="111"/>
      <c r="B258" s="112"/>
      <c r="C258" s="187" t="s">
        <v>397</v>
      </c>
      <c r="D258" s="187" t="s">
        <v>207</v>
      </c>
      <c r="E258" s="188" t="s">
        <v>1177</v>
      </c>
      <c r="F258" s="189" t="s">
        <v>1178</v>
      </c>
      <c r="G258" s="190" t="s">
        <v>210</v>
      </c>
      <c r="H258" s="191">
        <v>2.976</v>
      </c>
      <c r="I258" s="192"/>
      <c r="J258" s="192">
        <f>ROUND(I258*H258,2)</f>
        <v>0</v>
      </c>
      <c r="K258" s="193"/>
      <c r="L258" s="112"/>
      <c r="M258" s="194" t="s">
        <v>1</v>
      </c>
      <c r="N258" s="195" t="s">
        <v>40</v>
      </c>
      <c r="O258" s="196">
        <v>0</v>
      </c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111"/>
      <c r="V258" s="111"/>
      <c r="W258" s="29"/>
      <c r="X258" s="29"/>
      <c r="Y258" s="29"/>
      <c r="Z258" s="29"/>
      <c r="AA258" s="29"/>
      <c r="AB258" s="29"/>
      <c r="AC258" s="29"/>
      <c r="AD258" s="29"/>
      <c r="AE258" s="29"/>
      <c r="AR258" s="99" t="s">
        <v>211</v>
      </c>
      <c r="AT258" s="99" t="s">
        <v>207</v>
      </c>
      <c r="AU258" s="99" t="s">
        <v>83</v>
      </c>
      <c r="AY258" s="18" t="s">
        <v>204</v>
      </c>
      <c r="BE258" s="100">
        <f>IF(N258="základní",J258,0)</f>
        <v>0</v>
      </c>
      <c r="BF258" s="100">
        <f>IF(N258="snížená",J258,0)</f>
        <v>0</v>
      </c>
      <c r="BG258" s="100">
        <f>IF(N258="zákl. přenesená",J258,0)</f>
        <v>0</v>
      </c>
      <c r="BH258" s="100">
        <f>IF(N258="sníž. přenesená",J258,0)</f>
        <v>0</v>
      </c>
      <c r="BI258" s="100">
        <f>IF(N258="nulová",J258,0)</f>
        <v>0</v>
      </c>
      <c r="BJ258" s="18" t="s">
        <v>81</v>
      </c>
      <c r="BK258" s="100">
        <f>ROUND(I258*H258,2)</f>
        <v>0</v>
      </c>
      <c r="BL258" s="18" t="s">
        <v>211</v>
      </c>
      <c r="BM258" s="99" t="s">
        <v>462</v>
      </c>
    </row>
    <row r="259" spans="1:65" s="13" customFormat="1" x14ac:dyDescent="0.2">
      <c r="A259" s="225"/>
      <c r="B259" s="226"/>
      <c r="C259" s="225"/>
      <c r="D259" s="200" t="s">
        <v>212</v>
      </c>
      <c r="E259" s="227" t="s">
        <v>1</v>
      </c>
      <c r="F259" s="228" t="s">
        <v>1154</v>
      </c>
      <c r="G259" s="225"/>
      <c r="H259" s="227" t="s">
        <v>1</v>
      </c>
      <c r="I259" s="225"/>
      <c r="J259" s="225"/>
      <c r="K259" s="225"/>
      <c r="L259" s="226"/>
      <c r="M259" s="229"/>
      <c r="N259" s="230"/>
      <c r="O259" s="230"/>
      <c r="P259" s="230"/>
      <c r="Q259" s="230"/>
      <c r="R259" s="230"/>
      <c r="S259" s="230"/>
      <c r="T259" s="231"/>
      <c r="U259" s="225"/>
      <c r="V259" s="225"/>
      <c r="AT259" s="101" t="s">
        <v>212</v>
      </c>
      <c r="AU259" s="101" t="s">
        <v>83</v>
      </c>
      <c r="AV259" s="13" t="s">
        <v>81</v>
      </c>
      <c r="AW259" s="13" t="s">
        <v>32</v>
      </c>
      <c r="AX259" s="13" t="s">
        <v>75</v>
      </c>
      <c r="AY259" s="101" t="s">
        <v>204</v>
      </c>
    </row>
    <row r="260" spans="1:65" s="13" customFormat="1" x14ac:dyDescent="0.2">
      <c r="A260" s="225"/>
      <c r="B260" s="226"/>
      <c r="C260" s="225"/>
      <c r="D260" s="200" t="s">
        <v>212</v>
      </c>
      <c r="E260" s="227" t="s">
        <v>1</v>
      </c>
      <c r="F260" s="228" t="s">
        <v>468</v>
      </c>
      <c r="G260" s="225"/>
      <c r="H260" s="227" t="s">
        <v>1</v>
      </c>
      <c r="I260" s="225"/>
      <c r="J260" s="225"/>
      <c r="K260" s="225"/>
      <c r="L260" s="226"/>
      <c r="M260" s="229"/>
      <c r="N260" s="230"/>
      <c r="O260" s="230"/>
      <c r="P260" s="230"/>
      <c r="Q260" s="230"/>
      <c r="R260" s="230"/>
      <c r="S260" s="230"/>
      <c r="T260" s="231"/>
      <c r="U260" s="225"/>
      <c r="V260" s="225"/>
      <c r="AT260" s="101" t="s">
        <v>212</v>
      </c>
      <c r="AU260" s="101" t="s">
        <v>83</v>
      </c>
      <c r="AV260" s="13" t="s">
        <v>81</v>
      </c>
      <c r="AW260" s="13" t="s">
        <v>32</v>
      </c>
      <c r="AX260" s="13" t="s">
        <v>75</v>
      </c>
      <c r="AY260" s="101" t="s">
        <v>204</v>
      </c>
    </row>
    <row r="261" spans="1:65" s="14" customFormat="1" x14ac:dyDescent="0.2">
      <c r="A261" s="198"/>
      <c r="B261" s="199"/>
      <c r="C261" s="198"/>
      <c r="D261" s="200" t="s">
        <v>212</v>
      </c>
      <c r="E261" s="201" t="s">
        <v>1</v>
      </c>
      <c r="F261" s="202" t="s">
        <v>1179</v>
      </c>
      <c r="G261" s="198"/>
      <c r="H261" s="203">
        <v>1.52</v>
      </c>
      <c r="I261" s="198"/>
      <c r="J261" s="198"/>
      <c r="K261" s="198"/>
      <c r="L261" s="199"/>
      <c r="M261" s="204"/>
      <c r="N261" s="205"/>
      <c r="O261" s="205"/>
      <c r="P261" s="205"/>
      <c r="Q261" s="205"/>
      <c r="R261" s="205"/>
      <c r="S261" s="205"/>
      <c r="T261" s="206"/>
      <c r="U261" s="198"/>
      <c r="V261" s="198"/>
      <c r="AT261" s="102" t="s">
        <v>212</v>
      </c>
      <c r="AU261" s="102" t="s">
        <v>83</v>
      </c>
      <c r="AV261" s="14" t="s">
        <v>83</v>
      </c>
      <c r="AW261" s="14" t="s">
        <v>32</v>
      </c>
      <c r="AX261" s="14" t="s">
        <v>75</v>
      </c>
      <c r="AY261" s="102" t="s">
        <v>204</v>
      </c>
    </row>
    <row r="262" spans="1:65" s="13" customFormat="1" x14ac:dyDescent="0.2">
      <c r="A262" s="225"/>
      <c r="B262" s="226"/>
      <c r="C262" s="225"/>
      <c r="D262" s="200" t="s">
        <v>212</v>
      </c>
      <c r="E262" s="227" t="s">
        <v>1</v>
      </c>
      <c r="F262" s="228" t="s">
        <v>463</v>
      </c>
      <c r="G262" s="225"/>
      <c r="H262" s="227" t="s">
        <v>1</v>
      </c>
      <c r="I262" s="225"/>
      <c r="J262" s="225"/>
      <c r="K262" s="225"/>
      <c r="L262" s="226"/>
      <c r="M262" s="229"/>
      <c r="N262" s="230"/>
      <c r="O262" s="230"/>
      <c r="P262" s="230"/>
      <c r="Q262" s="230"/>
      <c r="R262" s="230"/>
      <c r="S262" s="230"/>
      <c r="T262" s="231"/>
      <c r="U262" s="225"/>
      <c r="V262" s="225"/>
      <c r="AT262" s="101" t="s">
        <v>212</v>
      </c>
      <c r="AU262" s="101" t="s">
        <v>83</v>
      </c>
      <c r="AV262" s="13" t="s">
        <v>81</v>
      </c>
      <c r="AW262" s="13" t="s">
        <v>32</v>
      </c>
      <c r="AX262" s="13" t="s">
        <v>75</v>
      </c>
      <c r="AY262" s="101" t="s">
        <v>204</v>
      </c>
    </row>
    <row r="263" spans="1:65" s="14" customFormat="1" x14ac:dyDescent="0.2">
      <c r="A263" s="198"/>
      <c r="B263" s="199"/>
      <c r="C263" s="198"/>
      <c r="D263" s="200" t="s">
        <v>212</v>
      </c>
      <c r="E263" s="201" t="s">
        <v>1</v>
      </c>
      <c r="F263" s="202" t="s">
        <v>1180</v>
      </c>
      <c r="G263" s="198"/>
      <c r="H263" s="203">
        <v>1.456</v>
      </c>
      <c r="I263" s="198"/>
      <c r="J263" s="198"/>
      <c r="K263" s="198"/>
      <c r="L263" s="199"/>
      <c r="M263" s="204"/>
      <c r="N263" s="205"/>
      <c r="O263" s="205"/>
      <c r="P263" s="205"/>
      <c r="Q263" s="205"/>
      <c r="R263" s="205"/>
      <c r="S263" s="205"/>
      <c r="T263" s="206"/>
      <c r="U263" s="198"/>
      <c r="V263" s="198"/>
      <c r="AT263" s="102" t="s">
        <v>212</v>
      </c>
      <c r="AU263" s="102" t="s">
        <v>83</v>
      </c>
      <c r="AV263" s="14" t="s">
        <v>83</v>
      </c>
      <c r="AW263" s="14" t="s">
        <v>32</v>
      </c>
      <c r="AX263" s="14" t="s">
        <v>75</v>
      </c>
      <c r="AY263" s="102" t="s">
        <v>204</v>
      </c>
    </row>
    <row r="264" spans="1:65" s="15" customFormat="1" x14ac:dyDescent="0.2">
      <c r="A264" s="207"/>
      <c r="B264" s="208"/>
      <c r="C264" s="207"/>
      <c r="D264" s="200" t="s">
        <v>212</v>
      </c>
      <c r="E264" s="209" t="s">
        <v>1</v>
      </c>
      <c r="F264" s="210" t="s">
        <v>227</v>
      </c>
      <c r="G264" s="207"/>
      <c r="H264" s="211">
        <v>2.976</v>
      </c>
      <c r="I264" s="207"/>
      <c r="J264" s="207"/>
      <c r="K264" s="207"/>
      <c r="L264" s="208"/>
      <c r="M264" s="212"/>
      <c r="N264" s="213"/>
      <c r="O264" s="213"/>
      <c r="P264" s="213"/>
      <c r="Q264" s="213"/>
      <c r="R264" s="213"/>
      <c r="S264" s="213"/>
      <c r="T264" s="214"/>
      <c r="U264" s="207"/>
      <c r="V264" s="207"/>
      <c r="AT264" s="103" t="s">
        <v>212</v>
      </c>
      <c r="AU264" s="103" t="s">
        <v>83</v>
      </c>
      <c r="AV264" s="15" t="s">
        <v>211</v>
      </c>
      <c r="AW264" s="15" t="s">
        <v>32</v>
      </c>
      <c r="AX264" s="15" t="s">
        <v>81</v>
      </c>
      <c r="AY264" s="103" t="s">
        <v>204</v>
      </c>
    </row>
    <row r="265" spans="1:65" s="2" customFormat="1" ht="24.2" customHeight="1" x14ac:dyDescent="0.2">
      <c r="A265" s="111"/>
      <c r="B265" s="112"/>
      <c r="C265" s="187" t="s">
        <v>350</v>
      </c>
      <c r="D265" s="187" t="s">
        <v>207</v>
      </c>
      <c r="E265" s="188" t="s">
        <v>1181</v>
      </c>
      <c r="F265" s="189" t="s">
        <v>1182</v>
      </c>
      <c r="G265" s="190" t="s">
        <v>210</v>
      </c>
      <c r="H265" s="191">
        <v>2.7650000000000001</v>
      </c>
      <c r="I265" s="192"/>
      <c r="J265" s="192">
        <f>ROUND(I265*H265,2)</f>
        <v>0</v>
      </c>
      <c r="K265" s="193"/>
      <c r="L265" s="112"/>
      <c r="M265" s="194" t="s">
        <v>1</v>
      </c>
      <c r="N265" s="195" t="s">
        <v>40</v>
      </c>
      <c r="O265" s="196">
        <v>0</v>
      </c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111"/>
      <c r="V265" s="111"/>
      <c r="W265" s="29"/>
      <c r="X265" s="29"/>
      <c r="Y265" s="29"/>
      <c r="Z265" s="29"/>
      <c r="AA265" s="29"/>
      <c r="AB265" s="29"/>
      <c r="AC265" s="29"/>
      <c r="AD265" s="29"/>
      <c r="AE265" s="29"/>
      <c r="AR265" s="99" t="s">
        <v>211</v>
      </c>
      <c r="AT265" s="99" t="s">
        <v>207</v>
      </c>
      <c r="AU265" s="99" t="s">
        <v>83</v>
      </c>
      <c r="AY265" s="18" t="s">
        <v>204</v>
      </c>
      <c r="BE265" s="100">
        <f>IF(N265="základní",J265,0)</f>
        <v>0</v>
      </c>
      <c r="BF265" s="100">
        <f>IF(N265="snížená",J265,0)</f>
        <v>0</v>
      </c>
      <c r="BG265" s="100">
        <f>IF(N265="zákl. přenesená",J265,0)</f>
        <v>0</v>
      </c>
      <c r="BH265" s="100">
        <f>IF(N265="sníž. přenesená",J265,0)</f>
        <v>0</v>
      </c>
      <c r="BI265" s="100">
        <f>IF(N265="nulová",J265,0)</f>
        <v>0</v>
      </c>
      <c r="BJ265" s="18" t="s">
        <v>81</v>
      </c>
      <c r="BK265" s="100">
        <f>ROUND(I265*H265,2)</f>
        <v>0</v>
      </c>
      <c r="BL265" s="18" t="s">
        <v>211</v>
      </c>
      <c r="BM265" s="99" t="s">
        <v>467</v>
      </c>
    </row>
    <row r="266" spans="1:65" s="13" customFormat="1" x14ac:dyDescent="0.2">
      <c r="A266" s="225"/>
      <c r="B266" s="226"/>
      <c r="C266" s="225"/>
      <c r="D266" s="200" t="s">
        <v>212</v>
      </c>
      <c r="E266" s="227" t="s">
        <v>1</v>
      </c>
      <c r="F266" s="228" t="s">
        <v>1154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83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3" customFormat="1" x14ac:dyDescent="0.2">
      <c r="A267" s="225"/>
      <c r="B267" s="226"/>
      <c r="C267" s="225"/>
      <c r="D267" s="200" t="s">
        <v>212</v>
      </c>
      <c r="E267" s="227" t="s">
        <v>1</v>
      </c>
      <c r="F267" s="228" t="s">
        <v>323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83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4" customFormat="1" x14ac:dyDescent="0.2">
      <c r="A268" s="198"/>
      <c r="B268" s="199"/>
      <c r="C268" s="198"/>
      <c r="D268" s="200" t="s">
        <v>212</v>
      </c>
      <c r="E268" s="201" t="s">
        <v>1</v>
      </c>
      <c r="F268" s="202" t="s">
        <v>1183</v>
      </c>
      <c r="G268" s="198"/>
      <c r="H268" s="203">
        <v>2.7650000000000001</v>
      </c>
      <c r="I268" s="198"/>
      <c r="J268" s="198"/>
      <c r="K268" s="198"/>
      <c r="L268" s="199"/>
      <c r="M268" s="204"/>
      <c r="N268" s="205"/>
      <c r="O268" s="205"/>
      <c r="P268" s="205"/>
      <c r="Q268" s="205"/>
      <c r="R268" s="205"/>
      <c r="S268" s="205"/>
      <c r="T268" s="206"/>
      <c r="U268" s="198"/>
      <c r="V268" s="198"/>
      <c r="AT268" s="102" t="s">
        <v>212</v>
      </c>
      <c r="AU268" s="102" t="s">
        <v>83</v>
      </c>
      <c r="AV268" s="14" t="s">
        <v>83</v>
      </c>
      <c r="AW268" s="14" t="s">
        <v>32</v>
      </c>
      <c r="AX268" s="14" t="s">
        <v>75</v>
      </c>
      <c r="AY268" s="102" t="s">
        <v>204</v>
      </c>
    </row>
    <row r="269" spans="1:65" s="15" customFormat="1" x14ac:dyDescent="0.2">
      <c r="A269" s="207"/>
      <c r="B269" s="208"/>
      <c r="C269" s="207"/>
      <c r="D269" s="200" t="s">
        <v>212</v>
      </c>
      <c r="E269" s="209" t="s">
        <v>1</v>
      </c>
      <c r="F269" s="210" t="s">
        <v>227</v>
      </c>
      <c r="G269" s="207"/>
      <c r="H269" s="211">
        <v>2.7650000000000001</v>
      </c>
      <c r="I269" s="207"/>
      <c r="J269" s="207"/>
      <c r="K269" s="207"/>
      <c r="L269" s="208"/>
      <c r="M269" s="212"/>
      <c r="N269" s="213"/>
      <c r="O269" s="213"/>
      <c r="P269" s="213"/>
      <c r="Q269" s="213"/>
      <c r="R269" s="213"/>
      <c r="S269" s="213"/>
      <c r="T269" s="214"/>
      <c r="U269" s="207"/>
      <c r="V269" s="207"/>
      <c r="AT269" s="103" t="s">
        <v>212</v>
      </c>
      <c r="AU269" s="103" t="s">
        <v>83</v>
      </c>
      <c r="AV269" s="15" t="s">
        <v>211</v>
      </c>
      <c r="AW269" s="15" t="s">
        <v>32</v>
      </c>
      <c r="AX269" s="15" t="s">
        <v>81</v>
      </c>
      <c r="AY269" s="103" t="s">
        <v>204</v>
      </c>
    </row>
    <row r="270" spans="1:65" s="12" customFormat="1" ht="22.9" customHeight="1" x14ac:dyDescent="0.2">
      <c r="A270" s="176"/>
      <c r="B270" s="177"/>
      <c r="C270" s="176"/>
      <c r="D270" s="178" t="s">
        <v>74</v>
      </c>
      <c r="E270" s="185" t="s">
        <v>211</v>
      </c>
      <c r="F270" s="185" t="s">
        <v>1184</v>
      </c>
      <c r="G270" s="176"/>
      <c r="H270" s="176"/>
      <c r="I270" s="176"/>
      <c r="J270" s="186">
        <f>BK270</f>
        <v>0</v>
      </c>
      <c r="K270" s="176"/>
      <c r="L270" s="177"/>
      <c r="M270" s="181"/>
      <c r="N270" s="182"/>
      <c r="O270" s="182"/>
      <c r="P270" s="183">
        <f>SUM(P271:P339)</f>
        <v>0</v>
      </c>
      <c r="Q270" s="182"/>
      <c r="R270" s="183">
        <f>SUM(R271:R339)</f>
        <v>0</v>
      </c>
      <c r="S270" s="182"/>
      <c r="T270" s="184">
        <f>SUM(T271:T339)</f>
        <v>0</v>
      </c>
      <c r="U270" s="176"/>
      <c r="V270" s="176"/>
      <c r="AR270" s="96" t="s">
        <v>81</v>
      </c>
      <c r="AT270" s="97" t="s">
        <v>74</v>
      </c>
      <c r="AU270" s="97" t="s">
        <v>81</v>
      </c>
      <c r="AY270" s="96" t="s">
        <v>204</v>
      </c>
      <c r="BK270" s="98">
        <f>SUM(BK271:BK339)</f>
        <v>0</v>
      </c>
    </row>
    <row r="271" spans="1:65" s="2" customFormat="1" ht="16.5" customHeight="1" x14ac:dyDescent="0.2">
      <c r="A271" s="111"/>
      <c r="B271" s="112"/>
      <c r="C271" s="187" t="s">
        <v>469</v>
      </c>
      <c r="D271" s="187" t="s">
        <v>207</v>
      </c>
      <c r="E271" s="188" t="s">
        <v>1185</v>
      </c>
      <c r="F271" s="189" t="s">
        <v>1186</v>
      </c>
      <c r="G271" s="190" t="s">
        <v>282</v>
      </c>
      <c r="H271" s="191">
        <v>8</v>
      </c>
      <c r="I271" s="192"/>
      <c r="J271" s="192">
        <f>ROUND(I271*H271,2)</f>
        <v>0</v>
      </c>
      <c r="K271" s="193"/>
      <c r="L271" s="112"/>
      <c r="M271" s="194" t="s">
        <v>1</v>
      </c>
      <c r="N271" s="195" t="s">
        <v>40</v>
      </c>
      <c r="O271" s="196">
        <v>0</v>
      </c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211</v>
      </c>
      <c r="AT271" s="99" t="s">
        <v>207</v>
      </c>
      <c r="AU271" s="99" t="s">
        <v>83</v>
      </c>
      <c r="AY271" s="18" t="s">
        <v>204</v>
      </c>
      <c r="BE271" s="100">
        <f>IF(N271="základní",J271,0)</f>
        <v>0</v>
      </c>
      <c r="BF271" s="100">
        <f>IF(N271="snížená",J271,0)</f>
        <v>0</v>
      </c>
      <c r="BG271" s="100">
        <f>IF(N271="zákl. přenesená",J271,0)</f>
        <v>0</v>
      </c>
      <c r="BH271" s="100">
        <f>IF(N271="sníž. přenesená",J271,0)</f>
        <v>0</v>
      </c>
      <c r="BI271" s="100">
        <f>IF(N271="nulová",J271,0)</f>
        <v>0</v>
      </c>
      <c r="BJ271" s="18" t="s">
        <v>81</v>
      </c>
      <c r="BK271" s="100">
        <f>ROUND(I271*H271,2)</f>
        <v>0</v>
      </c>
      <c r="BL271" s="18" t="s">
        <v>211</v>
      </c>
      <c r="BM271" s="99" t="s">
        <v>472</v>
      </c>
    </row>
    <row r="272" spans="1:65" s="13" customFormat="1" x14ac:dyDescent="0.2">
      <c r="A272" s="225"/>
      <c r="B272" s="226"/>
      <c r="C272" s="225"/>
      <c r="D272" s="200" t="s">
        <v>212</v>
      </c>
      <c r="E272" s="227" t="s">
        <v>1</v>
      </c>
      <c r="F272" s="228" t="s">
        <v>224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83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3" customFormat="1" x14ac:dyDescent="0.2">
      <c r="A273" s="225"/>
      <c r="B273" s="226"/>
      <c r="C273" s="225"/>
      <c r="D273" s="200" t="s">
        <v>212</v>
      </c>
      <c r="E273" s="227" t="s">
        <v>1</v>
      </c>
      <c r="F273" s="228" t="s">
        <v>384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83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4" customFormat="1" x14ac:dyDescent="0.2">
      <c r="A274" s="198"/>
      <c r="B274" s="199"/>
      <c r="C274" s="198"/>
      <c r="D274" s="200" t="s">
        <v>212</v>
      </c>
      <c r="E274" s="201" t="s">
        <v>1</v>
      </c>
      <c r="F274" s="202" t="s">
        <v>278</v>
      </c>
      <c r="G274" s="198"/>
      <c r="H274" s="203">
        <v>8</v>
      </c>
      <c r="I274" s="198"/>
      <c r="J274" s="198"/>
      <c r="K274" s="198"/>
      <c r="L274" s="199"/>
      <c r="M274" s="204"/>
      <c r="N274" s="205"/>
      <c r="O274" s="205"/>
      <c r="P274" s="205"/>
      <c r="Q274" s="205"/>
      <c r="R274" s="205"/>
      <c r="S274" s="205"/>
      <c r="T274" s="206"/>
      <c r="U274" s="198"/>
      <c r="V274" s="198"/>
      <c r="AT274" s="102" t="s">
        <v>212</v>
      </c>
      <c r="AU274" s="102" t="s">
        <v>83</v>
      </c>
      <c r="AV274" s="14" t="s">
        <v>83</v>
      </c>
      <c r="AW274" s="14" t="s">
        <v>32</v>
      </c>
      <c r="AX274" s="14" t="s">
        <v>75</v>
      </c>
      <c r="AY274" s="102" t="s">
        <v>204</v>
      </c>
    </row>
    <row r="275" spans="1:65" s="15" customFormat="1" x14ac:dyDescent="0.2">
      <c r="A275" s="207"/>
      <c r="B275" s="208"/>
      <c r="C275" s="207"/>
      <c r="D275" s="200" t="s">
        <v>212</v>
      </c>
      <c r="E275" s="209" t="s">
        <v>1</v>
      </c>
      <c r="F275" s="210" t="s">
        <v>227</v>
      </c>
      <c r="G275" s="207"/>
      <c r="H275" s="211">
        <v>8</v>
      </c>
      <c r="I275" s="207"/>
      <c r="J275" s="207"/>
      <c r="K275" s="207"/>
      <c r="L275" s="208"/>
      <c r="M275" s="212"/>
      <c r="N275" s="213"/>
      <c r="O275" s="213"/>
      <c r="P275" s="213"/>
      <c r="Q275" s="213"/>
      <c r="R275" s="213"/>
      <c r="S275" s="213"/>
      <c r="T275" s="214"/>
      <c r="U275" s="207"/>
      <c r="V275" s="207"/>
      <c r="AT275" s="103" t="s">
        <v>212</v>
      </c>
      <c r="AU275" s="103" t="s">
        <v>83</v>
      </c>
      <c r="AV275" s="15" t="s">
        <v>211</v>
      </c>
      <c r="AW275" s="15" t="s">
        <v>32</v>
      </c>
      <c r="AX275" s="15" t="s">
        <v>81</v>
      </c>
      <c r="AY275" s="103" t="s">
        <v>204</v>
      </c>
    </row>
    <row r="276" spans="1:65" s="2" customFormat="1" ht="16.5" customHeight="1" x14ac:dyDescent="0.2">
      <c r="A276" s="111"/>
      <c r="B276" s="112"/>
      <c r="C276" s="187" t="s">
        <v>355</v>
      </c>
      <c r="D276" s="187" t="s">
        <v>207</v>
      </c>
      <c r="E276" s="188" t="s">
        <v>1187</v>
      </c>
      <c r="F276" s="189" t="s">
        <v>1188</v>
      </c>
      <c r="G276" s="190" t="s">
        <v>349</v>
      </c>
      <c r="H276" s="191">
        <v>0.11799999999999999</v>
      </c>
      <c r="I276" s="192"/>
      <c r="J276" s="192">
        <f>ROUND(I276*H276,2)</f>
        <v>0</v>
      </c>
      <c r="K276" s="193"/>
      <c r="L276" s="112"/>
      <c r="M276" s="194" t="s">
        <v>1</v>
      </c>
      <c r="N276" s="195" t="s">
        <v>40</v>
      </c>
      <c r="O276" s="196">
        <v>0</v>
      </c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111"/>
      <c r="V276" s="111"/>
      <c r="W276" s="29"/>
      <c r="X276" s="29"/>
      <c r="Y276" s="29"/>
      <c r="Z276" s="29"/>
      <c r="AA276" s="29"/>
      <c r="AB276" s="29"/>
      <c r="AC276" s="29"/>
      <c r="AD276" s="29"/>
      <c r="AE276" s="29"/>
      <c r="AR276" s="99" t="s">
        <v>211</v>
      </c>
      <c r="AT276" s="99" t="s">
        <v>207</v>
      </c>
      <c r="AU276" s="99" t="s">
        <v>83</v>
      </c>
      <c r="AY276" s="18" t="s">
        <v>204</v>
      </c>
      <c r="BE276" s="100">
        <f>IF(N276="základní",J276,0)</f>
        <v>0</v>
      </c>
      <c r="BF276" s="100">
        <f>IF(N276="snížená",J276,0)</f>
        <v>0</v>
      </c>
      <c r="BG276" s="100">
        <f>IF(N276="zákl. přenesená",J276,0)</f>
        <v>0</v>
      </c>
      <c r="BH276" s="100">
        <f>IF(N276="sníž. přenesená",J276,0)</f>
        <v>0</v>
      </c>
      <c r="BI276" s="100">
        <f>IF(N276="nulová",J276,0)</f>
        <v>0</v>
      </c>
      <c r="BJ276" s="18" t="s">
        <v>81</v>
      </c>
      <c r="BK276" s="100">
        <f>ROUND(I276*H276,2)</f>
        <v>0</v>
      </c>
      <c r="BL276" s="18" t="s">
        <v>211</v>
      </c>
      <c r="BM276" s="99" t="s">
        <v>481</v>
      </c>
    </row>
    <row r="277" spans="1:65" s="13" customFormat="1" x14ac:dyDescent="0.2">
      <c r="A277" s="225"/>
      <c r="B277" s="226"/>
      <c r="C277" s="225"/>
      <c r="D277" s="200" t="s">
        <v>212</v>
      </c>
      <c r="E277" s="227" t="s">
        <v>1</v>
      </c>
      <c r="F277" s="228" t="s">
        <v>1137</v>
      </c>
      <c r="G277" s="225"/>
      <c r="H277" s="227" t="s">
        <v>1</v>
      </c>
      <c r="I277" s="225"/>
      <c r="J277" s="225"/>
      <c r="K277" s="225"/>
      <c r="L277" s="226"/>
      <c r="M277" s="229"/>
      <c r="N277" s="230"/>
      <c r="O277" s="230"/>
      <c r="P277" s="230"/>
      <c r="Q277" s="230"/>
      <c r="R277" s="230"/>
      <c r="S277" s="230"/>
      <c r="T277" s="231"/>
      <c r="U277" s="225"/>
      <c r="V277" s="225"/>
      <c r="AT277" s="101" t="s">
        <v>212</v>
      </c>
      <c r="AU277" s="101" t="s">
        <v>83</v>
      </c>
      <c r="AV277" s="13" t="s">
        <v>81</v>
      </c>
      <c r="AW277" s="13" t="s">
        <v>32</v>
      </c>
      <c r="AX277" s="13" t="s">
        <v>75</v>
      </c>
      <c r="AY277" s="101" t="s">
        <v>204</v>
      </c>
    </row>
    <row r="278" spans="1:65" s="13" customFormat="1" x14ac:dyDescent="0.2">
      <c r="A278" s="225"/>
      <c r="B278" s="226"/>
      <c r="C278" s="225"/>
      <c r="D278" s="200" t="s">
        <v>212</v>
      </c>
      <c r="E278" s="227" t="s">
        <v>1</v>
      </c>
      <c r="F278" s="228" t="s">
        <v>1189</v>
      </c>
      <c r="G278" s="225"/>
      <c r="H278" s="227" t="s">
        <v>1</v>
      </c>
      <c r="I278" s="225"/>
      <c r="J278" s="225"/>
      <c r="K278" s="225"/>
      <c r="L278" s="226"/>
      <c r="M278" s="229"/>
      <c r="N278" s="230"/>
      <c r="O278" s="230"/>
      <c r="P278" s="230"/>
      <c r="Q278" s="230"/>
      <c r="R278" s="230"/>
      <c r="S278" s="230"/>
      <c r="T278" s="231"/>
      <c r="U278" s="225"/>
      <c r="V278" s="225"/>
      <c r="AT278" s="101" t="s">
        <v>212</v>
      </c>
      <c r="AU278" s="101" t="s">
        <v>83</v>
      </c>
      <c r="AV278" s="13" t="s">
        <v>81</v>
      </c>
      <c r="AW278" s="13" t="s">
        <v>32</v>
      </c>
      <c r="AX278" s="13" t="s">
        <v>75</v>
      </c>
      <c r="AY278" s="101" t="s">
        <v>204</v>
      </c>
    </row>
    <row r="279" spans="1:65" s="14" customFormat="1" x14ac:dyDescent="0.2">
      <c r="A279" s="198"/>
      <c r="B279" s="199"/>
      <c r="C279" s="198"/>
      <c r="D279" s="200" t="s">
        <v>212</v>
      </c>
      <c r="E279" s="201" t="s">
        <v>1</v>
      </c>
      <c r="F279" s="202" t="s">
        <v>1190</v>
      </c>
      <c r="G279" s="198"/>
      <c r="H279" s="203">
        <v>3.2000000000000001E-2</v>
      </c>
      <c r="I279" s="198"/>
      <c r="J279" s="198"/>
      <c r="K279" s="198"/>
      <c r="L279" s="199"/>
      <c r="M279" s="204"/>
      <c r="N279" s="205"/>
      <c r="O279" s="205"/>
      <c r="P279" s="205"/>
      <c r="Q279" s="205"/>
      <c r="R279" s="205"/>
      <c r="S279" s="205"/>
      <c r="T279" s="206"/>
      <c r="U279" s="198"/>
      <c r="V279" s="198"/>
      <c r="AT279" s="102" t="s">
        <v>212</v>
      </c>
      <c r="AU279" s="102" t="s">
        <v>83</v>
      </c>
      <c r="AV279" s="14" t="s">
        <v>83</v>
      </c>
      <c r="AW279" s="14" t="s">
        <v>32</v>
      </c>
      <c r="AX279" s="14" t="s">
        <v>75</v>
      </c>
      <c r="AY279" s="102" t="s">
        <v>204</v>
      </c>
    </row>
    <row r="280" spans="1:65" s="13" customFormat="1" x14ac:dyDescent="0.2">
      <c r="A280" s="225"/>
      <c r="B280" s="226"/>
      <c r="C280" s="225"/>
      <c r="D280" s="200" t="s">
        <v>212</v>
      </c>
      <c r="E280" s="227" t="s">
        <v>1</v>
      </c>
      <c r="F280" s="228" t="s">
        <v>603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83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4" customFormat="1" x14ac:dyDescent="0.2">
      <c r="A281" s="198"/>
      <c r="B281" s="199"/>
      <c r="C281" s="198"/>
      <c r="D281" s="200" t="s">
        <v>212</v>
      </c>
      <c r="E281" s="201" t="s">
        <v>1</v>
      </c>
      <c r="F281" s="202" t="s">
        <v>1191</v>
      </c>
      <c r="G281" s="198"/>
      <c r="H281" s="203">
        <v>8.5999999999999993E-2</v>
      </c>
      <c r="I281" s="198"/>
      <c r="J281" s="198"/>
      <c r="K281" s="198"/>
      <c r="L281" s="199"/>
      <c r="M281" s="204"/>
      <c r="N281" s="205"/>
      <c r="O281" s="205"/>
      <c r="P281" s="205"/>
      <c r="Q281" s="205"/>
      <c r="R281" s="205"/>
      <c r="S281" s="205"/>
      <c r="T281" s="206"/>
      <c r="U281" s="198"/>
      <c r="V281" s="198"/>
      <c r="AT281" s="102" t="s">
        <v>212</v>
      </c>
      <c r="AU281" s="102" t="s">
        <v>83</v>
      </c>
      <c r="AV281" s="14" t="s">
        <v>83</v>
      </c>
      <c r="AW281" s="14" t="s">
        <v>32</v>
      </c>
      <c r="AX281" s="14" t="s">
        <v>75</v>
      </c>
      <c r="AY281" s="102" t="s">
        <v>204</v>
      </c>
    </row>
    <row r="282" spans="1:65" s="15" customFormat="1" x14ac:dyDescent="0.2">
      <c r="A282" s="207"/>
      <c r="B282" s="208"/>
      <c r="C282" s="207"/>
      <c r="D282" s="200" t="s">
        <v>212</v>
      </c>
      <c r="E282" s="209" t="s">
        <v>1</v>
      </c>
      <c r="F282" s="210" t="s">
        <v>227</v>
      </c>
      <c r="G282" s="207"/>
      <c r="H282" s="211">
        <v>0.11799999999999999</v>
      </c>
      <c r="I282" s="207"/>
      <c r="J282" s="207"/>
      <c r="K282" s="207"/>
      <c r="L282" s="208"/>
      <c r="M282" s="212"/>
      <c r="N282" s="213"/>
      <c r="O282" s="213"/>
      <c r="P282" s="213"/>
      <c r="Q282" s="213"/>
      <c r="R282" s="213"/>
      <c r="S282" s="213"/>
      <c r="T282" s="214"/>
      <c r="U282" s="207"/>
      <c r="V282" s="207"/>
      <c r="AT282" s="103" t="s">
        <v>212</v>
      </c>
      <c r="AU282" s="103" t="s">
        <v>83</v>
      </c>
      <c r="AV282" s="15" t="s">
        <v>211</v>
      </c>
      <c r="AW282" s="15" t="s">
        <v>32</v>
      </c>
      <c r="AX282" s="15" t="s">
        <v>81</v>
      </c>
      <c r="AY282" s="103" t="s">
        <v>204</v>
      </c>
    </row>
    <row r="283" spans="1:65" s="2" customFormat="1" ht="16.5" customHeight="1" x14ac:dyDescent="0.2">
      <c r="A283" s="111"/>
      <c r="B283" s="112"/>
      <c r="C283" s="187" t="s">
        <v>487</v>
      </c>
      <c r="D283" s="187" t="s">
        <v>207</v>
      </c>
      <c r="E283" s="188" t="s">
        <v>1192</v>
      </c>
      <c r="F283" s="189" t="s">
        <v>1193</v>
      </c>
      <c r="G283" s="190" t="s">
        <v>210</v>
      </c>
      <c r="H283" s="191">
        <v>2.4</v>
      </c>
      <c r="I283" s="192"/>
      <c r="J283" s="192">
        <f>ROUND(I283*H283,2)</f>
        <v>0</v>
      </c>
      <c r="K283" s="193"/>
      <c r="L283" s="112"/>
      <c r="M283" s="194" t="s">
        <v>1</v>
      </c>
      <c r="N283" s="195" t="s">
        <v>40</v>
      </c>
      <c r="O283" s="196">
        <v>0</v>
      </c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111"/>
      <c r="V283" s="111"/>
      <c r="W283" s="29"/>
      <c r="X283" s="29"/>
      <c r="Y283" s="29"/>
      <c r="Z283" s="29"/>
      <c r="AA283" s="29"/>
      <c r="AB283" s="29"/>
      <c r="AC283" s="29"/>
      <c r="AD283" s="29"/>
      <c r="AE283" s="29"/>
      <c r="AR283" s="99" t="s">
        <v>211</v>
      </c>
      <c r="AT283" s="99" t="s">
        <v>207</v>
      </c>
      <c r="AU283" s="99" t="s">
        <v>83</v>
      </c>
      <c r="AY283" s="18" t="s">
        <v>204</v>
      </c>
      <c r="BE283" s="100">
        <f>IF(N283="základní",J283,0)</f>
        <v>0</v>
      </c>
      <c r="BF283" s="100">
        <f>IF(N283="snížená",J283,0)</f>
        <v>0</v>
      </c>
      <c r="BG283" s="100">
        <f>IF(N283="zákl. přenesená",J283,0)</f>
        <v>0</v>
      </c>
      <c r="BH283" s="100">
        <f>IF(N283="sníž. přenesená",J283,0)</f>
        <v>0</v>
      </c>
      <c r="BI283" s="100">
        <f>IF(N283="nulová",J283,0)</f>
        <v>0</v>
      </c>
      <c r="BJ283" s="18" t="s">
        <v>81</v>
      </c>
      <c r="BK283" s="100">
        <f>ROUND(I283*H283,2)</f>
        <v>0</v>
      </c>
      <c r="BL283" s="18" t="s">
        <v>211</v>
      </c>
      <c r="BM283" s="99" t="s">
        <v>490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1137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83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x14ac:dyDescent="0.2">
      <c r="A285" s="225"/>
      <c r="B285" s="226"/>
      <c r="C285" s="225"/>
      <c r="D285" s="200" t="s">
        <v>212</v>
      </c>
      <c r="E285" s="227" t="s">
        <v>1</v>
      </c>
      <c r="F285" s="228" t="s">
        <v>1189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83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4" customFormat="1" x14ac:dyDescent="0.2">
      <c r="A286" s="198"/>
      <c r="B286" s="199"/>
      <c r="C286" s="198"/>
      <c r="D286" s="200" t="s">
        <v>212</v>
      </c>
      <c r="E286" s="201" t="s">
        <v>1</v>
      </c>
      <c r="F286" s="202" t="s">
        <v>1194</v>
      </c>
      <c r="G286" s="198"/>
      <c r="H286" s="203">
        <v>1.26</v>
      </c>
      <c r="I286" s="198"/>
      <c r="J286" s="198"/>
      <c r="K286" s="198"/>
      <c r="L286" s="199"/>
      <c r="M286" s="204"/>
      <c r="N286" s="205"/>
      <c r="O286" s="205"/>
      <c r="P286" s="205"/>
      <c r="Q286" s="205"/>
      <c r="R286" s="205"/>
      <c r="S286" s="205"/>
      <c r="T286" s="206"/>
      <c r="U286" s="198"/>
      <c r="V286" s="198"/>
      <c r="AT286" s="102" t="s">
        <v>212</v>
      </c>
      <c r="AU286" s="102" t="s">
        <v>83</v>
      </c>
      <c r="AV286" s="14" t="s">
        <v>83</v>
      </c>
      <c r="AW286" s="14" t="s">
        <v>32</v>
      </c>
      <c r="AX286" s="14" t="s">
        <v>75</v>
      </c>
      <c r="AY286" s="102" t="s">
        <v>204</v>
      </c>
    </row>
    <row r="287" spans="1:65" s="13" customFormat="1" x14ac:dyDescent="0.2">
      <c r="A287" s="225"/>
      <c r="B287" s="226"/>
      <c r="C287" s="225"/>
      <c r="D287" s="200" t="s">
        <v>212</v>
      </c>
      <c r="E287" s="227" t="s">
        <v>1</v>
      </c>
      <c r="F287" s="228" t="s">
        <v>603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83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4" customFormat="1" x14ac:dyDescent="0.2">
      <c r="A288" s="198"/>
      <c r="B288" s="199"/>
      <c r="C288" s="198"/>
      <c r="D288" s="200" t="s">
        <v>212</v>
      </c>
      <c r="E288" s="201" t="s">
        <v>1</v>
      </c>
      <c r="F288" s="202" t="s">
        <v>1195</v>
      </c>
      <c r="G288" s="198"/>
      <c r="H288" s="203">
        <v>1.1399999999999999</v>
      </c>
      <c r="I288" s="198"/>
      <c r="J288" s="198"/>
      <c r="K288" s="198"/>
      <c r="L288" s="199"/>
      <c r="M288" s="204"/>
      <c r="N288" s="205"/>
      <c r="O288" s="205"/>
      <c r="P288" s="205"/>
      <c r="Q288" s="205"/>
      <c r="R288" s="205"/>
      <c r="S288" s="205"/>
      <c r="T288" s="206"/>
      <c r="U288" s="198"/>
      <c r="V288" s="198"/>
      <c r="AT288" s="102" t="s">
        <v>212</v>
      </c>
      <c r="AU288" s="102" t="s">
        <v>83</v>
      </c>
      <c r="AV288" s="14" t="s">
        <v>83</v>
      </c>
      <c r="AW288" s="14" t="s">
        <v>32</v>
      </c>
      <c r="AX288" s="14" t="s">
        <v>75</v>
      </c>
      <c r="AY288" s="102" t="s">
        <v>204</v>
      </c>
    </row>
    <row r="289" spans="1:65" s="15" customFormat="1" x14ac:dyDescent="0.2">
      <c r="A289" s="207"/>
      <c r="B289" s="208"/>
      <c r="C289" s="207"/>
      <c r="D289" s="200" t="s">
        <v>212</v>
      </c>
      <c r="E289" s="209" t="s">
        <v>1</v>
      </c>
      <c r="F289" s="210" t="s">
        <v>227</v>
      </c>
      <c r="G289" s="207"/>
      <c r="H289" s="211">
        <v>2.4</v>
      </c>
      <c r="I289" s="207"/>
      <c r="J289" s="207"/>
      <c r="K289" s="207"/>
      <c r="L289" s="208"/>
      <c r="M289" s="212"/>
      <c r="N289" s="213"/>
      <c r="O289" s="213"/>
      <c r="P289" s="213"/>
      <c r="Q289" s="213"/>
      <c r="R289" s="213"/>
      <c r="S289" s="213"/>
      <c r="T289" s="214"/>
      <c r="U289" s="207"/>
      <c r="V289" s="207"/>
      <c r="AT289" s="103" t="s">
        <v>212</v>
      </c>
      <c r="AU289" s="103" t="s">
        <v>83</v>
      </c>
      <c r="AV289" s="15" t="s">
        <v>211</v>
      </c>
      <c r="AW289" s="15" t="s">
        <v>32</v>
      </c>
      <c r="AX289" s="15" t="s">
        <v>81</v>
      </c>
      <c r="AY289" s="103" t="s">
        <v>204</v>
      </c>
    </row>
    <row r="290" spans="1:65" s="2" customFormat="1" ht="16.5" customHeight="1" x14ac:dyDescent="0.2">
      <c r="A290" s="111"/>
      <c r="B290" s="112"/>
      <c r="C290" s="187" t="s">
        <v>362</v>
      </c>
      <c r="D290" s="187" t="s">
        <v>207</v>
      </c>
      <c r="E290" s="188" t="s">
        <v>1196</v>
      </c>
      <c r="F290" s="189" t="s">
        <v>1197</v>
      </c>
      <c r="G290" s="190" t="s">
        <v>210</v>
      </c>
      <c r="H290" s="191">
        <v>2.4</v>
      </c>
      <c r="I290" s="192"/>
      <c r="J290" s="192">
        <f>ROUND(I290*H290,2)</f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211</v>
      </c>
      <c r="AT290" s="99" t="s">
        <v>207</v>
      </c>
      <c r="AU290" s="99" t="s">
        <v>83</v>
      </c>
      <c r="AY290" s="18" t="s">
        <v>204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8" t="s">
        <v>81</v>
      </c>
      <c r="BK290" s="100">
        <f>ROUND(I290*H290,2)</f>
        <v>0</v>
      </c>
      <c r="BL290" s="18" t="s">
        <v>211</v>
      </c>
      <c r="BM290" s="99" t="s">
        <v>518</v>
      </c>
    </row>
    <row r="291" spans="1:65" s="2" customFormat="1" ht="24.2" customHeight="1" x14ac:dyDescent="0.2">
      <c r="A291" s="111"/>
      <c r="B291" s="112"/>
      <c r="C291" s="187" t="s">
        <v>520</v>
      </c>
      <c r="D291" s="187" t="s">
        <v>207</v>
      </c>
      <c r="E291" s="188" t="s">
        <v>1198</v>
      </c>
      <c r="F291" s="189" t="s">
        <v>1199</v>
      </c>
      <c r="G291" s="190" t="s">
        <v>859</v>
      </c>
      <c r="H291" s="191">
        <v>2.5000000000000001E-2</v>
      </c>
      <c r="I291" s="192"/>
      <c r="J291" s="192">
        <f>ROUND(I291*H291,2)</f>
        <v>0</v>
      </c>
      <c r="K291" s="193"/>
      <c r="L291" s="112"/>
      <c r="M291" s="194" t="s">
        <v>1</v>
      </c>
      <c r="N291" s="195" t="s">
        <v>40</v>
      </c>
      <c r="O291" s="196">
        <v>0</v>
      </c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111"/>
      <c r="V291" s="111"/>
      <c r="W291" s="29"/>
      <c r="X291" s="29"/>
      <c r="Y291" s="29"/>
      <c r="Z291" s="29"/>
      <c r="AA291" s="29"/>
      <c r="AB291" s="29"/>
      <c r="AC291" s="29"/>
      <c r="AD291" s="29"/>
      <c r="AE291" s="29"/>
      <c r="AR291" s="99" t="s">
        <v>211</v>
      </c>
      <c r="AT291" s="99" t="s">
        <v>207</v>
      </c>
      <c r="AU291" s="99" t="s">
        <v>83</v>
      </c>
      <c r="AY291" s="18" t="s">
        <v>204</v>
      </c>
      <c r="BE291" s="100">
        <f>IF(N291="základní",J291,0)</f>
        <v>0</v>
      </c>
      <c r="BF291" s="100">
        <f>IF(N291="snížená",J291,0)</f>
        <v>0</v>
      </c>
      <c r="BG291" s="100">
        <f>IF(N291="zákl. přenesená",J291,0)</f>
        <v>0</v>
      </c>
      <c r="BH291" s="100">
        <f>IF(N291="sníž. přenesená",J291,0)</f>
        <v>0</v>
      </c>
      <c r="BI291" s="100">
        <f>IF(N291="nulová",J291,0)</f>
        <v>0</v>
      </c>
      <c r="BJ291" s="18" t="s">
        <v>81</v>
      </c>
      <c r="BK291" s="100">
        <f>ROUND(I291*H291,2)</f>
        <v>0</v>
      </c>
      <c r="BL291" s="18" t="s">
        <v>211</v>
      </c>
      <c r="BM291" s="99" t="s">
        <v>523</v>
      </c>
    </row>
    <row r="292" spans="1:65" s="13" customFormat="1" x14ac:dyDescent="0.2">
      <c r="A292" s="225"/>
      <c r="B292" s="226"/>
      <c r="C292" s="225"/>
      <c r="D292" s="200" t="s">
        <v>212</v>
      </c>
      <c r="E292" s="227" t="s">
        <v>1</v>
      </c>
      <c r="F292" s="228" t="s">
        <v>1137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83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3" customFormat="1" x14ac:dyDescent="0.2">
      <c r="A293" s="225"/>
      <c r="B293" s="226"/>
      <c r="C293" s="225"/>
      <c r="D293" s="200" t="s">
        <v>212</v>
      </c>
      <c r="E293" s="227" t="s">
        <v>1</v>
      </c>
      <c r="F293" s="228" t="s">
        <v>1189</v>
      </c>
      <c r="G293" s="225"/>
      <c r="H293" s="227" t="s">
        <v>1</v>
      </c>
      <c r="I293" s="225"/>
      <c r="J293" s="225"/>
      <c r="K293" s="225"/>
      <c r="L293" s="226"/>
      <c r="M293" s="229"/>
      <c r="N293" s="230"/>
      <c r="O293" s="230"/>
      <c r="P293" s="230"/>
      <c r="Q293" s="230"/>
      <c r="R293" s="230"/>
      <c r="S293" s="230"/>
      <c r="T293" s="231"/>
      <c r="U293" s="225"/>
      <c r="V293" s="225"/>
      <c r="AT293" s="101" t="s">
        <v>212</v>
      </c>
      <c r="AU293" s="101" t="s">
        <v>83</v>
      </c>
      <c r="AV293" s="13" t="s">
        <v>81</v>
      </c>
      <c r="AW293" s="13" t="s">
        <v>32</v>
      </c>
      <c r="AX293" s="13" t="s">
        <v>75</v>
      </c>
      <c r="AY293" s="101" t="s">
        <v>204</v>
      </c>
    </row>
    <row r="294" spans="1:65" s="14" customFormat="1" x14ac:dyDescent="0.2">
      <c r="A294" s="198"/>
      <c r="B294" s="199"/>
      <c r="C294" s="198"/>
      <c r="D294" s="200" t="s">
        <v>212</v>
      </c>
      <c r="E294" s="201" t="s">
        <v>1</v>
      </c>
      <c r="F294" s="202" t="s">
        <v>1200</v>
      </c>
      <c r="G294" s="198"/>
      <c r="H294" s="203">
        <v>1.0999999999999999E-2</v>
      </c>
      <c r="I294" s="198"/>
      <c r="J294" s="198"/>
      <c r="K294" s="198"/>
      <c r="L294" s="199"/>
      <c r="M294" s="204"/>
      <c r="N294" s="205"/>
      <c r="O294" s="205"/>
      <c r="P294" s="205"/>
      <c r="Q294" s="205"/>
      <c r="R294" s="205"/>
      <c r="S294" s="205"/>
      <c r="T294" s="206"/>
      <c r="U294" s="198"/>
      <c r="V294" s="198"/>
      <c r="AT294" s="102" t="s">
        <v>212</v>
      </c>
      <c r="AU294" s="102" t="s">
        <v>83</v>
      </c>
      <c r="AV294" s="14" t="s">
        <v>83</v>
      </c>
      <c r="AW294" s="14" t="s">
        <v>32</v>
      </c>
      <c r="AX294" s="14" t="s">
        <v>75</v>
      </c>
      <c r="AY294" s="102" t="s">
        <v>204</v>
      </c>
    </row>
    <row r="295" spans="1:65" s="13" customFormat="1" x14ac:dyDescent="0.2">
      <c r="A295" s="225"/>
      <c r="B295" s="226"/>
      <c r="C295" s="225"/>
      <c r="D295" s="200" t="s">
        <v>212</v>
      </c>
      <c r="E295" s="227" t="s">
        <v>1</v>
      </c>
      <c r="F295" s="228" t="s">
        <v>603</v>
      </c>
      <c r="G295" s="225"/>
      <c r="H295" s="227" t="s">
        <v>1</v>
      </c>
      <c r="I295" s="225"/>
      <c r="J295" s="225"/>
      <c r="K295" s="225"/>
      <c r="L295" s="226"/>
      <c r="M295" s="229"/>
      <c r="N295" s="230"/>
      <c r="O295" s="230"/>
      <c r="P295" s="230"/>
      <c r="Q295" s="230"/>
      <c r="R295" s="230"/>
      <c r="S295" s="230"/>
      <c r="T295" s="231"/>
      <c r="U295" s="225"/>
      <c r="V295" s="225"/>
      <c r="AT295" s="101" t="s">
        <v>212</v>
      </c>
      <c r="AU295" s="101" t="s">
        <v>83</v>
      </c>
      <c r="AV295" s="13" t="s">
        <v>81</v>
      </c>
      <c r="AW295" s="13" t="s">
        <v>32</v>
      </c>
      <c r="AX295" s="13" t="s">
        <v>75</v>
      </c>
      <c r="AY295" s="101" t="s">
        <v>204</v>
      </c>
    </row>
    <row r="296" spans="1:65" s="14" customFormat="1" x14ac:dyDescent="0.2">
      <c r="A296" s="198"/>
      <c r="B296" s="199"/>
      <c r="C296" s="198"/>
      <c r="D296" s="200" t="s">
        <v>212</v>
      </c>
      <c r="E296" s="201" t="s">
        <v>1</v>
      </c>
      <c r="F296" s="202" t="s">
        <v>1201</v>
      </c>
      <c r="G296" s="198"/>
      <c r="H296" s="203">
        <v>1.4E-2</v>
      </c>
      <c r="I296" s="198"/>
      <c r="J296" s="198"/>
      <c r="K296" s="198"/>
      <c r="L296" s="199"/>
      <c r="M296" s="204"/>
      <c r="N296" s="205"/>
      <c r="O296" s="205"/>
      <c r="P296" s="205"/>
      <c r="Q296" s="205"/>
      <c r="R296" s="205"/>
      <c r="S296" s="205"/>
      <c r="T296" s="206"/>
      <c r="U296" s="198"/>
      <c r="V296" s="198"/>
      <c r="AT296" s="102" t="s">
        <v>212</v>
      </c>
      <c r="AU296" s="102" t="s">
        <v>83</v>
      </c>
      <c r="AV296" s="14" t="s">
        <v>83</v>
      </c>
      <c r="AW296" s="14" t="s">
        <v>32</v>
      </c>
      <c r="AX296" s="14" t="s">
        <v>75</v>
      </c>
      <c r="AY296" s="102" t="s">
        <v>204</v>
      </c>
    </row>
    <row r="297" spans="1:65" s="15" customFormat="1" x14ac:dyDescent="0.2">
      <c r="A297" s="207"/>
      <c r="B297" s="208"/>
      <c r="C297" s="207"/>
      <c r="D297" s="200" t="s">
        <v>212</v>
      </c>
      <c r="E297" s="209" t="s">
        <v>1</v>
      </c>
      <c r="F297" s="210" t="s">
        <v>227</v>
      </c>
      <c r="G297" s="207"/>
      <c r="H297" s="211">
        <v>2.5000000000000001E-2</v>
      </c>
      <c r="I297" s="207"/>
      <c r="J297" s="207"/>
      <c r="K297" s="207"/>
      <c r="L297" s="208"/>
      <c r="M297" s="212"/>
      <c r="N297" s="213"/>
      <c r="O297" s="213"/>
      <c r="P297" s="213"/>
      <c r="Q297" s="213"/>
      <c r="R297" s="213"/>
      <c r="S297" s="213"/>
      <c r="T297" s="214"/>
      <c r="U297" s="207"/>
      <c r="V297" s="207"/>
      <c r="AT297" s="103" t="s">
        <v>212</v>
      </c>
      <c r="AU297" s="103" t="s">
        <v>83</v>
      </c>
      <c r="AV297" s="15" t="s">
        <v>211</v>
      </c>
      <c r="AW297" s="15" t="s">
        <v>32</v>
      </c>
      <c r="AX297" s="15" t="s">
        <v>81</v>
      </c>
      <c r="AY297" s="103" t="s">
        <v>204</v>
      </c>
    </row>
    <row r="298" spans="1:65" s="2" customFormat="1" ht="21.75" customHeight="1" x14ac:dyDescent="0.2">
      <c r="A298" s="111"/>
      <c r="B298" s="112"/>
      <c r="C298" s="187" t="s">
        <v>368</v>
      </c>
      <c r="D298" s="187" t="s">
        <v>207</v>
      </c>
      <c r="E298" s="188" t="s">
        <v>1202</v>
      </c>
      <c r="F298" s="189" t="s">
        <v>1203</v>
      </c>
      <c r="G298" s="190" t="s">
        <v>349</v>
      </c>
      <c r="H298" s="191">
        <v>7.5439999999999996</v>
      </c>
      <c r="I298" s="192"/>
      <c r="J298" s="192">
        <f>ROUND(I298*H298,2)</f>
        <v>0</v>
      </c>
      <c r="K298" s="193"/>
      <c r="L298" s="112"/>
      <c r="M298" s="194" t="s">
        <v>1</v>
      </c>
      <c r="N298" s="195" t="s">
        <v>40</v>
      </c>
      <c r="O298" s="196">
        <v>0</v>
      </c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111"/>
      <c r="V298" s="111"/>
      <c r="W298" s="29"/>
      <c r="X298" s="29"/>
      <c r="Y298" s="29"/>
      <c r="Z298" s="29"/>
      <c r="AA298" s="29"/>
      <c r="AB298" s="29"/>
      <c r="AC298" s="29"/>
      <c r="AD298" s="29"/>
      <c r="AE298" s="29"/>
      <c r="AR298" s="99" t="s">
        <v>211</v>
      </c>
      <c r="AT298" s="99" t="s">
        <v>207</v>
      </c>
      <c r="AU298" s="99" t="s">
        <v>83</v>
      </c>
      <c r="AY298" s="18" t="s">
        <v>204</v>
      </c>
      <c r="BE298" s="100">
        <f>IF(N298="základní",J298,0)</f>
        <v>0</v>
      </c>
      <c r="BF298" s="100">
        <f>IF(N298="snížená",J298,0)</f>
        <v>0</v>
      </c>
      <c r="BG298" s="100">
        <f>IF(N298="zákl. přenesená",J298,0)</f>
        <v>0</v>
      </c>
      <c r="BH298" s="100">
        <f>IF(N298="sníž. přenesená",J298,0)</f>
        <v>0</v>
      </c>
      <c r="BI298" s="100">
        <f>IF(N298="nulová",J298,0)</f>
        <v>0</v>
      </c>
      <c r="BJ298" s="18" t="s">
        <v>81</v>
      </c>
      <c r="BK298" s="100">
        <f>ROUND(I298*H298,2)</f>
        <v>0</v>
      </c>
      <c r="BL298" s="18" t="s">
        <v>211</v>
      </c>
      <c r="BM298" s="99" t="s">
        <v>529</v>
      </c>
    </row>
    <row r="299" spans="1:65" s="13" customFormat="1" x14ac:dyDescent="0.2">
      <c r="A299" s="225"/>
      <c r="B299" s="226"/>
      <c r="C299" s="225"/>
      <c r="D299" s="200" t="s">
        <v>212</v>
      </c>
      <c r="E299" s="227" t="s">
        <v>1</v>
      </c>
      <c r="F299" s="228" t="s">
        <v>1154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83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65" s="13" customFormat="1" x14ac:dyDescent="0.2">
      <c r="A300" s="225"/>
      <c r="B300" s="226"/>
      <c r="C300" s="225"/>
      <c r="D300" s="200" t="s">
        <v>212</v>
      </c>
      <c r="E300" s="227" t="s">
        <v>1</v>
      </c>
      <c r="F300" s="228" t="s">
        <v>1204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83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3" customFormat="1" x14ac:dyDescent="0.2">
      <c r="A301" s="225"/>
      <c r="B301" s="226"/>
      <c r="C301" s="225"/>
      <c r="D301" s="200" t="s">
        <v>212</v>
      </c>
      <c r="E301" s="227" t="s">
        <v>1</v>
      </c>
      <c r="F301" s="228" t="s">
        <v>997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83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65" s="14" customFormat="1" x14ac:dyDescent="0.2">
      <c r="A302" s="198"/>
      <c r="B302" s="199"/>
      <c r="C302" s="198"/>
      <c r="D302" s="200" t="s">
        <v>212</v>
      </c>
      <c r="E302" s="201" t="s">
        <v>1</v>
      </c>
      <c r="F302" s="202" t="s">
        <v>1205</v>
      </c>
      <c r="G302" s="198"/>
      <c r="H302" s="203">
        <v>2.7469999999999999</v>
      </c>
      <c r="I302" s="198"/>
      <c r="J302" s="198"/>
      <c r="K302" s="198"/>
      <c r="L302" s="199"/>
      <c r="M302" s="204"/>
      <c r="N302" s="205"/>
      <c r="O302" s="205"/>
      <c r="P302" s="205"/>
      <c r="Q302" s="205"/>
      <c r="R302" s="205"/>
      <c r="S302" s="205"/>
      <c r="T302" s="206"/>
      <c r="U302" s="198"/>
      <c r="V302" s="198"/>
      <c r="AT302" s="102" t="s">
        <v>212</v>
      </c>
      <c r="AU302" s="102" t="s">
        <v>83</v>
      </c>
      <c r="AV302" s="14" t="s">
        <v>83</v>
      </c>
      <c r="AW302" s="14" t="s">
        <v>32</v>
      </c>
      <c r="AX302" s="14" t="s">
        <v>75</v>
      </c>
      <c r="AY302" s="102" t="s">
        <v>204</v>
      </c>
    </row>
    <row r="303" spans="1:65" s="14" customFormat="1" x14ac:dyDescent="0.2">
      <c r="A303" s="198"/>
      <c r="B303" s="199"/>
      <c r="C303" s="198"/>
      <c r="D303" s="200" t="s">
        <v>212</v>
      </c>
      <c r="E303" s="201" t="s">
        <v>1</v>
      </c>
      <c r="F303" s="202" t="s">
        <v>1206</v>
      </c>
      <c r="G303" s="198"/>
      <c r="H303" s="203">
        <v>1.3140000000000001</v>
      </c>
      <c r="I303" s="198"/>
      <c r="J303" s="198"/>
      <c r="K303" s="198"/>
      <c r="L303" s="199"/>
      <c r="M303" s="204"/>
      <c r="N303" s="205"/>
      <c r="O303" s="205"/>
      <c r="P303" s="205"/>
      <c r="Q303" s="205"/>
      <c r="R303" s="205"/>
      <c r="S303" s="205"/>
      <c r="T303" s="206"/>
      <c r="U303" s="198"/>
      <c r="V303" s="198"/>
      <c r="AT303" s="102" t="s">
        <v>212</v>
      </c>
      <c r="AU303" s="102" t="s">
        <v>83</v>
      </c>
      <c r="AV303" s="14" t="s">
        <v>83</v>
      </c>
      <c r="AW303" s="14" t="s">
        <v>32</v>
      </c>
      <c r="AX303" s="14" t="s">
        <v>75</v>
      </c>
      <c r="AY303" s="102" t="s">
        <v>204</v>
      </c>
    </row>
    <row r="304" spans="1:65" s="13" customFormat="1" x14ac:dyDescent="0.2">
      <c r="A304" s="225"/>
      <c r="B304" s="226"/>
      <c r="C304" s="225"/>
      <c r="D304" s="200" t="s">
        <v>212</v>
      </c>
      <c r="E304" s="227" t="s">
        <v>1</v>
      </c>
      <c r="F304" s="228" t="s">
        <v>323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83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4" customFormat="1" x14ac:dyDescent="0.2">
      <c r="A305" s="198"/>
      <c r="B305" s="199"/>
      <c r="C305" s="198"/>
      <c r="D305" s="200" t="s">
        <v>212</v>
      </c>
      <c r="E305" s="201" t="s">
        <v>1</v>
      </c>
      <c r="F305" s="202" t="s">
        <v>1207</v>
      </c>
      <c r="G305" s="198"/>
      <c r="H305" s="203">
        <v>0.54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83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3" customFormat="1" x14ac:dyDescent="0.2">
      <c r="A306" s="225"/>
      <c r="B306" s="226"/>
      <c r="C306" s="225"/>
      <c r="D306" s="200" t="s">
        <v>212</v>
      </c>
      <c r="E306" s="227" t="s">
        <v>1</v>
      </c>
      <c r="F306" s="228" t="s">
        <v>999</v>
      </c>
      <c r="G306" s="225"/>
      <c r="H306" s="227" t="s">
        <v>1</v>
      </c>
      <c r="I306" s="225"/>
      <c r="J306" s="225"/>
      <c r="K306" s="225"/>
      <c r="L306" s="226"/>
      <c r="M306" s="229"/>
      <c r="N306" s="230"/>
      <c r="O306" s="230"/>
      <c r="P306" s="230"/>
      <c r="Q306" s="230"/>
      <c r="R306" s="230"/>
      <c r="S306" s="230"/>
      <c r="T306" s="231"/>
      <c r="U306" s="225"/>
      <c r="V306" s="225"/>
      <c r="AT306" s="101" t="s">
        <v>212</v>
      </c>
      <c r="AU306" s="101" t="s">
        <v>83</v>
      </c>
      <c r="AV306" s="13" t="s">
        <v>81</v>
      </c>
      <c r="AW306" s="13" t="s">
        <v>32</v>
      </c>
      <c r="AX306" s="13" t="s">
        <v>75</v>
      </c>
      <c r="AY306" s="101" t="s">
        <v>204</v>
      </c>
    </row>
    <row r="307" spans="1:65" s="14" customFormat="1" x14ac:dyDescent="0.2">
      <c r="A307" s="198"/>
      <c r="B307" s="199"/>
      <c r="C307" s="198"/>
      <c r="D307" s="200" t="s">
        <v>212</v>
      </c>
      <c r="E307" s="201" t="s">
        <v>1</v>
      </c>
      <c r="F307" s="202" t="s">
        <v>1208</v>
      </c>
      <c r="G307" s="198"/>
      <c r="H307" s="203">
        <v>1.2849999999999999</v>
      </c>
      <c r="I307" s="198"/>
      <c r="J307" s="198"/>
      <c r="K307" s="198"/>
      <c r="L307" s="199"/>
      <c r="M307" s="204"/>
      <c r="N307" s="205"/>
      <c r="O307" s="205"/>
      <c r="P307" s="205"/>
      <c r="Q307" s="205"/>
      <c r="R307" s="205"/>
      <c r="S307" s="205"/>
      <c r="T307" s="206"/>
      <c r="U307" s="198"/>
      <c r="V307" s="198"/>
      <c r="AT307" s="102" t="s">
        <v>212</v>
      </c>
      <c r="AU307" s="102" t="s">
        <v>83</v>
      </c>
      <c r="AV307" s="14" t="s">
        <v>83</v>
      </c>
      <c r="AW307" s="14" t="s">
        <v>32</v>
      </c>
      <c r="AX307" s="14" t="s">
        <v>75</v>
      </c>
      <c r="AY307" s="102" t="s">
        <v>204</v>
      </c>
    </row>
    <row r="308" spans="1:65" s="13" customFormat="1" x14ac:dyDescent="0.2">
      <c r="A308" s="225"/>
      <c r="B308" s="226"/>
      <c r="C308" s="225"/>
      <c r="D308" s="200" t="s">
        <v>212</v>
      </c>
      <c r="E308" s="227" t="s">
        <v>1</v>
      </c>
      <c r="F308" s="228" t="s">
        <v>463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83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4" customFormat="1" x14ac:dyDescent="0.2">
      <c r="A309" s="198"/>
      <c r="B309" s="199"/>
      <c r="C309" s="198"/>
      <c r="D309" s="200" t="s">
        <v>212</v>
      </c>
      <c r="E309" s="201" t="s">
        <v>1</v>
      </c>
      <c r="F309" s="202" t="s">
        <v>1209</v>
      </c>
      <c r="G309" s="198"/>
      <c r="H309" s="203">
        <v>0.221</v>
      </c>
      <c r="I309" s="198"/>
      <c r="J309" s="198"/>
      <c r="K309" s="198"/>
      <c r="L309" s="199"/>
      <c r="M309" s="204"/>
      <c r="N309" s="205"/>
      <c r="O309" s="205"/>
      <c r="P309" s="205"/>
      <c r="Q309" s="205"/>
      <c r="R309" s="205"/>
      <c r="S309" s="205"/>
      <c r="T309" s="206"/>
      <c r="U309" s="198"/>
      <c r="V309" s="198"/>
      <c r="AT309" s="102" t="s">
        <v>212</v>
      </c>
      <c r="AU309" s="102" t="s">
        <v>83</v>
      </c>
      <c r="AV309" s="14" t="s">
        <v>83</v>
      </c>
      <c r="AW309" s="14" t="s">
        <v>32</v>
      </c>
      <c r="AX309" s="14" t="s">
        <v>75</v>
      </c>
      <c r="AY309" s="102" t="s">
        <v>204</v>
      </c>
    </row>
    <row r="310" spans="1:65" s="13" customFormat="1" x14ac:dyDescent="0.2">
      <c r="A310" s="225"/>
      <c r="B310" s="226"/>
      <c r="C310" s="225"/>
      <c r="D310" s="200" t="s">
        <v>212</v>
      </c>
      <c r="E310" s="227" t="s">
        <v>1</v>
      </c>
      <c r="F310" s="228" t="s">
        <v>423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83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4" customFormat="1" x14ac:dyDescent="0.2">
      <c r="A311" s="198"/>
      <c r="B311" s="199"/>
      <c r="C311" s="198"/>
      <c r="D311" s="200" t="s">
        <v>212</v>
      </c>
      <c r="E311" s="201" t="s">
        <v>1</v>
      </c>
      <c r="F311" s="202" t="s">
        <v>1210</v>
      </c>
      <c r="G311" s="198"/>
      <c r="H311" s="203">
        <v>0.34699999999999998</v>
      </c>
      <c r="I311" s="198"/>
      <c r="J311" s="198"/>
      <c r="K311" s="198"/>
      <c r="L311" s="199"/>
      <c r="M311" s="204"/>
      <c r="N311" s="205"/>
      <c r="O311" s="205"/>
      <c r="P311" s="205"/>
      <c r="Q311" s="205"/>
      <c r="R311" s="205"/>
      <c r="S311" s="205"/>
      <c r="T311" s="206"/>
      <c r="U311" s="198"/>
      <c r="V311" s="198"/>
      <c r="AT311" s="102" t="s">
        <v>212</v>
      </c>
      <c r="AU311" s="102" t="s">
        <v>83</v>
      </c>
      <c r="AV311" s="14" t="s">
        <v>83</v>
      </c>
      <c r="AW311" s="14" t="s">
        <v>32</v>
      </c>
      <c r="AX311" s="14" t="s">
        <v>75</v>
      </c>
      <c r="AY311" s="102" t="s">
        <v>204</v>
      </c>
    </row>
    <row r="312" spans="1:65" s="13" customFormat="1" x14ac:dyDescent="0.2">
      <c r="A312" s="225"/>
      <c r="B312" s="226"/>
      <c r="C312" s="225"/>
      <c r="D312" s="200" t="s">
        <v>212</v>
      </c>
      <c r="E312" s="227" t="s">
        <v>1</v>
      </c>
      <c r="F312" s="228" t="s">
        <v>1159</v>
      </c>
      <c r="G312" s="225"/>
      <c r="H312" s="227" t="s">
        <v>1</v>
      </c>
      <c r="I312" s="225"/>
      <c r="J312" s="225"/>
      <c r="K312" s="225"/>
      <c r="L312" s="226"/>
      <c r="M312" s="229"/>
      <c r="N312" s="230"/>
      <c r="O312" s="230"/>
      <c r="P312" s="230"/>
      <c r="Q312" s="230"/>
      <c r="R312" s="230"/>
      <c r="S312" s="230"/>
      <c r="T312" s="231"/>
      <c r="U312" s="225"/>
      <c r="V312" s="225"/>
      <c r="AT312" s="101" t="s">
        <v>212</v>
      </c>
      <c r="AU312" s="101" t="s">
        <v>83</v>
      </c>
      <c r="AV312" s="13" t="s">
        <v>81</v>
      </c>
      <c r="AW312" s="13" t="s">
        <v>32</v>
      </c>
      <c r="AX312" s="13" t="s">
        <v>75</v>
      </c>
      <c r="AY312" s="101" t="s">
        <v>204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1211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83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x14ac:dyDescent="0.2">
      <c r="A314" s="225"/>
      <c r="B314" s="226"/>
      <c r="C314" s="225"/>
      <c r="D314" s="200" t="s">
        <v>212</v>
      </c>
      <c r="E314" s="227" t="s">
        <v>1</v>
      </c>
      <c r="F314" s="228" t="s">
        <v>341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83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1212</v>
      </c>
      <c r="G315" s="198"/>
      <c r="H315" s="203">
        <v>0.33800000000000002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83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4" customFormat="1" x14ac:dyDescent="0.2">
      <c r="A316" s="198"/>
      <c r="B316" s="199"/>
      <c r="C316" s="198"/>
      <c r="D316" s="200" t="s">
        <v>212</v>
      </c>
      <c r="E316" s="201" t="s">
        <v>1</v>
      </c>
      <c r="F316" s="202" t="s">
        <v>1213</v>
      </c>
      <c r="G316" s="198"/>
      <c r="H316" s="203">
        <v>0.752</v>
      </c>
      <c r="I316" s="198"/>
      <c r="J316" s="198"/>
      <c r="K316" s="198"/>
      <c r="L316" s="199"/>
      <c r="M316" s="204"/>
      <c r="N316" s="205"/>
      <c r="O316" s="205"/>
      <c r="P316" s="205"/>
      <c r="Q316" s="205"/>
      <c r="R316" s="205"/>
      <c r="S316" s="205"/>
      <c r="T316" s="206"/>
      <c r="U316" s="198"/>
      <c r="V316" s="198"/>
      <c r="AT316" s="102" t="s">
        <v>212</v>
      </c>
      <c r="AU316" s="102" t="s">
        <v>83</v>
      </c>
      <c r="AV316" s="14" t="s">
        <v>83</v>
      </c>
      <c r="AW316" s="14" t="s">
        <v>32</v>
      </c>
      <c r="AX316" s="14" t="s">
        <v>75</v>
      </c>
      <c r="AY316" s="102" t="s">
        <v>204</v>
      </c>
    </row>
    <row r="317" spans="1:65" s="15" customFormat="1" x14ac:dyDescent="0.2">
      <c r="A317" s="207"/>
      <c r="B317" s="208"/>
      <c r="C317" s="207"/>
      <c r="D317" s="200" t="s">
        <v>212</v>
      </c>
      <c r="E317" s="209" t="s">
        <v>1</v>
      </c>
      <c r="F317" s="210" t="s">
        <v>227</v>
      </c>
      <c r="G317" s="207"/>
      <c r="H317" s="211">
        <v>7.5440000000000005</v>
      </c>
      <c r="I317" s="207"/>
      <c r="J317" s="207"/>
      <c r="K317" s="207"/>
      <c r="L317" s="208"/>
      <c r="M317" s="212"/>
      <c r="N317" s="213"/>
      <c r="O317" s="213"/>
      <c r="P317" s="213"/>
      <c r="Q317" s="213"/>
      <c r="R317" s="213"/>
      <c r="S317" s="213"/>
      <c r="T317" s="214"/>
      <c r="U317" s="207"/>
      <c r="V317" s="207"/>
      <c r="AT317" s="103" t="s">
        <v>212</v>
      </c>
      <c r="AU317" s="103" t="s">
        <v>83</v>
      </c>
      <c r="AV317" s="15" t="s">
        <v>211</v>
      </c>
      <c r="AW317" s="15" t="s">
        <v>32</v>
      </c>
      <c r="AX317" s="15" t="s">
        <v>81</v>
      </c>
      <c r="AY317" s="103" t="s">
        <v>204</v>
      </c>
    </row>
    <row r="318" spans="1:65" s="2" customFormat="1" ht="24.2" customHeight="1" x14ac:dyDescent="0.2">
      <c r="A318" s="111"/>
      <c r="B318" s="112"/>
      <c r="C318" s="187" t="s">
        <v>533</v>
      </c>
      <c r="D318" s="187" t="s">
        <v>207</v>
      </c>
      <c r="E318" s="188" t="s">
        <v>1214</v>
      </c>
      <c r="F318" s="189" t="s">
        <v>1215</v>
      </c>
      <c r="G318" s="190" t="s">
        <v>859</v>
      </c>
      <c r="H318" s="191">
        <v>0.19400000000000001</v>
      </c>
      <c r="I318" s="192"/>
      <c r="J318" s="192">
        <f>ROUND(I318*H318,2)</f>
        <v>0</v>
      </c>
      <c r="K318" s="193"/>
      <c r="L318" s="112"/>
      <c r="M318" s="194" t="s">
        <v>1</v>
      </c>
      <c r="N318" s="195" t="s">
        <v>40</v>
      </c>
      <c r="O318" s="196">
        <v>0</v>
      </c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U318" s="111"/>
      <c r="V318" s="111"/>
      <c r="W318" s="29"/>
      <c r="X318" s="29"/>
      <c r="Y318" s="29"/>
      <c r="Z318" s="29"/>
      <c r="AA318" s="29"/>
      <c r="AB318" s="29"/>
      <c r="AC318" s="29"/>
      <c r="AD318" s="29"/>
      <c r="AE318" s="29"/>
      <c r="AR318" s="99" t="s">
        <v>211</v>
      </c>
      <c r="AT318" s="99" t="s">
        <v>207</v>
      </c>
      <c r="AU318" s="99" t="s">
        <v>83</v>
      </c>
      <c r="AY318" s="18" t="s">
        <v>204</v>
      </c>
      <c r="BE318" s="100">
        <f>IF(N318="základní",J318,0)</f>
        <v>0</v>
      </c>
      <c r="BF318" s="100">
        <f>IF(N318="snížená",J318,0)</f>
        <v>0</v>
      </c>
      <c r="BG318" s="100">
        <f>IF(N318="zákl. přenesená",J318,0)</f>
        <v>0</v>
      </c>
      <c r="BH318" s="100">
        <f>IF(N318="sníž. přenesená",J318,0)</f>
        <v>0</v>
      </c>
      <c r="BI318" s="100">
        <f>IF(N318="nulová",J318,0)</f>
        <v>0</v>
      </c>
      <c r="BJ318" s="18" t="s">
        <v>81</v>
      </c>
      <c r="BK318" s="100">
        <f>ROUND(I318*H318,2)</f>
        <v>0</v>
      </c>
      <c r="BL318" s="18" t="s">
        <v>211</v>
      </c>
      <c r="BM318" s="99" t="s">
        <v>536</v>
      </c>
    </row>
    <row r="319" spans="1:65" s="13" customFormat="1" x14ac:dyDescent="0.2">
      <c r="A319" s="225"/>
      <c r="B319" s="226"/>
      <c r="C319" s="225"/>
      <c r="D319" s="200" t="s">
        <v>212</v>
      </c>
      <c r="E319" s="227" t="s">
        <v>1</v>
      </c>
      <c r="F319" s="228" t="s">
        <v>1154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83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3" customFormat="1" x14ac:dyDescent="0.2">
      <c r="A320" s="225"/>
      <c r="B320" s="226"/>
      <c r="C320" s="225"/>
      <c r="D320" s="200" t="s">
        <v>212</v>
      </c>
      <c r="E320" s="227" t="s">
        <v>1</v>
      </c>
      <c r="F320" s="228" t="s">
        <v>1204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83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51" s="13" customFormat="1" x14ac:dyDescent="0.2">
      <c r="A321" s="225"/>
      <c r="B321" s="226"/>
      <c r="C321" s="225"/>
      <c r="D321" s="200" t="s">
        <v>212</v>
      </c>
      <c r="E321" s="227" t="s">
        <v>1</v>
      </c>
      <c r="F321" s="228" t="s">
        <v>997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83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51" s="14" customFormat="1" x14ac:dyDescent="0.2">
      <c r="A322" s="198"/>
      <c r="B322" s="199"/>
      <c r="C322" s="198"/>
      <c r="D322" s="200" t="s">
        <v>212</v>
      </c>
      <c r="E322" s="201" t="s">
        <v>1</v>
      </c>
      <c r="F322" s="202" t="s">
        <v>1216</v>
      </c>
      <c r="G322" s="198"/>
      <c r="H322" s="203">
        <v>7.0000000000000007E-2</v>
      </c>
      <c r="I322" s="198"/>
      <c r="J322" s="198"/>
      <c r="K322" s="198"/>
      <c r="L322" s="199"/>
      <c r="M322" s="204"/>
      <c r="N322" s="205"/>
      <c r="O322" s="205"/>
      <c r="P322" s="205"/>
      <c r="Q322" s="205"/>
      <c r="R322" s="205"/>
      <c r="S322" s="205"/>
      <c r="T322" s="206"/>
      <c r="U322" s="198"/>
      <c r="V322" s="198"/>
      <c r="AT322" s="102" t="s">
        <v>212</v>
      </c>
      <c r="AU322" s="102" t="s">
        <v>83</v>
      </c>
      <c r="AV322" s="14" t="s">
        <v>83</v>
      </c>
      <c r="AW322" s="14" t="s">
        <v>32</v>
      </c>
      <c r="AX322" s="14" t="s">
        <v>75</v>
      </c>
      <c r="AY322" s="102" t="s">
        <v>204</v>
      </c>
    </row>
    <row r="323" spans="1:51" s="14" customFormat="1" x14ac:dyDescent="0.2">
      <c r="A323" s="198"/>
      <c r="B323" s="199"/>
      <c r="C323" s="198"/>
      <c r="D323" s="200" t="s">
        <v>212</v>
      </c>
      <c r="E323" s="201" t="s">
        <v>1</v>
      </c>
      <c r="F323" s="202" t="s">
        <v>1217</v>
      </c>
      <c r="G323" s="198"/>
      <c r="H323" s="203">
        <v>3.4000000000000002E-2</v>
      </c>
      <c r="I323" s="198"/>
      <c r="J323" s="198"/>
      <c r="K323" s="198"/>
      <c r="L323" s="199"/>
      <c r="M323" s="204"/>
      <c r="N323" s="205"/>
      <c r="O323" s="205"/>
      <c r="P323" s="205"/>
      <c r="Q323" s="205"/>
      <c r="R323" s="205"/>
      <c r="S323" s="205"/>
      <c r="T323" s="206"/>
      <c r="U323" s="198"/>
      <c r="V323" s="198"/>
      <c r="AT323" s="102" t="s">
        <v>212</v>
      </c>
      <c r="AU323" s="102" t="s">
        <v>83</v>
      </c>
      <c r="AV323" s="14" t="s">
        <v>83</v>
      </c>
      <c r="AW323" s="14" t="s">
        <v>32</v>
      </c>
      <c r="AX323" s="14" t="s">
        <v>75</v>
      </c>
      <c r="AY323" s="102" t="s">
        <v>204</v>
      </c>
    </row>
    <row r="324" spans="1:51" s="13" customFormat="1" x14ac:dyDescent="0.2">
      <c r="A324" s="225"/>
      <c r="B324" s="226"/>
      <c r="C324" s="225"/>
      <c r="D324" s="200" t="s">
        <v>212</v>
      </c>
      <c r="E324" s="227" t="s">
        <v>1</v>
      </c>
      <c r="F324" s="228" t="s">
        <v>323</v>
      </c>
      <c r="G324" s="225"/>
      <c r="H324" s="227" t="s">
        <v>1</v>
      </c>
      <c r="I324" s="225"/>
      <c r="J324" s="225"/>
      <c r="K324" s="225"/>
      <c r="L324" s="226"/>
      <c r="M324" s="229"/>
      <c r="N324" s="230"/>
      <c r="O324" s="230"/>
      <c r="P324" s="230"/>
      <c r="Q324" s="230"/>
      <c r="R324" s="230"/>
      <c r="S324" s="230"/>
      <c r="T324" s="231"/>
      <c r="U324" s="225"/>
      <c r="V324" s="225"/>
      <c r="AT324" s="101" t="s">
        <v>212</v>
      </c>
      <c r="AU324" s="101" t="s">
        <v>83</v>
      </c>
      <c r="AV324" s="13" t="s">
        <v>81</v>
      </c>
      <c r="AW324" s="13" t="s">
        <v>32</v>
      </c>
      <c r="AX324" s="13" t="s">
        <v>75</v>
      </c>
      <c r="AY324" s="101" t="s">
        <v>204</v>
      </c>
    </row>
    <row r="325" spans="1:51" s="14" customFormat="1" x14ac:dyDescent="0.2">
      <c r="A325" s="198"/>
      <c r="B325" s="199"/>
      <c r="C325" s="198"/>
      <c r="D325" s="200" t="s">
        <v>212</v>
      </c>
      <c r="E325" s="201" t="s">
        <v>1</v>
      </c>
      <c r="F325" s="202" t="s">
        <v>1218</v>
      </c>
      <c r="G325" s="198"/>
      <c r="H325" s="203">
        <v>1.4E-2</v>
      </c>
      <c r="I325" s="198"/>
      <c r="J325" s="198"/>
      <c r="K325" s="198"/>
      <c r="L325" s="199"/>
      <c r="M325" s="204"/>
      <c r="N325" s="205"/>
      <c r="O325" s="205"/>
      <c r="P325" s="205"/>
      <c r="Q325" s="205"/>
      <c r="R325" s="205"/>
      <c r="S325" s="205"/>
      <c r="T325" s="206"/>
      <c r="U325" s="198"/>
      <c r="V325" s="198"/>
      <c r="AT325" s="102" t="s">
        <v>212</v>
      </c>
      <c r="AU325" s="102" t="s">
        <v>83</v>
      </c>
      <c r="AV325" s="14" t="s">
        <v>83</v>
      </c>
      <c r="AW325" s="14" t="s">
        <v>32</v>
      </c>
      <c r="AX325" s="14" t="s">
        <v>75</v>
      </c>
      <c r="AY325" s="102" t="s">
        <v>204</v>
      </c>
    </row>
    <row r="326" spans="1:51" s="13" customFormat="1" x14ac:dyDescent="0.2">
      <c r="A326" s="225"/>
      <c r="B326" s="226"/>
      <c r="C326" s="225"/>
      <c r="D326" s="200" t="s">
        <v>212</v>
      </c>
      <c r="E326" s="227" t="s">
        <v>1</v>
      </c>
      <c r="F326" s="228" t="s">
        <v>999</v>
      </c>
      <c r="G326" s="225"/>
      <c r="H326" s="227" t="s">
        <v>1</v>
      </c>
      <c r="I326" s="225"/>
      <c r="J326" s="225"/>
      <c r="K326" s="225"/>
      <c r="L326" s="226"/>
      <c r="M326" s="229"/>
      <c r="N326" s="230"/>
      <c r="O326" s="230"/>
      <c r="P326" s="230"/>
      <c r="Q326" s="230"/>
      <c r="R326" s="230"/>
      <c r="S326" s="230"/>
      <c r="T326" s="231"/>
      <c r="U326" s="225"/>
      <c r="V326" s="225"/>
      <c r="AT326" s="101" t="s">
        <v>212</v>
      </c>
      <c r="AU326" s="101" t="s">
        <v>83</v>
      </c>
      <c r="AV326" s="13" t="s">
        <v>81</v>
      </c>
      <c r="AW326" s="13" t="s">
        <v>32</v>
      </c>
      <c r="AX326" s="13" t="s">
        <v>75</v>
      </c>
      <c r="AY326" s="101" t="s">
        <v>204</v>
      </c>
    </row>
    <row r="327" spans="1:51" s="14" customFormat="1" x14ac:dyDescent="0.2">
      <c r="A327" s="198"/>
      <c r="B327" s="199"/>
      <c r="C327" s="198"/>
      <c r="D327" s="200" t="s">
        <v>212</v>
      </c>
      <c r="E327" s="201" t="s">
        <v>1</v>
      </c>
      <c r="F327" s="202" t="s">
        <v>1219</v>
      </c>
      <c r="G327" s="198"/>
      <c r="H327" s="203">
        <v>3.3000000000000002E-2</v>
      </c>
      <c r="I327" s="198"/>
      <c r="J327" s="198"/>
      <c r="K327" s="198"/>
      <c r="L327" s="199"/>
      <c r="M327" s="204"/>
      <c r="N327" s="205"/>
      <c r="O327" s="205"/>
      <c r="P327" s="205"/>
      <c r="Q327" s="205"/>
      <c r="R327" s="205"/>
      <c r="S327" s="205"/>
      <c r="T327" s="206"/>
      <c r="U327" s="198"/>
      <c r="V327" s="198"/>
      <c r="AT327" s="102" t="s">
        <v>212</v>
      </c>
      <c r="AU327" s="102" t="s">
        <v>83</v>
      </c>
      <c r="AV327" s="14" t="s">
        <v>83</v>
      </c>
      <c r="AW327" s="14" t="s">
        <v>32</v>
      </c>
      <c r="AX327" s="14" t="s">
        <v>75</v>
      </c>
      <c r="AY327" s="102" t="s">
        <v>204</v>
      </c>
    </row>
    <row r="328" spans="1:51" s="13" customFormat="1" x14ac:dyDescent="0.2">
      <c r="A328" s="225"/>
      <c r="B328" s="226"/>
      <c r="C328" s="225"/>
      <c r="D328" s="200" t="s">
        <v>212</v>
      </c>
      <c r="E328" s="227" t="s">
        <v>1</v>
      </c>
      <c r="F328" s="228" t="s">
        <v>463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83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51" s="14" customFormat="1" x14ac:dyDescent="0.2">
      <c r="A329" s="198"/>
      <c r="B329" s="199"/>
      <c r="C329" s="198"/>
      <c r="D329" s="200" t="s">
        <v>212</v>
      </c>
      <c r="E329" s="201" t="s">
        <v>1</v>
      </c>
      <c r="F329" s="202" t="s">
        <v>1220</v>
      </c>
      <c r="G329" s="198"/>
      <c r="H329" s="203">
        <v>6.0000000000000001E-3</v>
      </c>
      <c r="I329" s="198"/>
      <c r="J329" s="198"/>
      <c r="K329" s="198"/>
      <c r="L329" s="199"/>
      <c r="M329" s="204"/>
      <c r="N329" s="205"/>
      <c r="O329" s="205"/>
      <c r="P329" s="205"/>
      <c r="Q329" s="205"/>
      <c r="R329" s="205"/>
      <c r="S329" s="205"/>
      <c r="T329" s="206"/>
      <c r="U329" s="198"/>
      <c r="V329" s="198"/>
      <c r="AT329" s="102" t="s">
        <v>212</v>
      </c>
      <c r="AU329" s="102" t="s">
        <v>83</v>
      </c>
      <c r="AV329" s="14" t="s">
        <v>83</v>
      </c>
      <c r="AW329" s="14" t="s">
        <v>32</v>
      </c>
      <c r="AX329" s="14" t="s">
        <v>75</v>
      </c>
      <c r="AY329" s="102" t="s">
        <v>204</v>
      </c>
    </row>
    <row r="330" spans="1:51" s="13" customFormat="1" x14ac:dyDescent="0.2">
      <c r="A330" s="225"/>
      <c r="B330" s="226"/>
      <c r="C330" s="225"/>
      <c r="D330" s="200" t="s">
        <v>212</v>
      </c>
      <c r="E330" s="227" t="s">
        <v>1</v>
      </c>
      <c r="F330" s="228" t="s">
        <v>423</v>
      </c>
      <c r="G330" s="225"/>
      <c r="H330" s="227" t="s">
        <v>1</v>
      </c>
      <c r="I330" s="225"/>
      <c r="J330" s="225"/>
      <c r="K330" s="225"/>
      <c r="L330" s="226"/>
      <c r="M330" s="229"/>
      <c r="N330" s="230"/>
      <c r="O330" s="230"/>
      <c r="P330" s="230"/>
      <c r="Q330" s="230"/>
      <c r="R330" s="230"/>
      <c r="S330" s="230"/>
      <c r="T330" s="231"/>
      <c r="U330" s="225"/>
      <c r="V330" s="225"/>
      <c r="AT330" s="101" t="s">
        <v>212</v>
      </c>
      <c r="AU330" s="101" t="s">
        <v>83</v>
      </c>
      <c r="AV330" s="13" t="s">
        <v>81</v>
      </c>
      <c r="AW330" s="13" t="s">
        <v>32</v>
      </c>
      <c r="AX330" s="13" t="s">
        <v>75</v>
      </c>
      <c r="AY330" s="101" t="s">
        <v>204</v>
      </c>
    </row>
    <row r="331" spans="1:51" s="14" customFormat="1" x14ac:dyDescent="0.2">
      <c r="A331" s="198"/>
      <c r="B331" s="199"/>
      <c r="C331" s="198"/>
      <c r="D331" s="200" t="s">
        <v>212</v>
      </c>
      <c r="E331" s="201" t="s">
        <v>1</v>
      </c>
      <c r="F331" s="202" t="s">
        <v>1221</v>
      </c>
      <c r="G331" s="198"/>
      <c r="H331" s="203">
        <v>8.9999999999999993E-3</v>
      </c>
      <c r="I331" s="198"/>
      <c r="J331" s="198"/>
      <c r="K331" s="198"/>
      <c r="L331" s="199"/>
      <c r="M331" s="204"/>
      <c r="N331" s="205"/>
      <c r="O331" s="205"/>
      <c r="P331" s="205"/>
      <c r="Q331" s="205"/>
      <c r="R331" s="205"/>
      <c r="S331" s="205"/>
      <c r="T331" s="206"/>
      <c r="U331" s="198"/>
      <c r="V331" s="198"/>
      <c r="AT331" s="102" t="s">
        <v>212</v>
      </c>
      <c r="AU331" s="102" t="s">
        <v>83</v>
      </c>
      <c r="AV331" s="14" t="s">
        <v>83</v>
      </c>
      <c r="AW331" s="14" t="s">
        <v>32</v>
      </c>
      <c r="AX331" s="14" t="s">
        <v>75</v>
      </c>
      <c r="AY331" s="102" t="s">
        <v>204</v>
      </c>
    </row>
    <row r="332" spans="1:51" s="13" customFormat="1" x14ac:dyDescent="0.2">
      <c r="A332" s="225"/>
      <c r="B332" s="226"/>
      <c r="C332" s="225"/>
      <c r="D332" s="200" t="s">
        <v>212</v>
      </c>
      <c r="E332" s="227" t="s">
        <v>1</v>
      </c>
      <c r="F332" s="228" t="s">
        <v>1159</v>
      </c>
      <c r="G332" s="225"/>
      <c r="H332" s="227" t="s">
        <v>1</v>
      </c>
      <c r="I332" s="225"/>
      <c r="J332" s="225"/>
      <c r="K332" s="225"/>
      <c r="L332" s="226"/>
      <c r="M332" s="229"/>
      <c r="N332" s="230"/>
      <c r="O332" s="230"/>
      <c r="P332" s="230"/>
      <c r="Q332" s="230"/>
      <c r="R332" s="230"/>
      <c r="S332" s="230"/>
      <c r="T332" s="231"/>
      <c r="U332" s="225"/>
      <c r="V332" s="225"/>
      <c r="AT332" s="101" t="s">
        <v>212</v>
      </c>
      <c r="AU332" s="101" t="s">
        <v>83</v>
      </c>
      <c r="AV332" s="13" t="s">
        <v>81</v>
      </c>
      <c r="AW332" s="13" t="s">
        <v>32</v>
      </c>
      <c r="AX332" s="13" t="s">
        <v>75</v>
      </c>
      <c r="AY332" s="101" t="s">
        <v>204</v>
      </c>
    </row>
    <row r="333" spans="1:51" s="13" customFormat="1" x14ac:dyDescent="0.2">
      <c r="A333" s="225"/>
      <c r="B333" s="226"/>
      <c r="C333" s="225"/>
      <c r="D333" s="200" t="s">
        <v>212</v>
      </c>
      <c r="E333" s="227" t="s">
        <v>1</v>
      </c>
      <c r="F333" s="228" t="s">
        <v>1211</v>
      </c>
      <c r="G333" s="225"/>
      <c r="H333" s="227" t="s">
        <v>1</v>
      </c>
      <c r="I333" s="225"/>
      <c r="J333" s="225"/>
      <c r="K333" s="225"/>
      <c r="L333" s="226"/>
      <c r="M333" s="229"/>
      <c r="N333" s="230"/>
      <c r="O333" s="230"/>
      <c r="P333" s="230"/>
      <c r="Q333" s="230"/>
      <c r="R333" s="230"/>
      <c r="S333" s="230"/>
      <c r="T333" s="231"/>
      <c r="U333" s="225"/>
      <c r="V333" s="225"/>
      <c r="AT333" s="101" t="s">
        <v>212</v>
      </c>
      <c r="AU333" s="101" t="s">
        <v>83</v>
      </c>
      <c r="AV333" s="13" t="s">
        <v>81</v>
      </c>
      <c r="AW333" s="13" t="s">
        <v>32</v>
      </c>
      <c r="AX333" s="13" t="s">
        <v>75</v>
      </c>
      <c r="AY333" s="101" t="s">
        <v>204</v>
      </c>
    </row>
    <row r="334" spans="1:51" s="13" customFormat="1" x14ac:dyDescent="0.2">
      <c r="A334" s="225"/>
      <c r="B334" s="226"/>
      <c r="C334" s="225"/>
      <c r="D334" s="200" t="s">
        <v>212</v>
      </c>
      <c r="E334" s="227" t="s">
        <v>1</v>
      </c>
      <c r="F334" s="228" t="s">
        <v>341</v>
      </c>
      <c r="G334" s="225"/>
      <c r="H334" s="227" t="s">
        <v>1</v>
      </c>
      <c r="I334" s="225"/>
      <c r="J334" s="225"/>
      <c r="K334" s="225"/>
      <c r="L334" s="226"/>
      <c r="M334" s="229"/>
      <c r="N334" s="230"/>
      <c r="O334" s="230"/>
      <c r="P334" s="230"/>
      <c r="Q334" s="230"/>
      <c r="R334" s="230"/>
      <c r="S334" s="230"/>
      <c r="T334" s="231"/>
      <c r="U334" s="225"/>
      <c r="V334" s="225"/>
      <c r="AT334" s="101" t="s">
        <v>212</v>
      </c>
      <c r="AU334" s="101" t="s">
        <v>83</v>
      </c>
      <c r="AV334" s="13" t="s">
        <v>81</v>
      </c>
      <c r="AW334" s="13" t="s">
        <v>32</v>
      </c>
      <c r="AX334" s="13" t="s">
        <v>75</v>
      </c>
      <c r="AY334" s="101" t="s">
        <v>204</v>
      </c>
    </row>
    <row r="335" spans="1:51" s="14" customFormat="1" x14ac:dyDescent="0.2">
      <c r="A335" s="198"/>
      <c r="B335" s="199"/>
      <c r="C335" s="198"/>
      <c r="D335" s="200" t="s">
        <v>212</v>
      </c>
      <c r="E335" s="201" t="s">
        <v>1</v>
      </c>
      <c r="F335" s="202" t="s">
        <v>1222</v>
      </c>
      <c r="G335" s="198"/>
      <c r="H335" s="203">
        <v>8.9999999999999993E-3</v>
      </c>
      <c r="I335" s="198"/>
      <c r="J335" s="198"/>
      <c r="K335" s="198"/>
      <c r="L335" s="199"/>
      <c r="M335" s="204"/>
      <c r="N335" s="205"/>
      <c r="O335" s="205"/>
      <c r="P335" s="205"/>
      <c r="Q335" s="205"/>
      <c r="R335" s="205"/>
      <c r="S335" s="205"/>
      <c r="T335" s="206"/>
      <c r="U335" s="198"/>
      <c r="V335" s="198"/>
      <c r="AT335" s="102" t="s">
        <v>212</v>
      </c>
      <c r="AU335" s="102" t="s">
        <v>83</v>
      </c>
      <c r="AV335" s="14" t="s">
        <v>83</v>
      </c>
      <c r="AW335" s="14" t="s">
        <v>32</v>
      </c>
      <c r="AX335" s="14" t="s">
        <v>75</v>
      </c>
      <c r="AY335" s="102" t="s">
        <v>204</v>
      </c>
    </row>
    <row r="336" spans="1:51" s="14" customFormat="1" x14ac:dyDescent="0.2">
      <c r="A336" s="198"/>
      <c r="B336" s="199"/>
      <c r="C336" s="198"/>
      <c r="D336" s="200" t="s">
        <v>212</v>
      </c>
      <c r="E336" s="201" t="s">
        <v>1</v>
      </c>
      <c r="F336" s="202" t="s">
        <v>1223</v>
      </c>
      <c r="G336" s="198"/>
      <c r="H336" s="203">
        <v>1.9E-2</v>
      </c>
      <c r="I336" s="198"/>
      <c r="J336" s="198"/>
      <c r="K336" s="198"/>
      <c r="L336" s="199"/>
      <c r="M336" s="204"/>
      <c r="N336" s="205"/>
      <c r="O336" s="205"/>
      <c r="P336" s="205"/>
      <c r="Q336" s="205"/>
      <c r="R336" s="205"/>
      <c r="S336" s="205"/>
      <c r="T336" s="206"/>
      <c r="U336" s="198"/>
      <c r="V336" s="198"/>
      <c r="AT336" s="102" t="s">
        <v>212</v>
      </c>
      <c r="AU336" s="102" t="s">
        <v>83</v>
      </c>
      <c r="AV336" s="14" t="s">
        <v>83</v>
      </c>
      <c r="AW336" s="14" t="s">
        <v>32</v>
      </c>
      <c r="AX336" s="14" t="s">
        <v>75</v>
      </c>
      <c r="AY336" s="102" t="s">
        <v>204</v>
      </c>
    </row>
    <row r="337" spans="1:65" s="15" customFormat="1" x14ac:dyDescent="0.2">
      <c r="A337" s="207"/>
      <c r="B337" s="208"/>
      <c r="C337" s="207"/>
      <c r="D337" s="200" t="s">
        <v>212</v>
      </c>
      <c r="E337" s="209" t="s">
        <v>1</v>
      </c>
      <c r="F337" s="210" t="s">
        <v>227</v>
      </c>
      <c r="G337" s="207"/>
      <c r="H337" s="211">
        <v>0.19400000000000003</v>
      </c>
      <c r="I337" s="207"/>
      <c r="J337" s="207"/>
      <c r="K337" s="207"/>
      <c r="L337" s="208"/>
      <c r="M337" s="212"/>
      <c r="N337" s="213"/>
      <c r="O337" s="213"/>
      <c r="P337" s="213"/>
      <c r="Q337" s="213"/>
      <c r="R337" s="213"/>
      <c r="S337" s="213"/>
      <c r="T337" s="214"/>
      <c r="U337" s="207"/>
      <c r="V337" s="207"/>
      <c r="AT337" s="103" t="s">
        <v>212</v>
      </c>
      <c r="AU337" s="103" t="s">
        <v>83</v>
      </c>
      <c r="AV337" s="15" t="s">
        <v>211</v>
      </c>
      <c r="AW337" s="15" t="s">
        <v>32</v>
      </c>
      <c r="AX337" s="15" t="s">
        <v>81</v>
      </c>
      <c r="AY337" s="103" t="s">
        <v>204</v>
      </c>
    </row>
    <row r="338" spans="1:65" s="2" customFormat="1" ht="24.2" customHeight="1" x14ac:dyDescent="0.2">
      <c r="A338" s="111"/>
      <c r="B338" s="112"/>
      <c r="C338" s="187" t="s">
        <v>379</v>
      </c>
      <c r="D338" s="187" t="s">
        <v>207</v>
      </c>
      <c r="E338" s="188" t="s">
        <v>1224</v>
      </c>
      <c r="F338" s="189" t="s">
        <v>1225</v>
      </c>
      <c r="G338" s="190" t="s">
        <v>210</v>
      </c>
      <c r="H338" s="191">
        <v>20</v>
      </c>
      <c r="I338" s="192"/>
      <c r="J338" s="192">
        <f>ROUND(I338*H338,2)</f>
        <v>0</v>
      </c>
      <c r="K338" s="193"/>
      <c r="L338" s="112"/>
      <c r="M338" s="194" t="s">
        <v>1</v>
      </c>
      <c r="N338" s="195" t="s">
        <v>40</v>
      </c>
      <c r="O338" s="196">
        <v>0</v>
      </c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111"/>
      <c r="V338" s="111"/>
      <c r="W338" s="29"/>
      <c r="X338" s="29"/>
      <c r="Y338" s="29"/>
      <c r="Z338" s="29"/>
      <c r="AA338" s="29"/>
      <c r="AB338" s="29"/>
      <c r="AC338" s="29"/>
      <c r="AD338" s="29"/>
      <c r="AE338" s="29"/>
      <c r="AR338" s="99" t="s">
        <v>211</v>
      </c>
      <c r="AT338" s="99" t="s">
        <v>207</v>
      </c>
      <c r="AU338" s="99" t="s">
        <v>83</v>
      </c>
      <c r="AY338" s="18" t="s">
        <v>204</v>
      </c>
      <c r="BE338" s="100">
        <f>IF(N338="základní",J338,0)</f>
        <v>0</v>
      </c>
      <c r="BF338" s="100">
        <f>IF(N338="snížená",J338,0)</f>
        <v>0</v>
      </c>
      <c r="BG338" s="100">
        <f>IF(N338="zákl. přenesená",J338,0)</f>
        <v>0</v>
      </c>
      <c r="BH338" s="100">
        <f>IF(N338="sníž. přenesená",J338,0)</f>
        <v>0</v>
      </c>
      <c r="BI338" s="100">
        <f>IF(N338="nulová",J338,0)</f>
        <v>0</v>
      </c>
      <c r="BJ338" s="18" t="s">
        <v>81</v>
      </c>
      <c r="BK338" s="100">
        <f>ROUND(I338*H338,2)</f>
        <v>0</v>
      </c>
      <c r="BL338" s="18" t="s">
        <v>211</v>
      </c>
      <c r="BM338" s="99" t="s">
        <v>541</v>
      </c>
    </row>
    <row r="339" spans="1:65" s="2" customFormat="1" ht="24.2" customHeight="1" x14ac:dyDescent="0.2">
      <c r="A339" s="111"/>
      <c r="B339" s="112"/>
      <c r="C339" s="187" t="s">
        <v>549</v>
      </c>
      <c r="D339" s="187" t="s">
        <v>207</v>
      </c>
      <c r="E339" s="188" t="s">
        <v>1226</v>
      </c>
      <c r="F339" s="189" t="s">
        <v>1227</v>
      </c>
      <c r="G339" s="190" t="s">
        <v>210</v>
      </c>
      <c r="H339" s="191">
        <v>20</v>
      </c>
      <c r="I339" s="192"/>
      <c r="J339" s="192">
        <f>ROUND(I339*H339,2)</f>
        <v>0</v>
      </c>
      <c r="K339" s="193"/>
      <c r="L339" s="112"/>
      <c r="M339" s="194" t="s">
        <v>1</v>
      </c>
      <c r="N339" s="195" t="s">
        <v>40</v>
      </c>
      <c r="O339" s="196">
        <v>0</v>
      </c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111"/>
      <c r="V339" s="111"/>
      <c r="W339" s="29"/>
      <c r="X339" s="29"/>
      <c r="Y339" s="29"/>
      <c r="Z339" s="29"/>
      <c r="AA339" s="29"/>
      <c r="AB339" s="29"/>
      <c r="AC339" s="29"/>
      <c r="AD339" s="29"/>
      <c r="AE339" s="29"/>
      <c r="AR339" s="99" t="s">
        <v>211</v>
      </c>
      <c r="AT339" s="99" t="s">
        <v>207</v>
      </c>
      <c r="AU339" s="99" t="s">
        <v>83</v>
      </c>
      <c r="AY339" s="18" t="s">
        <v>204</v>
      </c>
      <c r="BE339" s="100">
        <f>IF(N339="základní",J339,0)</f>
        <v>0</v>
      </c>
      <c r="BF339" s="100">
        <f>IF(N339="snížená",J339,0)</f>
        <v>0</v>
      </c>
      <c r="BG339" s="100">
        <f>IF(N339="zákl. přenesená",J339,0)</f>
        <v>0</v>
      </c>
      <c r="BH339" s="100">
        <f>IF(N339="sníž. přenesená",J339,0)</f>
        <v>0</v>
      </c>
      <c r="BI339" s="100">
        <f>IF(N339="nulová",J339,0)</f>
        <v>0</v>
      </c>
      <c r="BJ339" s="18" t="s">
        <v>81</v>
      </c>
      <c r="BK339" s="100">
        <f>ROUND(I339*H339,2)</f>
        <v>0</v>
      </c>
      <c r="BL339" s="18" t="s">
        <v>211</v>
      </c>
      <c r="BM339" s="99" t="s">
        <v>552</v>
      </c>
    </row>
    <row r="340" spans="1:65" s="12" customFormat="1" ht="22.9" customHeight="1" x14ac:dyDescent="0.2">
      <c r="A340" s="176"/>
      <c r="B340" s="177"/>
      <c r="C340" s="176"/>
      <c r="D340" s="178" t="s">
        <v>74</v>
      </c>
      <c r="E340" s="185" t="s">
        <v>288</v>
      </c>
      <c r="F340" s="185" t="s">
        <v>1228</v>
      </c>
      <c r="G340" s="176"/>
      <c r="H340" s="176"/>
      <c r="I340" s="176"/>
      <c r="J340" s="186">
        <f>BK340</f>
        <v>0</v>
      </c>
      <c r="K340" s="176"/>
      <c r="L340" s="177"/>
      <c r="M340" s="181"/>
      <c r="N340" s="182"/>
      <c r="O340" s="182"/>
      <c r="P340" s="183">
        <f>SUM(P341:P350)</f>
        <v>0</v>
      </c>
      <c r="Q340" s="182"/>
      <c r="R340" s="183">
        <f>SUM(R341:R350)</f>
        <v>0</v>
      </c>
      <c r="S340" s="182"/>
      <c r="T340" s="184">
        <f>SUM(T341:T350)</f>
        <v>0</v>
      </c>
      <c r="U340" s="176"/>
      <c r="V340" s="176"/>
      <c r="AR340" s="96" t="s">
        <v>81</v>
      </c>
      <c r="AT340" s="97" t="s">
        <v>74</v>
      </c>
      <c r="AU340" s="97" t="s">
        <v>81</v>
      </c>
      <c r="AY340" s="96" t="s">
        <v>204</v>
      </c>
      <c r="BK340" s="98">
        <f>SUM(BK341:BK350)</f>
        <v>0</v>
      </c>
    </row>
    <row r="341" spans="1:65" s="2" customFormat="1" ht="21.75" customHeight="1" x14ac:dyDescent="0.2">
      <c r="A341" s="111"/>
      <c r="B341" s="112"/>
      <c r="C341" s="187" t="s">
        <v>223</v>
      </c>
      <c r="D341" s="187" t="s">
        <v>207</v>
      </c>
      <c r="E341" s="188" t="s">
        <v>1229</v>
      </c>
      <c r="F341" s="189" t="s">
        <v>1230</v>
      </c>
      <c r="G341" s="190" t="s">
        <v>210</v>
      </c>
      <c r="H341" s="191">
        <v>7.5940000000000003</v>
      </c>
      <c r="I341" s="192"/>
      <c r="J341" s="192">
        <f>ROUND(I341*H341,2)</f>
        <v>0</v>
      </c>
      <c r="K341" s="193"/>
      <c r="L341" s="112"/>
      <c r="M341" s="194" t="s">
        <v>1</v>
      </c>
      <c r="N341" s="195" t="s">
        <v>40</v>
      </c>
      <c r="O341" s="196">
        <v>0</v>
      </c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111"/>
      <c r="V341" s="111"/>
      <c r="W341" s="29"/>
      <c r="X341" s="29"/>
      <c r="Y341" s="29"/>
      <c r="Z341" s="29"/>
      <c r="AA341" s="29"/>
      <c r="AB341" s="29"/>
      <c r="AC341" s="29"/>
      <c r="AD341" s="29"/>
      <c r="AE341" s="29"/>
      <c r="AR341" s="99" t="s">
        <v>211</v>
      </c>
      <c r="AT341" s="99" t="s">
        <v>207</v>
      </c>
      <c r="AU341" s="99" t="s">
        <v>83</v>
      </c>
      <c r="AY341" s="18" t="s">
        <v>204</v>
      </c>
      <c r="BE341" s="100">
        <f>IF(N341="základní",J341,0)</f>
        <v>0</v>
      </c>
      <c r="BF341" s="100">
        <f>IF(N341="snížená",J341,0)</f>
        <v>0</v>
      </c>
      <c r="BG341" s="100">
        <f>IF(N341="zákl. přenesená",J341,0)</f>
        <v>0</v>
      </c>
      <c r="BH341" s="100">
        <f>IF(N341="sníž. přenesená",J341,0)</f>
        <v>0</v>
      </c>
      <c r="BI341" s="100">
        <f>IF(N341="nulová",J341,0)</f>
        <v>0</v>
      </c>
      <c r="BJ341" s="18" t="s">
        <v>81</v>
      </c>
      <c r="BK341" s="100">
        <f>ROUND(I341*H341,2)</f>
        <v>0</v>
      </c>
      <c r="BL341" s="18" t="s">
        <v>211</v>
      </c>
      <c r="BM341" s="99" t="s">
        <v>556</v>
      </c>
    </row>
    <row r="342" spans="1:65" s="13" customFormat="1" x14ac:dyDescent="0.2">
      <c r="A342" s="225"/>
      <c r="B342" s="226"/>
      <c r="C342" s="225"/>
      <c r="D342" s="200" t="s">
        <v>212</v>
      </c>
      <c r="E342" s="227" t="s">
        <v>1</v>
      </c>
      <c r="F342" s="228" t="s">
        <v>1137</v>
      </c>
      <c r="G342" s="225"/>
      <c r="H342" s="227" t="s">
        <v>1</v>
      </c>
      <c r="I342" s="225"/>
      <c r="J342" s="225"/>
      <c r="K342" s="225"/>
      <c r="L342" s="226"/>
      <c r="M342" s="229"/>
      <c r="N342" s="230"/>
      <c r="O342" s="230"/>
      <c r="P342" s="230"/>
      <c r="Q342" s="230"/>
      <c r="R342" s="230"/>
      <c r="S342" s="230"/>
      <c r="T342" s="231"/>
      <c r="U342" s="225"/>
      <c r="V342" s="225"/>
      <c r="AT342" s="101" t="s">
        <v>212</v>
      </c>
      <c r="AU342" s="101" t="s">
        <v>83</v>
      </c>
      <c r="AV342" s="13" t="s">
        <v>81</v>
      </c>
      <c r="AW342" s="13" t="s">
        <v>32</v>
      </c>
      <c r="AX342" s="13" t="s">
        <v>75</v>
      </c>
      <c r="AY342" s="101" t="s">
        <v>204</v>
      </c>
    </row>
    <row r="343" spans="1:65" s="13" customFormat="1" x14ac:dyDescent="0.2">
      <c r="A343" s="225"/>
      <c r="B343" s="226"/>
      <c r="C343" s="225"/>
      <c r="D343" s="200" t="s">
        <v>212</v>
      </c>
      <c r="E343" s="227" t="s">
        <v>1</v>
      </c>
      <c r="F343" s="228" t="s">
        <v>1231</v>
      </c>
      <c r="G343" s="225"/>
      <c r="H343" s="227" t="s">
        <v>1</v>
      </c>
      <c r="I343" s="225"/>
      <c r="J343" s="225"/>
      <c r="K343" s="225"/>
      <c r="L343" s="226"/>
      <c r="M343" s="229"/>
      <c r="N343" s="230"/>
      <c r="O343" s="230"/>
      <c r="P343" s="230"/>
      <c r="Q343" s="230"/>
      <c r="R343" s="230"/>
      <c r="S343" s="230"/>
      <c r="T343" s="231"/>
      <c r="U343" s="225"/>
      <c r="V343" s="225"/>
      <c r="AT343" s="101" t="s">
        <v>212</v>
      </c>
      <c r="AU343" s="101" t="s">
        <v>83</v>
      </c>
      <c r="AV343" s="13" t="s">
        <v>81</v>
      </c>
      <c r="AW343" s="13" t="s">
        <v>32</v>
      </c>
      <c r="AX343" s="13" t="s">
        <v>75</v>
      </c>
      <c r="AY343" s="101" t="s">
        <v>204</v>
      </c>
    </row>
    <row r="344" spans="1:65" s="13" customFormat="1" x14ac:dyDescent="0.2">
      <c r="A344" s="225"/>
      <c r="B344" s="226"/>
      <c r="C344" s="225"/>
      <c r="D344" s="200" t="s">
        <v>212</v>
      </c>
      <c r="E344" s="227" t="s">
        <v>1</v>
      </c>
      <c r="F344" s="228" t="s">
        <v>390</v>
      </c>
      <c r="G344" s="225"/>
      <c r="H344" s="227" t="s">
        <v>1</v>
      </c>
      <c r="I344" s="225"/>
      <c r="J344" s="225"/>
      <c r="K344" s="225"/>
      <c r="L344" s="226"/>
      <c r="M344" s="229"/>
      <c r="N344" s="230"/>
      <c r="O344" s="230"/>
      <c r="P344" s="230"/>
      <c r="Q344" s="230"/>
      <c r="R344" s="230"/>
      <c r="S344" s="230"/>
      <c r="T344" s="231"/>
      <c r="U344" s="225"/>
      <c r="V344" s="225"/>
      <c r="AT344" s="101" t="s">
        <v>212</v>
      </c>
      <c r="AU344" s="101" t="s">
        <v>83</v>
      </c>
      <c r="AV344" s="13" t="s">
        <v>81</v>
      </c>
      <c r="AW344" s="13" t="s">
        <v>32</v>
      </c>
      <c r="AX344" s="13" t="s">
        <v>75</v>
      </c>
      <c r="AY344" s="101" t="s">
        <v>204</v>
      </c>
    </row>
    <row r="345" spans="1:65" s="14" customFormat="1" x14ac:dyDescent="0.2">
      <c r="A345" s="198"/>
      <c r="B345" s="199"/>
      <c r="C345" s="198"/>
      <c r="D345" s="200" t="s">
        <v>212</v>
      </c>
      <c r="E345" s="201" t="s">
        <v>1</v>
      </c>
      <c r="F345" s="202" t="s">
        <v>1232</v>
      </c>
      <c r="G345" s="198"/>
      <c r="H345" s="203">
        <v>3.19</v>
      </c>
      <c r="I345" s="198"/>
      <c r="J345" s="198"/>
      <c r="K345" s="198"/>
      <c r="L345" s="199"/>
      <c r="M345" s="204"/>
      <c r="N345" s="205"/>
      <c r="O345" s="205"/>
      <c r="P345" s="205"/>
      <c r="Q345" s="205"/>
      <c r="R345" s="205"/>
      <c r="S345" s="205"/>
      <c r="T345" s="206"/>
      <c r="U345" s="198"/>
      <c r="V345" s="198"/>
      <c r="AT345" s="102" t="s">
        <v>212</v>
      </c>
      <c r="AU345" s="102" t="s">
        <v>83</v>
      </c>
      <c r="AV345" s="14" t="s">
        <v>83</v>
      </c>
      <c r="AW345" s="14" t="s">
        <v>32</v>
      </c>
      <c r="AX345" s="14" t="s">
        <v>75</v>
      </c>
      <c r="AY345" s="102" t="s">
        <v>204</v>
      </c>
    </row>
    <row r="346" spans="1:65" s="13" customFormat="1" x14ac:dyDescent="0.2">
      <c r="A346" s="225"/>
      <c r="B346" s="226"/>
      <c r="C346" s="225"/>
      <c r="D346" s="200" t="s">
        <v>212</v>
      </c>
      <c r="E346" s="227" t="s">
        <v>1</v>
      </c>
      <c r="F346" s="228" t="s">
        <v>392</v>
      </c>
      <c r="G346" s="225"/>
      <c r="H346" s="227" t="s">
        <v>1</v>
      </c>
      <c r="I346" s="225"/>
      <c r="J346" s="225"/>
      <c r="K346" s="225"/>
      <c r="L346" s="226"/>
      <c r="M346" s="229"/>
      <c r="N346" s="230"/>
      <c r="O346" s="230"/>
      <c r="P346" s="230"/>
      <c r="Q346" s="230"/>
      <c r="R346" s="230"/>
      <c r="S346" s="230"/>
      <c r="T346" s="231"/>
      <c r="U346" s="225"/>
      <c r="V346" s="225"/>
      <c r="AT346" s="101" t="s">
        <v>212</v>
      </c>
      <c r="AU346" s="101" t="s">
        <v>83</v>
      </c>
      <c r="AV346" s="13" t="s">
        <v>81</v>
      </c>
      <c r="AW346" s="13" t="s">
        <v>32</v>
      </c>
      <c r="AX346" s="13" t="s">
        <v>75</v>
      </c>
      <c r="AY346" s="101" t="s">
        <v>204</v>
      </c>
    </row>
    <row r="347" spans="1:65" s="14" customFormat="1" x14ac:dyDescent="0.2">
      <c r="A347" s="198"/>
      <c r="B347" s="199"/>
      <c r="C347" s="198"/>
      <c r="D347" s="200" t="s">
        <v>212</v>
      </c>
      <c r="E347" s="201" t="s">
        <v>1</v>
      </c>
      <c r="F347" s="202" t="s">
        <v>1233</v>
      </c>
      <c r="G347" s="198"/>
      <c r="H347" s="203">
        <v>1.764</v>
      </c>
      <c r="I347" s="198"/>
      <c r="J347" s="198"/>
      <c r="K347" s="198"/>
      <c r="L347" s="199"/>
      <c r="M347" s="204"/>
      <c r="N347" s="205"/>
      <c r="O347" s="205"/>
      <c r="P347" s="205"/>
      <c r="Q347" s="205"/>
      <c r="R347" s="205"/>
      <c r="S347" s="205"/>
      <c r="T347" s="206"/>
      <c r="U347" s="198"/>
      <c r="V347" s="198"/>
      <c r="AT347" s="102" t="s">
        <v>212</v>
      </c>
      <c r="AU347" s="102" t="s">
        <v>83</v>
      </c>
      <c r="AV347" s="14" t="s">
        <v>83</v>
      </c>
      <c r="AW347" s="14" t="s">
        <v>32</v>
      </c>
      <c r="AX347" s="14" t="s">
        <v>75</v>
      </c>
      <c r="AY347" s="102" t="s">
        <v>204</v>
      </c>
    </row>
    <row r="348" spans="1:65" s="13" customFormat="1" x14ac:dyDescent="0.2">
      <c r="A348" s="225"/>
      <c r="B348" s="226"/>
      <c r="C348" s="225"/>
      <c r="D348" s="200" t="s">
        <v>212</v>
      </c>
      <c r="E348" s="227" t="s">
        <v>1</v>
      </c>
      <c r="F348" s="228" t="s">
        <v>394</v>
      </c>
      <c r="G348" s="225"/>
      <c r="H348" s="227" t="s">
        <v>1</v>
      </c>
      <c r="I348" s="225"/>
      <c r="J348" s="225"/>
      <c r="K348" s="225"/>
      <c r="L348" s="226"/>
      <c r="M348" s="229"/>
      <c r="N348" s="230"/>
      <c r="O348" s="230"/>
      <c r="P348" s="230"/>
      <c r="Q348" s="230"/>
      <c r="R348" s="230"/>
      <c r="S348" s="230"/>
      <c r="T348" s="231"/>
      <c r="U348" s="225"/>
      <c r="V348" s="225"/>
      <c r="AT348" s="101" t="s">
        <v>212</v>
      </c>
      <c r="AU348" s="101" t="s">
        <v>83</v>
      </c>
      <c r="AV348" s="13" t="s">
        <v>81</v>
      </c>
      <c r="AW348" s="13" t="s">
        <v>32</v>
      </c>
      <c r="AX348" s="13" t="s">
        <v>75</v>
      </c>
      <c r="AY348" s="101" t="s">
        <v>204</v>
      </c>
    </row>
    <row r="349" spans="1:65" s="14" customFormat="1" x14ac:dyDescent="0.2">
      <c r="A349" s="198"/>
      <c r="B349" s="199"/>
      <c r="C349" s="198"/>
      <c r="D349" s="200" t="s">
        <v>212</v>
      </c>
      <c r="E349" s="201" t="s">
        <v>1</v>
      </c>
      <c r="F349" s="202" t="s">
        <v>1234</v>
      </c>
      <c r="G349" s="198"/>
      <c r="H349" s="203">
        <v>2.64</v>
      </c>
      <c r="I349" s="198"/>
      <c r="J349" s="198"/>
      <c r="K349" s="198"/>
      <c r="L349" s="199"/>
      <c r="M349" s="204"/>
      <c r="N349" s="205"/>
      <c r="O349" s="205"/>
      <c r="P349" s="205"/>
      <c r="Q349" s="205"/>
      <c r="R349" s="205"/>
      <c r="S349" s="205"/>
      <c r="T349" s="206"/>
      <c r="U349" s="198"/>
      <c r="V349" s="198"/>
      <c r="AT349" s="102" t="s">
        <v>212</v>
      </c>
      <c r="AU349" s="102" t="s">
        <v>83</v>
      </c>
      <c r="AV349" s="14" t="s">
        <v>83</v>
      </c>
      <c r="AW349" s="14" t="s">
        <v>32</v>
      </c>
      <c r="AX349" s="14" t="s">
        <v>75</v>
      </c>
      <c r="AY349" s="102" t="s">
        <v>204</v>
      </c>
    </row>
    <row r="350" spans="1:65" s="15" customFormat="1" x14ac:dyDescent="0.2">
      <c r="A350" s="207"/>
      <c r="B350" s="208"/>
      <c r="C350" s="207"/>
      <c r="D350" s="200" t="s">
        <v>212</v>
      </c>
      <c r="E350" s="209" t="s">
        <v>1</v>
      </c>
      <c r="F350" s="210" t="s">
        <v>227</v>
      </c>
      <c r="G350" s="207"/>
      <c r="H350" s="211">
        <v>7.5939999999999994</v>
      </c>
      <c r="I350" s="207"/>
      <c r="J350" s="207"/>
      <c r="K350" s="207"/>
      <c r="L350" s="208"/>
      <c r="M350" s="212"/>
      <c r="N350" s="213"/>
      <c r="O350" s="213"/>
      <c r="P350" s="213"/>
      <c r="Q350" s="213"/>
      <c r="R350" s="213"/>
      <c r="S350" s="213"/>
      <c r="T350" s="214"/>
      <c r="U350" s="207"/>
      <c r="V350" s="207"/>
      <c r="AT350" s="103" t="s">
        <v>212</v>
      </c>
      <c r="AU350" s="103" t="s">
        <v>83</v>
      </c>
      <c r="AV350" s="15" t="s">
        <v>211</v>
      </c>
      <c r="AW350" s="15" t="s">
        <v>32</v>
      </c>
      <c r="AX350" s="15" t="s">
        <v>81</v>
      </c>
      <c r="AY350" s="103" t="s">
        <v>204</v>
      </c>
    </row>
    <row r="351" spans="1:65" s="12" customFormat="1" ht="22.9" customHeight="1" x14ac:dyDescent="0.2">
      <c r="A351" s="176"/>
      <c r="B351" s="177"/>
      <c r="C351" s="176"/>
      <c r="D351" s="178" t="s">
        <v>74</v>
      </c>
      <c r="E351" s="185" t="s">
        <v>205</v>
      </c>
      <c r="F351" s="185" t="s">
        <v>206</v>
      </c>
      <c r="G351" s="176"/>
      <c r="H351" s="176"/>
      <c r="I351" s="176"/>
      <c r="J351" s="186">
        <f>BK351</f>
        <v>0</v>
      </c>
      <c r="K351" s="176"/>
      <c r="L351" s="177"/>
      <c r="M351" s="181"/>
      <c r="N351" s="182"/>
      <c r="O351" s="182"/>
      <c r="P351" s="183">
        <v>0</v>
      </c>
      <c r="Q351" s="182"/>
      <c r="R351" s="183">
        <v>0</v>
      </c>
      <c r="S351" s="182"/>
      <c r="T351" s="184">
        <v>0</v>
      </c>
      <c r="U351" s="176"/>
      <c r="V351" s="176"/>
      <c r="AR351" s="96" t="s">
        <v>81</v>
      </c>
      <c r="AT351" s="97" t="s">
        <v>74</v>
      </c>
      <c r="AU351" s="97" t="s">
        <v>81</v>
      </c>
      <c r="AY351" s="96" t="s">
        <v>204</v>
      </c>
      <c r="BK351" s="98">
        <v>0</v>
      </c>
    </row>
    <row r="352" spans="1:65" s="12" customFormat="1" ht="22.9" customHeight="1" x14ac:dyDescent="0.2">
      <c r="A352" s="176"/>
      <c r="B352" s="177"/>
      <c r="C352" s="176"/>
      <c r="D352" s="178" t="s">
        <v>74</v>
      </c>
      <c r="E352" s="185" t="s">
        <v>836</v>
      </c>
      <c r="F352" s="185" t="s">
        <v>1235</v>
      </c>
      <c r="G352" s="176"/>
      <c r="H352" s="176"/>
      <c r="I352" s="176"/>
      <c r="J352" s="186">
        <f>BK352</f>
        <v>0</v>
      </c>
      <c r="K352" s="176"/>
      <c r="L352" s="177"/>
      <c r="M352" s="181"/>
      <c r="N352" s="182"/>
      <c r="O352" s="182"/>
      <c r="P352" s="183">
        <f>SUM(P353:P452)</f>
        <v>0</v>
      </c>
      <c r="Q352" s="182"/>
      <c r="R352" s="183">
        <f>SUM(R353:R452)</f>
        <v>0</v>
      </c>
      <c r="S352" s="182"/>
      <c r="T352" s="184">
        <f>SUM(T353:T452)</f>
        <v>0</v>
      </c>
      <c r="U352" s="176"/>
      <c r="V352" s="176"/>
      <c r="AR352" s="96" t="s">
        <v>81</v>
      </c>
      <c r="AT352" s="97" t="s">
        <v>74</v>
      </c>
      <c r="AU352" s="97" t="s">
        <v>81</v>
      </c>
      <c r="AY352" s="96" t="s">
        <v>204</v>
      </c>
      <c r="BK352" s="98">
        <f>SUM(BK353:BK452)</f>
        <v>0</v>
      </c>
    </row>
    <row r="353" spans="1:65" s="2" customFormat="1" ht="37.9" customHeight="1" x14ac:dyDescent="0.2">
      <c r="A353" s="111"/>
      <c r="B353" s="112"/>
      <c r="C353" s="187" t="s">
        <v>221</v>
      </c>
      <c r="D353" s="187" t="s">
        <v>207</v>
      </c>
      <c r="E353" s="188" t="s">
        <v>1236</v>
      </c>
      <c r="F353" s="189" t="s">
        <v>1237</v>
      </c>
      <c r="G353" s="190" t="s">
        <v>210</v>
      </c>
      <c r="H353" s="191">
        <v>3.8</v>
      </c>
      <c r="I353" s="192"/>
      <c r="J353" s="192">
        <f>ROUND(I353*H353,2)</f>
        <v>0</v>
      </c>
      <c r="K353" s="193"/>
      <c r="L353" s="112"/>
      <c r="M353" s="194" t="s">
        <v>1</v>
      </c>
      <c r="N353" s="195" t="s">
        <v>40</v>
      </c>
      <c r="O353" s="196">
        <v>0</v>
      </c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111"/>
      <c r="V353" s="111"/>
      <c r="W353" s="29"/>
      <c r="X353" s="29"/>
      <c r="Y353" s="29"/>
      <c r="Z353" s="29"/>
      <c r="AA353" s="29"/>
      <c r="AB353" s="29"/>
      <c r="AC353" s="29"/>
      <c r="AD353" s="29"/>
      <c r="AE353" s="29"/>
      <c r="AR353" s="99" t="s">
        <v>211</v>
      </c>
      <c r="AT353" s="99" t="s">
        <v>207</v>
      </c>
      <c r="AU353" s="99" t="s">
        <v>83</v>
      </c>
      <c r="AY353" s="18" t="s">
        <v>204</v>
      </c>
      <c r="BE353" s="100">
        <f>IF(N353="základní",J353,0)</f>
        <v>0</v>
      </c>
      <c r="BF353" s="100">
        <f>IF(N353="snížená",J353,0)</f>
        <v>0</v>
      </c>
      <c r="BG353" s="100">
        <f>IF(N353="zákl. přenesená",J353,0)</f>
        <v>0</v>
      </c>
      <c r="BH353" s="100">
        <f>IF(N353="sníž. přenesená",J353,0)</f>
        <v>0</v>
      </c>
      <c r="BI353" s="100">
        <f>IF(N353="nulová",J353,0)</f>
        <v>0</v>
      </c>
      <c r="BJ353" s="18" t="s">
        <v>81</v>
      </c>
      <c r="BK353" s="100">
        <f>ROUND(I353*H353,2)</f>
        <v>0</v>
      </c>
      <c r="BL353" s="18" t="s">
        <v>211</v>
      </c>
      <c r="BM353" s="99" t="s">
        <v>560</v>
      </c>
    </row>
    <row r="354" spans="1:65" s="13" customFormat="1" x14ac:dyDescent="0.2">
      <c r="A354" s="225"/>
      <c r="B354" s="226"/>
      <c r="C354" s="225"/>
      <c r="D354" s="200" t="s">
        <v>212</v>
      </c>
      <c r="E354" s="227" t="s">
        <v>1</v>
      </c>
      <c r="F354" s="228" t="s">
        <v>1238</v>
      </c>
      <c r="G354" s="225"/>
      <c r="H354" s="227" t="s">
        <v>1</v>
      </c>
      <c r="I354" s="225"/>
      <c r="J354" s="225"/>
      <c r="K354" s="225"/>
      <c r="L354" s="226"/>
      <c r="M354" s="229"/>
      <c r="N354" s="230"/>
      <c r="O354" s="230"/>
      <c r="P354" s="230"/>
      <c r="Q354" s="230"/>
      <c r="R354" s="230"/>
      <c r="S354" s="230"/>
      <c r="T354" s="231"/>
      <c r="U354" s="225"/>
      <c r="V354" s="225"/>
      <c r="AT354" s="101" t="s">
        <v>212</v>
      </c>
      <c r="AU354" s="101" t="s">
        <v>83</v>
      </c>
      <c r="AV354" s="13" t="s">
        <v>81</v>
      </c>
      <c r="AW354" s="13" t="s">
        <v>32</v>
      </c>
      <c r="AX354" s="13" t="s">
        <v>75</v>
      </c>
      <c r="AY354" s="101" t="s">
        <v>204</v>
      </c>
    </row>
    <row r="355" spans="1:65" s="14" customFormat="1" x14ac:dyDescent="0.2">
      <c r="A355" s="198"/>
      <c r="B355" s="199"/>
      <c r="C355" s="198"/>
      <c r="D355" s="200" t="s">
        <v>212</v>
      </c>
      <c r="E355" s="201" t="s">
        <v>1</v>
      </c>
      <c r="F355" s="202" t="s">
        <v>478</v>
      </c>
      <c r="G355" s="198"/>
      <c r="H355" s="203">
        <v>3.8</v>
      </c>
      <c r="I355" s="198"/>
      <c r="J355" s="198"/>
      <c r="K355" s="198"/>
      <c r="L355" s="199"/>
      <c r="M355" s="204"/>
      <c r="N355" s="205"/>
      <c r="O355" s="205"/>
      <c r="P355" s="205"/>
      <c r="Q355" s="205"/>
      <c r="R355" s="205"/>
      <c r="S355" s="205"/>
      <c r="T355" s="206"/>
      <c r="U355" s="198"/>
      <c r="V355" s="198"/>
      <c r="AT355" s="102" t="s">
        <v>212</v>
      </c>
      <c r="AU355" s="102" t="s">
        <v>83</v>
      </c>
      <c r="AV355" s="14" t="s">
        <v>83</v>
      </c>
      <c r="AW355" s="14" t="s">
        <v>32</v>
      </c>
      <c r="AX355" s="14" t="s">
        <v>75</v>
      </c>
      <c r="AY355" s="102" t="s">
        <v>204</v>
      </c>
    </row>
    <row r="356" spans="1:65" s="15" customFormat="1" x14ac:dyDescent="0.2">
      <c r="A356" s="207"/>
      <c r="B356" s="208"/>
      <c r="C356" s="207"/>
      <c r="D356" s="200" t="s">
        <v>212</v>
      </c>
      <c r="E356" s="209" t="s">
        <v>1</v>
      </c>
      <c r="F356" s="210" t="s">
        <v>227</v>
      </c>
      <c r="G356" s="207"/>
      <c r="H356" s="211">
        <v>3.8</v>
      </c>
      <c r="I356" s="207"/>
      <c r="J356" s="207"/>
      <c r="K356" s="207"/>
      <c r="L356" s="208"/>
      <c r="M356" s="212"/>
      <c r="N356" s="213"/>
      <c r="O356" s="213"/>
      <c r="P356" s="213"/>
      <c r="Q356" s="213"/>
      <c r="R356" s="213"/>
      <c r="S356" s="213"/>
      <c r="T356" s="214"/>
      <c r="U356" s="207"/>
      <c r="V356" s="207"/>
      <c r="AT356" s="103" t="s">
        <v>212</v>
      </c>
      <c r="AU356" s="103" t="s">
        <v>83</v>
      </c>
      <c r="AV356" s="15" t="s">
        <v>211</v>
      </c>
      <c r="AW356" s="15" t="s">
        <v>32</v>
      </c>
      <c r="AX356" s="15" t="s">
        <v>81</v>
      </c>
      <c r="AY356" s="103" t="s">
        <v>204</v>
      </c>
    </row>
    <row r="357" spans="1:65" s="2" customFormat="1" ht="21.75" customHeight="1" x14ac:dyDescent="0.2">
      <c r="A357" s="111"/>
      <c r="B357" s="112"/>
      <c r="C357" s="187" t="s">
        <v>389</v>
      </c>
      <c r="D357" s="187" t="s">
        <v>207</v>
      </c>
      <c r="E357" s="188" t="s">
        <v>1239</v>
      </c>
      <c r="F357" s="189" t="s">
        <v>1240</v>
      </c>
      <c r="G357" s="190" t="s">
        <v>210</v>
      </c>
      <c r="H357" s="191">
        <v>3.4220000000000002</v>
      </c>
      <c r="I357" s="192"/>
      <c r="J357" s="192">
        <f>ROUND(I357*H357,2)</f>
        <v>0</v>
      </c>
      <c r="K357" s="193"/>
      <c r="L357" s="112"/>
      <c r="M357" s="194" t="s">
        <v>1</v>
      </c>
      <c r="N357" s="195" t="s">
        <v>40</v>
      </c>
      <c r="O357" s="196">
        <v>0</v>
      </c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111"/>
      <c r="V357" s="111"/>
      <c r="W357" s="29"/>
      <c r="X357" s="29"/>
      <c r="Y357" s="29"/>
      <c r="Z357" s="29"/>
      <c r="AA357" s="29"/>
      <c r="AB357" s="29"/>
      <c r="AC357" s="29"/>
      <c r="AD357" s="29"/>
      <c r="AE357" s="29"/>
      <c r="AR357" s="99" t="s">
        <v>211</v>
      </c>
      <c r="AT357" s="99" t="s">
        <v>207</v>
      </c>
      <c r="AU357" s="99" t="s">
        <v>83</v>
      </c>
      <c r="AY357" s="18" t="s">
        <v>204</v>
      </c>
      <c r="BE357" s="100">
        <f>IF(N357="základní",J357,0)</f>
        <v>0</v>
      </c>
      <c r="BF357" s="100">
        <f>IF(N357="snížená",J357,0)</f>
        <v>0</v>
      </c>
      <c r="BG357" s="100">
        <f>IF(N357="zákl. přenesená",J357,0)</f>
        <v>0</v>
      </c>
      <c r="BH357" s="100">
        <f>IF(N357="sníž. přenesená",J357,0)</f>
        <v>0</v>
      </c>
      <c r="BI357" s="100">
        <f>IF(N357="nulová",J357,0)</f>
        <v>0</v>
      </c>
      <c r="BJ357" s="18" t="s">
        <v>81</v>
      </c>
      <c r="BK357" s="100">
        <f>ROUND(I357*H357,2)</f>
        <v>0</v>
      </c>
      <c r="BL357" s="18" t="s">
        <v>211</v>
      </c>
      <c r="BM357" s="99" t="s">
        <v>564</v>
      </c>
    </row>
    <row r="358" spans="1:65" s="13" customFormat="1" x14ac:dyDescent="0.2">
      <c r="A358" s="225"/>
      <c r="B358" s="226"/>
      <c r="C358" s="225"/>
      <c r="D358" s="200" t="s">
        <v>212</v>
      </c>
      <c r="E358" s="227" t="s">
        <v>1</v>
      </c>
      <c r="F358" s="228" t="s">
        <v>213</v>
      </c>
      <c r="G358" s="225"/>
      <c r="H358" s="227" t="s">
        <v>1</v>
      </c>
      <c r="I358" s="225"/>
      <c r="J358" s="225"/>
      <c r="K358" s="225"/>
      <c r="L358" s="226"/>
      <c r="M358" s="229"/>
      <c r="N358" s="230"/>
      <c r="O358" s="230"/>
      <c r="P358" s="230"/>
      <c r="Q358" s="230"/>
      <c r="R358" s="230"/>
      <c r="S358" s="230"/>
      <c r="T358" s="231"/>
      <c r="U358" s="225"/>
      <c r="V358" s="225"/>
      <c r="AT358" s="101" t="s">
        <v>212</v>
      </c>
      <c r="AU358" s="101" t="s">
        <v>83</v>
      </c>
      <c r="AV358" s="13" t="s">
        <v>81</v>
      </c>
      <c r="AW358" s="13" t="s">
        <v>32</v>
      </c>
      <c r="AX358" s="13" t="s">
        <v>75</v>
      </c>
      <c r="AY358" s="101" t="s">
        <v>204</v>
      </c>
    </row>
    <row r="359" spans="1:65" s="13" customFormat="1" x14ac:dyDescent="0.2">
      <c r="A359" s="225"/>
      <c r="B359" s="226"/>
      <c r="C359" s="225"/>
      <c r="D359" s="200" t="s">
        <v>212</v>
      </c>
      <c r="E359" s="227" t="s">
        <v>1</v>
      </c>
      <c r="F359" s="228" t="s">
        <v>321</v>
      </c>
      <c r="G359" s="225"/>
      <c r="H359" s="227" t="s">
        <v>1</v>
      </c>
      <c r="I359" s="225"/>
      <c r="J359" s="225"/>
      <c r="K359" s="225"/>
      <c r="L359" s="226"/>
      <c r="M359" s="229"/>
      <c r="N359" s="230"/>
      <c r="O359" s="230"/>
      <c r="P359" s="230"/>
      <c r="Q359" s="230"/>
      <c r="R359" s="230"/>
      <c r="S359" s="230"/>
      <c r="T359" s="231"/>
      <c r="U359" s="225"/>
      <c r="V359" s="225"/>
      <c r="AT359" s="101" t="s">
        <v>212</v>
      </c>
      <c r="AU359" s="101" t="s">
        <v>83</v>
      </c>
      <c r="AV359" s="13" t="s">
        <v>81</v>
      </c>
      <c r="AW359" s="13" t="s">
        <v>32</v>
      </c>
      <c r="AX359" s="13" t="s">
        <v>75</v>
      </c>
      <c r="AY359" s="101" t="s">
        <v>204</v>
      </c>
    </row>
    <row r="360" spans="1:65" s="14" customFormat="1" x14ac:dyDescent="0.2">
      <c r="A360" s="198"/>
      <c r="B360" s="199"/>
      <c r="C360" s="198"/>
      <c r="D360" s="200" t="s">
        <v>212</v>
      </c>
      <c r="E360" s="201" t="s">
        <v>1</v>
      </c>
      <c r="F360" s="202" t="s">
        <v>1241</v>
      </c>
      <c r="G360" s="198"/>
      <c r="H360" s="203">
        <v>0.35899999999999999</v>
      </c>
      <c r="I360" s="198"/>
      <c r="J360" s="198"/>
      <c r="K360" s="198"/>
      <c r="L360" s="199"/>
      <c r="M360" s="204"/>
      <c r="N360" s="205"/>
      <c r="O360" s="205"/>
      <c r="P360" s="205"/>
      <c r="Q360" s="205"/>
      <c r="R360" s="205"/>
      <c r="S360" s="205"/>
      <c r="T360" s="206"/>
      <c r="U360" s="198"/>
      <c r="V360" s="198"/>
      <c r="AT360" s="102" t="s">
        <v>212</v>
      </c>
      <c r="AU360" s="102" t="s">
        <v>83</v>
      </c>
      <c r="AV360" s="14" t="s">
        <v>83</v>
      </c>
      <c r="AW360" s="14" t="s">
        <v>32</v>
      </c>
      <c r="AX360" s="14" t="s">
        <v>75</v>
      </c>
      <c r="AY360" s="102" t="s">
        <v>204</v>
      </c>
    </row>
    <row r="361" spans="1:65" s="13" customFormat="1" x14ac:dyDescent="0.2">
      <c r="A361" s="225"/>
      <c r="B361" s="226"/>
      <c r="C361" s="225"/>
      <c r="D361" s="200" t="s">
        <v>212</v>
      </c>
      <c r="E361" s="227" t="s">
        <v>1</v>
      </c>
      <c r="F361" s="228" t="s">
        <v>323</v>
      </c>
      <c r="G361" s="225"/>
      <c r="H361" s="227" t="s">
        <v>1</v>
      </c>
      <c r="I361" s="225"/>
      <c r="J361" s="225"/>
      <c r="K361" s="225"/>
      <c r="L361" s="226"/>
      <c r="M361" s="229"/>
      <c r="N361" s="230"/>
      <c r="O361" s="230"/>
      <c r="P361" s="230"/>
      <c r="Q361" s="230"/>
      <c r="R361" s="230"/>
      <c r="S361" s="230"/>
      <c r="T361" s="231"/>
      <c r="U361" s="225"/>
      <c r="V361" s="225"/>
      <c r="AT361" s="101" t="s">
        <v>212</v>
      </c>
      <c r="AU361" s="101" t="s">
        <v>83</v>
      </c>
      <c r="AV361" s="13" t="s">
        <v>81</v>
      </c>
      <c r="AW361" s="13" t="s">
        <v>32</v>
      </c>
      <c r="AX361" s="13" t="s">
        <v>75</v>
      </c>
      <c r="AY361" s="101" t="s">
        <v>204</v>
      </c>
    </row>
    <row r="362" spans="1:65" s="14" customFormat="1" x14ac:dyDescent="0.2">
      <c r="A362" s="198"/>
      <c r="B362" s="199"/>
      <c r="C362" s="198"/>
      <c r="D362" s="200" t="s">
        <v>212</v>
      </c>
      <c r="E362" s="201" t="s">
        <v>1</v>
      </c>
      <c r="F362" s="202" t="s">
        <v>1242</v>
      </c>
      <c r="G362" s="198"/>
      <c r="H362" s="203">
        <v>0.27</v>
      </c>
      <c r="I362" s="198"/>
      <c r="J362" s="198"/>
      <c r="K362" s="198"/>
      <c r="L362" s="199"/>
      <c r="M362" s="204"/>
      <c r="N362" s="205"/>
      <c r="O362" s="205"/>
      <c r="P362" s="205"/>
      <c r="Q362" s="205"/>
      <c r="R362" s="205"/>
      <c r="S362" s="205"/>
      <c r="T362" s="206"/>
      <c r="U362" s="198"/>
      <c r="V362" s="198"/>
      <c r="AT362" s="102" t="s">
        <v>212</v>
      </c>
      <c r="AU362" s="102" t="s">
        <v>83</v>
      </c>
      <c r="AV362" s="14" t="s">
        <v>83</v>
      </c>
      <c r="AW362" s="14" t="s">
        <v>32</v>
      </c>
      <c r="AX362" s="14" t="s">
        <v>75</v>
      </c>
      <c r="AY362" s="102" t="s">
        <v>204</v>
      </c>
    </row>
    <row r="363" spans="1:65" s="13" customFormat="1" x14ac:dyDescent="0.2">
      <c r="A363" s="225"/>
      <c r="B363" s="226"/>
      <c r="C363" s="225"/>
      <c r="D363" s="200" t="s">
        <v>212</v>
      </c>
      <c r="E363" s="227" t="s">
        <v>1</v>
      </c>
      <c r="F363" s="228" t="s">
        <v>325</v>
      </c>
      <c r="G363" s="225"/>
      <c r="H363" s="227" t="s">
        <v>1</v>
      </c>
      <c r="I363" s="225"/>
      <c r="J363" s="225"/>
      <c r="K363" s="225"/>
      <c r="L363" s="226"/>
      <c r="M363" s="229"/>
      <c r="N363" s="230"/>
      <c r="O363" s="230"/>
      <c r="P363" s="230"/>
      <c r="Q363" s="230"/>
      <c r="R363" s="230"/>
      <c r="S363" s="230"/>
      <c r="T363" s="231"/>
      <c r="U363" s="225"/>
      <c r="V363" s="225"/>
      <c r="AT363" s="101" t="s">
        <v>212</v>
      </c>
      <c r="AU363" s="101" t="s">
        <v>83</v>
      </c>
      <c r="AV363" s="13" t="s">
        <v>81</v>
      </c>
      <c r="AW363" s="13" t="s">
        <v>32</v>
      </c>
      <c r="AX363" s="13" t="s">
        <v>75</v>
      </c>
      <c r="AY363" s="101" t="s">
        <v>204</v>
      </c>
    </row>
    <row r="364" spans="1:65" s="14" customFormat="1" x14ac:dyDescent="0.2">
      <c r="A364" s="198"/>
      <c r="B364" s="199"/>
      <c r="C364" s="198"/>
      <c r="D364" s="200" t="s">
        <v>212</v>
      </c>
      <c r="E364" s="201" t="s">
        <v>1</v>
      </c>
      <c r="F364" s="202" t="s">
        <v>1243</v>
      </c>
      <c r="G364" s="198"/>
      <c r="H364" s="203">
        <v>0.622</v>
      </c>
      <c r="I364" s="198"/>
      <c r="J364" s="198"/>
      <c r="K364" s="198"/>
      <c r="L364" s="199"/>
      <c r="M364" s="204"/>
      <c r="N364" s="205"/>
      <c r="O364" s="205"/>
      <c r="P364" s="205"/>
      <c r="Q364" s="205"/>
      <c r="R364" s="205"/>
      <c r="S364" s="205"/>
      <c r="T364" s="206"/>
      <c r="U364" s="198"/>
      <c r="V364" s="198"/>
      <c r="AT364" s="102" t="s">
        <v>212</v>
      </c>
      <c r="AU364" s="102" t="s">
        <v>83</v>
      </c>
      <c r="AV364" s="14" t="s">
        <v>83</v>
      </c>
      <c r="AW364" s="14" t="s">
        <v>32</v>
      </c>
      <c r="AX364" s="14" t="s">
        <v>75</v>
      </c>
      <c r="AY364" s="102" t="s">
        <v>204</v>
      </c>
    </row>
    <row r="365" spans="1:65" s="13" customFormat="1" x14ac:dyDescent="0.2">
      <c r="A365" s="225"/>
      <c r="B365" s="226"/>
      <c r="C365" s="225"/>
      <c r="D365" s="200" t="s">
        <v>212</v>
      </c>
      <c r="E365" s="227" t="s">
        <v>1</v>
      </c>
      <c r="F365" s="228" t="s">
        <v>327</v>
      </c>
      <c r="G365" s="225"/>
      <c r="H365" s="227" t="s">
        <v>1</v>
      </c>
      <c r="I365" s="225"/>
      <c r="J365" s="225"/>
      <c r="K365" s="225"/>
      <c r="L365" s="226"/>
      <c r="M365" s="229"/>
      <c r="N365" s="230"/>
      <c r="O365" s="230"/>
      <c r="P365" s="230"/>
      <c r="Q365" s="230"/>
      <c r="R365" s="230"/>
      <c r="S365" s="230"/>
      <c r="T365" s="231"/>
      <c r="U365" s="225"/>
      <c r="V365" s="225"/>
      <c r="AT365" s="101" t="s">
        <v>212</v>
      </c>
      <c r="AU365" s="101" t="s">
        <v>83</v>
      </c>
      <c r="AV365" s="13" t="s">
        <v>81</v>
      </c>
      <c r="AW365" s="13" t="s">
        <v>32</v>
      </c>
      <c r="AX365" s="13" t="s">
        <v>75</v>
      </c>
      <c r="AY365" s="101" t="s">
        <v>204</v>
      </c>
    </row>
    <row r="366" spans="1:65" s="13" customFormat="1" x14ac:dyDescent="0.2">
      <c r="A366" s="225"/>
      <c r="B366" s="226"/>
      <c r="C366" s="225"/>
      <c r="D366" s="200" t="s">
        <v>212</v>
      </c>
      <c r="E366" s="227" t="s">
        <v>1</v>
      </c>
      <c r="F366" s="228" t="s">
        <v>224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83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65" s="13" customFormat="1" x14ac:dyDescent="0.2">
      <c r="A367" s="225"/>
      <c r="B367" s="226"/>
      <c r="C367" s="225"/>
      <c r="D367" s="200" t="s">
        <v>212</v>
      </c>
      <c r="E367" s="227" t="s">
        <v>1</v>
      </c>
      <c r="F367" s="228" t="s">
        <v>329</v>
      </c>
      <c r="G367" s="225"/>
      <c r="H367" s="227" t="s">
        <v>1</v>
      </c>
      <c r="I367" s="225"/>
      <c r="J367" s="225"/>
      <c r="K367" s="225"/>
      <c r="L367" s="226"/>
      <c r="M367" s="229"/>
      <c r="N367" s="230"/>
      <c r="O367" s="230"/>
      <c r="P367" s="230"/>
      <c r="Q367" s="230"/>
      <c r="R367" s="230"/>
      <c r="S367" s="230"/>
      <c r="T367" s="231"/>
      <c r="U367" s="225"/>
      <c r="V367" s="225"/>
      <c r="AT367" s="101" t="s">
        <v>212</v>
      </c>
      <c r="AU367" s="101" t="s">
        <v>83</v>
      </c>
      <c r="AV367" s="13" t="s">
        <v>81</v>
      </c>
      <c r="AW367" s="13" t="s">
        <v>32</v>
      </c>
      <c r="AX367" s="13" t="s">
        <v>75</v>
      </c>
      <c r="AY367" s="101" t="s">
        <v>204</v>
      </c>
    </row>
    <row r="368" spans="1:65" s="14" customFormat="1" x14ac:dyDescent="0.2">
      <c r="A368" s="198"/>
      <c r="B368" s="199"/>
      <c r="C368" s="198"/>
      <c r="D368" s="200" t="s">
        <v>212</v>
      </c>
      <c r="E368" s="201" t="s">
        <v>1</v>
      </c>
      <c r="F368" s="202" t="s">
        <v>1244</v>
      </c>
      <c r="G368" s="198"/>
      <c r="H368" s="203">
        <v>0.50700000000000001</v>
      </c>
      <c r="I368" s="198"/>
      <c r="J368" s="198"/>
      <c r="K368" s="198"/>
      <c r="L368" s="199"/>
      <c r="M368" s="204"/>
      <c r="N368" s="205"/>
      <c r="O368" s="205"/>
      <c r="P368" s="205"/>
      <c r="Q368" s="205"/>
      <c r="R368" s="205"/>
      <c r="S368" s="205"/>
      <c r="T368" s="206"/>
      <c r="U368" s="198"/>
      <c r="V368" s="198"/>
      <c r="AT368" s="102" t="s">
        <v>212</v>
      </c>
      <c r="AU368" s="102" t="s">
        <v>83</v>
      </c>
      <c r="AV368" s="14" t="s">
        <v>83</v>
      </c>
      <c r="AW368" s="14" t="s">
        <v>32</v>
      </c>
      <c r="AX368" s="14" t="s">
        <v>75</v>
      </c>
      <c r="AY368" s="102" t="s">
        <v>204</v>
      </c>
    </row>
    <row r="369" spans="1:65" s="13" customFormat="1" x14ac:dyDescent="0.2">
      <c r="A369" s="225"/>
      <c r="B369" s="226"/>
      <c r="C369" s="225"/>
      <c r="D369" s="200" t="s">
        <v>212</v>
      </c>
      <c r="E369" s="227" t="s">
        <v>1</v>
      </c>
      <c r="F369" s="228" t="s">
        <v>341</v>
      </c>
      <c r="G369" s="225"/>
      <c r="H369" s="227" t="s">
        <v>1</v>
      </c>
      <c r="I369" s="225"/>
      <c r="J369" s="225"/>
      <c r="K369" s="225"/>
      <c r="L369" s="226"/>
      <c r="M369" s="229"/>
      <c r="N369" s="230"/>
      <c r="O369" s="230"/>
      <c r="P369" s="230"/>
      <c r="Q369" s="230"/>
      <c r="R369" s="230"/>
      <c r="S369" s="230"/>
      <c r="T369" s="231"/>
      <c r="U369" s="225"/>
      <c r="V369" s="225"/>
      <c r="AT369" s="101" t="s">
        <v>212</v>
      </c>
      <c r="AU369" s="101" t="s">
        <v>83</v>
      </c>
      <c r="AV369" s="13" t="s">
        <v>81</v>
      </c>
      <c r="AW369" s="13" t="s">
        <v>32</v>
      </c>
      <c r="AX369" s="13" t="s">
        <v>75</v>
      </c>
      <c r="AY369" s="101" t="s">
        <v>204</v>
      </c>
    </row>
    <row r="370" spans="1:65" s="14" customFormat="1" x14ac:dyDescent="0.2">
      <c r="A370" s="198"/>
      <c r="B370" s="199"/>
      <c r="C370" s="198"/>
      <c r="D370" s="200" t="s">
        <v>212</v>
      </c>
      <c r="E370" s="201" t="s">
        <v>1</v>
      </c>
      <c r="F370" s="202" t="s">
        <v>1245</v>
      </c>
      <c r="G370" s="198"/>
      <c r="H370" s="203">
        <v>0.18</v>
      </c>
      <c r="I370" s="198"/>
      <c r="J370" s="198"/>
      <c r="K370" s="198"/>
      <c r="L370" s="199"/>
      <c r="M370" s="204"/>
      <c r="N370" s="205"/>
      <c r="O370" s="205"/>
      <c r="P370" s="205"/>
      <c r="Q370" s="205"/>
      <c r="R370" s="205"/>
      <c r="S370" s="205"/>
      <c r="T370" s="206"/>
      <c r="U370" s="198"/>
      <c r="V370" s="198"/>
      <c r="AT370" s="102" t="s">
        <v>212</v>
      </c>
      <c r="AU370" s="102" t="s">
        <v>83</v>
      </c>
      <c r="AV370" s="14" t="s">
        <v>83</v>
      </c>
      <c r="AW370" s="14" t="s">
        <v>32</v>
      </c>
      <c r="AX370" s="14" t="s">
        <v>75</v>
      </c>
      <c r="AY370" s="102" t="s">
        <v>204</v>
      </c>
    </row>
    <row r="371" spans="1:65" s="13" customFormat="1" x14ac:dyDescent="0.2">
      <c r="A371" s="225"/>
      <c r="B371" s="226"/>
      <c r="C371" s="225"/>
      <c r="D371" s="200" t="s">
        <v>212</v>
      </c>
      <c r="E371" s="227" t="s">
        <v>1</v>
      </c>
      <c r="F371" s="228" t="s">
        <v>343</v>
      </c>
      <c r="G371" s="225"/>
      <c r="H371" s="227" t="s">
        <v>1</v>
      </c>
      <c r="I371" s="225"/>
      <c r="J371" s="225"/>
      <c r="K371" s="225"/>
      <c r="L371" s="226"/>
      <c r="M371" s="229"/>
      <c r="N371" s="230"/>
      <c r="O371" s="230"/>
      <c r="P371" s="230"/>
      <c r="Q371" s="230"/>
      <c r="R371" s="230"/>
      <c r="S371" s="230"/>
      <c r="T371" s="231"/>
      <c r="U371" s="225"/>
      <c r="V371" s="225"/>
      <c r="AT371" s="101" t="s">
        <v>212</v>
      </c>
      <c r="AU371" s="101" t="s">
        <v>83</v>
      </c>
      <c r="AV371" s="13" t="s">
        <v>81</v>
      </c>
      <c r="AW371" s="13" t="s">
        <v>32</v>
      </c>
      <c r="AX371" s="13" t="s">
        <v>75</v>
      </c>
      <c r="AY371" s="101" t="s">
        <v>204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1246</v>
      </c>
      <c r="G372" s="198"/>
      <c r="H372" s="203">
        <v>1.0529999999999999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83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4" customFormat="1" x14ac:dyDescent="0.2">
      <c r="A373" s="198"/>
      <c r="B373" s="199"/>
      <c r="C373" s="198"/>
      <c r="D373" s="200" t="s">
        <v>212</v>
      </c>
      <c r="E373" s="201" t="s">
        <v>1</v>
      </c>
      <c r="F373" s="202" t="s">
        <v>1247</v>
      </c>
      <c r="G373" s="198"/>
      <c r="H373" s="203">
        <v>0.43099999999999999</v>
      </c>
      <c r="I373" s="198"/>
      <c r="J373" s="198"/>
      <c r="K373" s="198"/>
      <c r="L373" s="199"/>
      <c r="M373" s="204"/>
      <c r="N373" s="205"/>
      <c r="O373" s="205"/>
      <c r="P373" s="205"/>
      <c r="Q373" s="205"/>
      <c r="R373" s="205"/>
      <c r="S373" s="205"/>
      <c r="T373" s="206"/>
      <c r="U373" s="198"/>
      <c r="V373" s="198"/>
      <c r="AT373" s="102" t="s">
        <v>212</v>
      </c>
      <c r="AU373" s="102" t="s">
        <v>83</v>
      </c>
      <c r="AV373" s="14" t="s">
        <v>83</v>
      </c>
      <c r="AW373" s="14" t="s">
        <v>32</v>
      </c>
      <c r="AX373" s="14" t="s">
        <v>75</v>
      </c>
      <c r="AY373" s="102" t="s">
        <v>204</v>
      </c>
    </row>
    <row r="374" spans="1:65" s="15" customFormat="1" x14ac:dyDescent="0.2">
      <c r="A374" s="207"/>
      <c r="B374" s="208"/>
      <c r="C374" s="207"/>
      <c r="D374" s="200" t="s">
        <v>212</v>
      </c>
      <c r="E374" s="209" t="s">
        <v>1</v>
      </c>
      <c r="F374" s="210" t="s">
        <v>227</v>
      </c>
      <c r="G374" s="207"/>
      <c r="H374" s="211">
        <v>3.4219999999999997</v>
      </c>
      <c r="I374" s="207"/>
      <c r="J374" s="207"/>
      <c r="K374" s="207"/>
      <c r="L374" s="208"/>
      <c r="M374" s="212"/>
      <c r="N374" s="213"/>
      <c r="O374" s="213"/>
      <c r="P374" s="213"/>
      <c r="Q374" s="213"/>
      <c r="R374" s="213"/>
      <c r="S374" s="213"/>
      <c r="T374" s="214"/>
      <c r="U374" s="207"/>
      <c r="V374" s="207"/>
      <c r="AT374" s="103" t="s">
        <v>212</v>
      </c>
      <c r="AU374" s="103" t="s">
        <v>83</v>
      </c>
      <c r="AV374" s="15" t="s">
        <v>211</v>
      </c>
      <c r="AW374" s="15" t="s">
        <v>32</v>
      </c>
      <c r="AX374" s="15" t="s">
        <v>81</v>
      </c>
      <c r="AY374" s="103" t="s">
        <v>204</v>
      </c>
    </row>
    <row r="375" spans="1:65" s="2" customFormat="1" ht="44.25" customHeight="1" x14ac:dyDescent="0.2">
      <c r="A375" s="111"/>
      <c r="B375" s="112"/>
      <c r="C375" s="187" t="s">
        <v>567</v>
      </c>
      <c r="D375" s="187" t="s">
        <v>207</v>
      </c>
      <c r="E375" s="188" t="s">
        <v>1248</v>
      </c>
      <c r="F375" s="189" t="s">
        <v>1249</v>
      </c>
      <c r="G375" s="190" t="s">
        <v>210</v>
      </c>
      <c r="H375" s="191">
        <v>1041.615</v>
      </c>
      <c r="I375" s="192"/>
      <c r="J375" s="192">
        <f>ROUND(I375*H375,2)</f>
        <v>0</v>
      </c>
      <c r="K375" s="193"/>
      <c r="L375" s="112"/>
      <c r="M375" s="194" t="s">
        <v>1</v>
      </c>
      <c r="N375" s="195" t="s">
        <v>40</v>
      </c>
      <c r="O375" s="196">
        <v>0</v>
      </c>
      <c r="P375" s="196">
        <f>O375*H375</f>
        <v>0</v>
      </c>
      <c r="Q375" s="196">
        <v>0</v>
      </c>
      <c r="R375" s="196">
        <f>Q375*H375</f>
        <v>0</v>
      </c>
      <c r="S375" s="196">
        <v>0</v>
      </c>
      <c r="T375" s="197">
        <f>S375*H375</f>
        <v>0</v>
      </c>
      <c r="U375" s="111"/>
      <c r="V375" s="111"/>
      <c r="W375" s="29"/>
      <c r="X375" s="29"/>
      <c r="Y375" s="29"/>
      <c r="Z375" s="29"/>
      <c r="AA375" s="29"/>
      <c r="AB375" s="29"/>
      <c r="AC375" s="29"/>
      <c r="AD375" s="29"/>
      <c r="AE375" s="29"/>
      <c r="AR375" s="99" t="s">
        <v>211</v>
      </c>
      <c r="AT375" s="99" t="s">
        <v>207</v>
      </c>
      <c r="AU375" s="99" t="s">
        <v>83</v>
      </c>
      <c r="AY375" s="18" t="s">
        <v>204</v>
      </c>
      <c r="BE375" s="100">
        <f>IF(N375="základní",J375,0)</f>
        <v>0</v>
      </c>
      <c r="BF375" s="100">
        <f>IF(N375="snížená",J375,0)</f>
        <v>0</v>
      </c>
      <c r="BG375" s="100">
        <f>IF(N375="zákl. přenesená",J375,0)</f>
        <v>0</v>
      </c>
      <c r="BH375" s="100">
        <f>IF(N375="sníž. přenesená",J375,0)</f>
        <v>0</v>
      </c>
      <c r="BI375" s="100">
        <f>IF(N375="nulová",J375,0)</f>
        <v>0</v>
      </c>
      <c r="BJ375" s="18" t="s">
        <v>81</v>
      </c>
      <c r="BK375" s="100">
        <f>ROUND(I375*H375,2)</f>
        <v>0</v>
      </c>
      <c r="BL375" s="18" t="s">
        <v>211</v>
      </c>
      <c r="BM375" s="99" t="s">
        <v>570</v>
      </c>
    </row>
    <row r="376" spans="1:65" s="13" customFormat="1" x14ac:dyDescent="0.2">
      <c r="A376" s="225"/>
      <c r="B376" s="226"/>
      <c r="C376" s="225"/>
      <c r="D376" s="200" t="s">
        <v>212</v>
      </c>
      <c r="E376" s="227" t="s">
        <v>1</v>
      </c>
      <c r="F376" s="228" t="s">
        <v>1250</v>
      </c>
      <c r="G376" s="225"/>
      <c r="H376" s="227" t="s">
        <v>1</v>
      </c>
      <c r="I376" s="225"/>
      <c r="J376" s="225"/>
      <c r="K376" s="225"/>
      <c r="L376" s="226"/>
      <c r="M376" s="229"/>
      <c r="N376" s="230"/>
      <c r="O376" s="230"/>
      <c r="P376" s="230"/>
      <c r="Q376" s="230"/>
      <c r="R376" s="230"/>
      <c r="S376" s="230"/>
      <c r="T376" s="231"/>
      <c r="U376" s="225"/>
      <c r="V376" s="225"/>
      <c r="AT376" s="101" t="s">
        <v>212</v>
      </c>
      <c r="AU376" s="101" t="s">
        <v>83</v>
      </c>
      <c r="AV376" s="13" t="s">
        <v>81</v>
      </c>
      <c r="AW376" s="13" t="s">
        <v>32</v>
      </c>
      <c r="AX376" s="13" t="s">
        <v>75</v>
      </c>
      <c r="AY376" s="101" t="s">
        <v>204</v>
      </c>
    </row>
    <row r="377" spans="1:65" s="14" customFormat="1" x14ac:dyDescent="0.2">
      <c r="A377" s="198"/>
      <c r="B377" s="199"/>
      <c r="C377" s="198"/>
      <c r="D377" s="200" t="s">
        <v>212</v>
      </c>
      <c r="E377" s="201" t="s">
        <v>1</v>
      </c>
      <c r="F377" s="202" t="s">
        <v>786</v>
      </c>
      <c r="G377" s="198"/>
      <c r="H377" s="203">
        <v>1041.615</v>
      </c>
      <c r="I377" s="198"/>
      <c r="J377" s="198"/>
      <c r="K377" s="198"/>
      <c r="L377" s="199"/>
      <c r="M377" s="204"/>
      <c r="N377" s="205"/>
      <c r="O377" s="205"/>
      <c r="P377" s="205"/>
      <c r="Q377" s="205"/>
      <c r="R377" s="205"/>
      <c r="S377" s="205"/>
      <c r="T377" s="206"/>
      <c r="U377" s="198"/>
      <c r="V377" s="198"/>
      <c r="AT377" s="102" t="s">
        <v>212</v>
      </c>
      <c r="AU377" s="102" t="s">
        <v>83</v>
      </c>
      <c r="AV377" s="14" t="s">
        <v>83</v>
      </c>
      <c r="AW377" s="14" t="s">
        <v>32</v>
      </c>
      <c r="AX377" s="14" t="s">
        <v>75</v>
      </c>
      <c r="AY377" s="102" t="s">
        <v>204</v>
      </c>
    </row>
    <row r="378" spans="1:65" s="15" customFormat="1" x14ac:dyDescent="0.2">
      <c r="A378" s="207"/>
      <c r="B378" s="208"/>
      <c r="C378" s="207"/>
      <c r="D378" s="200" t="s">
        <v>212</v>
      </c>
      <c r="E378" s="209" t="s">
        <v>1</v>
      </c>
      <c r="F378" s="210" t="s">
        <v>227</v>
      </c>
      <c r="G378" s="207"/>
      <c r="H378" s="211">
        <v>1041.615</v>
      </c>
      <c r="I378" s="207"/>
      <c r="J378" s="207"/>
      <c r="K378" s="207"/>
      <c r="L378" s="208"/>
      <c r="M378" s="212"/>
      <c r="N378" s="213"/>
      <c r="O378" s="213"/>
      <c r="P378" s="213"/>
      <c r="Q378" s="213"/>
      <c r="R378" s="213"/>
      <c r="S378" s="213"/>
      <c r="T378" s="214"/>
      <c r="U378" s="207"/>
      <c r="V378" s="207"/>
      <c r="AT378" s="103" t="s">
        <v>212</v>
      </c>
      <c r="AU378" s="103" t="s">
        <v>83</v>
      </c>
      <c r="AV378" s="15" t="s">
        <v>211</v>
      </c>
      <c r="AW378" s="15" t="s">
        <v>32</v>
      </c>
      <c r="AX378" s="15" t="s">
        <v>81</v>
      </c>
      <c r="AY378" s="103" t="s">
        <v>204</v>
      </c>
    </row>
    <row r="379" spans="1:65" s="2" customFormat="1" ht="49.15" customHeight="1" x14ac:dyDescent="0.2">
      <c r="A379" s="111"/>
      <c r="B379" s="112"/>
      <c r="C379" s="187" t="s">
        <v>406</v>
      </c>
      <c r="D379" s="187" t="s">
        <v>207</v>
      </c>
      <c r="E379" s="188" t="s">
        <v>1251</v>
      </c>
      <c r="F379" s="189" t="s">
        <v>1252</v>
      </c>
      <c r="G379" s="190" t="s">
        <v>210</v>
      </c>
      <c r="H379" s="191">
        <v>8</v>
      </c>
      <c r="I379" s="192"/>
      <c r="J379" s="192">
        <f>ROUND(I379*H379,2)</f>
        <v>0</v>
      </c>
      <c r="K379" s="193"/>
      <c r="L379" s="112"/>
      <c r="M379" s="194" t="s">
        <v>1</v>
      </c>
      <c r="N379" s="195" t="s">
        <v>40</v>
      </c>
      <c r="O379" s="196">
        <v>0</v>
      </c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111"/>
      <c r="V379" s="111"/>
      <c r="W379" s="29"/>
      <c r="X379" s="29"/>
      <c r="Y379" s="29"/>
      <c r="Z379" s="29"/>
      <c r="AA379" s="29"/>
      <c r="AB379" s="29"/>
      <c r="AC379" s="29"/>
      <c r="AD379" s="29"/>
      <c r="AE379" s="29"/>
      <c r="AR379" s="99" t="s">
        <v>211</v>
      </c>
      <c r="AT379" s="99" t="s">
        <v>207</v>
      </c>
      <c r="AU379" s="99" t="s">
        <v>83</v>
      </c>
      <c r="AY379" s="18" t="s">
        <v>204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8" t="s">
        <v>81</v>
      </c>
      <c r="BK379" s="100">
        <f>ROUND(I379*H379,2)</f>
        <v>0</v>
      </c>
      <c r="BL379" s="18" t="s">
        <v>211</v>
      </c>
      <c r="BM379" s="99" t="s">
        <v>576</v>
      </c>
    </row>
    <row r="380" spans="1:65" s="13" customFormat="1" x14ac:dyDescent="0.2">
      <c r="A380" s="225"/>
      <c r="B380" s="226"/>
      <c r="C380" s="225"/>
      <c r="D380" s="200" t="s">
        <v>212</v>
      </c>
      <c r="E380" s="227" t="s">
        <v>1</v>
      </c>
      <c r="F380" s="228" t="s">
        <v>1253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83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4" customFormat="1" x14ac:dyDescent="0.2">
      <c r="A381" s="198"/>
      <c r="B381" s="199"/>
      <c r="C381" s="198"/>
      <c r="D381" s="200" t="s">
        <v>212</v>
      </c>
      <c r="E381" s="201" t="s">
        <v>1</v>
      </c>
      <c r="F381" s="202" t="s">
        <v>278</v>
      </c>
      <c r="G381" s="198"/>
      <c r="H381" s="203">
        <v>8</v>
      </c>
      <c r="I381" s="198"/>
      <c r="J381" s="198"/>
      <c r="K381" s="198"/>
      <c r="L381" s="199"/>
      <c r="M381" s="204"/>
      <c r="N381" s="205"/>
      <c r="O381" s="205"/>
      <c r="P381" s="205"/>
      <c r="Q381" s="205"/>
      <c r="R381" s="205"/>
      <c r="S381" s="205"/>
      <c r="T381" s="206"/>
      <c r="U381" s="198"/>
      <c r="V381" s="198"/>
      <c r="AT381" s="102" t="s">
        <v>212</v>
      </c>
      <c r="AU381" s="102" t="s">
        <v>83</v>
      </c>
      <c r="AV381" s="14" t="s">
        <v>83</v>
      </c>
      <c r="AW381" s="14" t="s">
        <v>32</v>
      </c>
      <c r="AX381" s="14" t="s">
        <v>75</v>
      </c>
      <c r="AY381" s="102" t="s">
        <v>204</v>
      </c>
    </row>
    <row r="382" spans="1:65" s="15" customFormat="1" x14ac:dyDescent="0.2">
      <c r="A382" s="207"/>
      <c r="B382" s="208"/>
      <c r="C382" s="207"/>
      <c r="D382" s="200" t="s">
        <v>212</v>
      </c>
      <c r="E382" s="209" t="s">
        <v>1</v>
      </c>
      <c r="F382" s="210" t="s">
        <v>227</v>
      </c>
      <c r="G382" s="207"/>
      <c r="H382" s="211">
        <v>8</v>
      </c>
      <c r="I382" s="207"/>
      <c r="J382" s="207"/>
      <c r="K382" s="207"/>
      <c r="L382" s="208"/>
      <c r="M382" s="212"/>
      <c r="N382" s="213"/>
      <c r="O382" s="213"/>
      <c r="P382" s="213"/>
      <c r="Q382" s="213"/>
      <c r="R382" s="213"/>
      <c r="S382" s="213"/>
      <c r="T382" s="214"/>
      <c r="U382" s="207"/>
      <c r="V382" s="207"/>
      <c r="AT382" s="103" t="s">
        <v>212</v>
      </c>
      <c r="AU382" s="103" t="s">
        <v>83</v>
      </c>
      <c r="AV382" s="15" t="s">
        <v>211</v>
      </c>
      <c r="AW382" s="15" t="s">
        <v>32</v>
      </c>
      <c r="AX382" s="15" t="s">
        <v>81</v>
      </c>
      <c r="AY382" s="103" t="s">
        <v>204</v>
      </c>
    </row>
    <row r="383" spans="1:65" s="2" customFormat="1" ht="24.2" customHeight="1" x14ac:dyDescent="0.2">
      <c r="A383" s="111"/>
      <c r="B383" s="112"/>
      <c r="C383" s="187" t="s">
        <v>578</v>
      </c>
      <c r="D383" s="187" t="s">
        <v>207</v>
      </c>
      <c r="E383" s="188" t="s">
        <v>1254</v>
      </c>
      <c r="F383" s="189" t="s">
        <v>1255</v>
      </c>
      <c r="G383" s="190" t="s">
        <v>210</v>
      </c>
      <c r="H383" s="191">
        <v>264.12400000000002</v>
      </c>
      <c r="I383" s="192"/>
      <c r="J383" s="192">
        <f>ROUND(I383*H383,2)</f>
        <v>0</v>
      </c>
      <c r="K383" s="193"/>
      <c r="L383" s="112"/>
      <c r="M383" s="194" t="s">
        <v>1</v>
      </c>
      <c r="N383" s="195" t="s">
        <v>40</v>
      </c>
      <c r="O383" s="196">
        <v>0</v>
      </c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111"/>
      <c r="V383" s="111"/>
      <c r="W383" s="29"/>
      <c r="X383" s="29"/>
      <c r="Y383" s="29"/>
      <c r="Z383" s="29"/>
      <c r="AA383" s="29"/>
      <c r="AB383" s="29"/>
      <c r="AC383" s="29"/>
      <c r="AD383" s="29"/>
      <c r="AE383" s="29"/>
      <c r="AR383" s="99" t="s">
        <v>211</v>
      </c>
      <c r="AT383" s="99" t="s">
        <v>207</v>
      </c>
      <c r="AU383" s="99" t="s">
        <v>83</v>
      </c>
      <c r="AY383" s="18" t="s">
        <v>204</v>
      </c>
      <c r="BE383" s="100">
        <f>IF(N383="základní",J383,0)</f>
        <v>0</v>
      </c>
      <c r="BF383" s="100">
        <f>IF(N383="snížená",J383,0)</f>
        <v>0</v>
      </c>
      <c r="BG383" s="100">
        <f>IF(N383="zákl. přenesená",J383,0)</f>
        <v>0</v>
      </c>
      <c r="BH383" s="100">
        <f>IF(N383="sníž. přenesená",J383,0)</f>
        <v>0</v>
      </c>
      <c r="BI383" s="100">
        <f>IF(N383="nulová",J383,0)</f>
        <v>0</v>
      </c>
      <c r="BJ383" s="18" t="s">
        <v>81</v>
      </c>
      <c r="BK383" s="100">
        <f>ROUND(I383*H383,2)</f>
        <v>0</v>
      </c>
      <c r="BL383" s="18" t="s">
        <v>211</v>
      </c>
      <c r="BM383" s="99" t="s">
        <v>581</v>
      </c>
    </row>
    <row r="384" spans="1:65" s="14" customFormat="1" x14ac:dyDescent="0.2">
      <c r="A384" s="198"/>
      <c r="B384" s="199"/>
      <c r="C384" s="198"/>
      <c r="D384" s="200" t="s">
        <v>212</v>
      </c>
      <c r="E384" s="201" t="s">
        <v>1</v>
      </c>
      <c r="F384" s="202" t="s">
        <v>1256</v>
      </c>
      <c r="G384" s="198"/>
      <c r="H384" s="203">
        <v>22.8</v>
      </c>
      <c r="I384" s="198"/>
      <c r="J384" s="198"/>
      <c r="K384" s="198"/>
      <c r="L384" s="199"/>
      <c r="M384" s="204"/>
      <c r="N384" s="205"/>
      <c r="O384" s="205"/>
      <c r="P384" s="205"/>
      <c r="Q384" s="205"/>
      <c r="R384" s="205"/>
      <c r="S384" s="205"/>
      <c r="T384" s="206"/>
      <c r="U384" s="198"/>
      <c r="V384" s="198"/>
      <c r="AT384" s="102" t="s">
        <v>212</v>
      </c>
      <c r="AU384" s="102" t="s">
        <v>83</v>
      </c>
      <c r="AV384" s="14" t="s">
        <v>83</v>
      </c>
      <c r="AW384" s="14" t="s">
        <v>32</v>
      </c>
      <c r="AX384" s="14" t="s">
        <v>75</v>
      </c>
      <c r="AY384" s="102" t="s">
        <v>204</v>
      </c>
    </row>
    <row r="385" spans="1:65" s="14" customFormat="1" x14ac:dyDescent="0.2">
      <c r="A385" s="198"/>
      <c r="B385" s="199"/>
      <c r="C385" s="198"/>
      <c r="D385" s="200" t="s">
        <v>212</v>
      </c>
      <c r="E385" s="201" t="s">
        <v>1</v>
      </c>
      <c r="F385" s="202" t="s">
        <v>1257</v>
      </c>
      <c r="G385" s="198"/>
      <c r="H385" s="203">
        <v>225.32400000000001</v>
      </c>
      <c r="I385" s="198"/>
      <c r="J385" s="198"/>
      <c r="K385" s="198"/>
      <c r="L385" s="199"/>
      <c r="M385" s="204"/>
      <c r="N385" s="205"/>
      <c r="O385" s="205"/>
      <c r="P385" s="205"/>
      <c r="Q385" s="205"/>
      <c r="R385" s="205"/>
      <c r="S385" s="205"/>
      <c r="T385" s="206"/>
      <c r="U385" s="198"/>
      <c r="V385" s="198"/>
      <c r="AT385" s="102" t="s">
        <v>212</v>
      </c>
      <c r="AU385" s="102" t="s">
        <v>83</v>
      </c>
      <c r="AV385" s="14" t="s">
        <v>83</v>
      </c>
      <c r="AW385" s="14" t="s">
        <v>32</v>
      </c>
      <c r="AX385" s="14" t="s">
        <v>75</v>
      </c>
      <c r="AY385" s="102" t="s">
        <v>204</v>
      </c>
    </row>
    <row r="386" spans="1:65" s="14" customFormat="1" x14ac:dyDescent="0.2">
      <c r="A386" s="198"/>
      <c r="B386" s="199"/>
      <c r="C386" s="198"/>
      <c r="D386" s="200" t="s">
        <v>212</v>
      </c>
      <c r="E386" s="201" t="s">
        <v>1</v>
      </c>
      <c r="F386" s="202" t="s">
        <v>1258</v>
      </c>
      <c r="G386" s="198"/>
      <c r="H386" s="203">
        <v>16</v>
      </c>
      <c r="I386" s="198"/>
      <c r="J386" s="198"/>
      <c r="K386" s="198"/>
      <c r="L386" s="199"/>
      <c r="M386" s="204"/>
      <c r="N386" s="205"/>
      <c r="O386" s="205"/>
      <c r="P386" s="205"/>
      <c r="Q386" s="205"/>
      <c r="R386" s="205"/>
      <c r="S386" s="205"/>
      <c r="T386" s="206"/>
      <c r="U386" s="198"/>
      <c r="V386" s="198"/>
      <c r="AT386" s="102" t="s">
        <v>212</v>
      </c>
      <c r="AU386" s="102" t="s">
        <v>83</v>
      </c>
      <c r="AV386" s="14" t="s">
        <v>83</v>
      </c>
      <c r="AW386" s="14" t="s">
        <v>32</v>
      </c>
      <c r="AX386" s="14" t="s">
        <v>75</v>
      </c>
      <c r="AY386" s="102" t="s">
        <v>204</v>
      </c>
    </row>
    <row r="387" spans="1:65" s="15" customFormat="1" x14ac:dyDescent="0.2">
      <c r="A387" s="207"/>
      <c r="B387" s="208"/>
      <c r="C387" s="207"/>
      <c r="D387" s="200" t="s">
        <v>212</v>
      </c>
      <c r="E387" s="209" t="s">
        <v>1</v>
      </c>
      <c r="F387" s="210" t="s">
        <v>227</v>
      </c>
      <c r="G387" s="207"/>
      <c r="H387" s="211">
        <v>264.12400000000002</v>
      </c>
      <c r="I387" s="207"/>
      <c r="J387" s="207"/>
      <c r="K387" s="207"/>
      <c r="L387" s="208"/>
      <c r="M387" s="212"/>
      <c r="N387" s="213"/>
      <c r="O387" s="213"/>
      <c r="P387" s="213"/>
      <c r="Q387" s="213"/>
      <c r="R387" s="213"/>
      <c r="S387" s="213"/>
      <c r="T387" s="214"/>
      <c r="U387" s="207"/>
      <c r="V387" s="207"/>
      <c r="AT387" s="103" t="s">
        <v>212</v>
      </c>
      <c r="AU387" s="103" t="s">
        <v>83</v>
      </c>
      <c r="AV387" s="15" t="s">
        <v>211</v>
      </c>
      <c r="AW387" s="15" t="s">
        <v>32</v>
      </c>
      <c r="AX387" s="15" t="s">
        <v>81</v>
      </c>
      <c r="AY387" s="103" t="s">
        <v>204</v>
      </c>
    </row>
    <row r="388" spans="1:65" s="2" customFormat="1" ht="16.5" customHeight="1" x14ac:dyDescent="0.2">
      <c r="A388" s="111"/>
      <c r="B388" s="112"/>
      <c r="C388" s="187" t="s">
        <v>410</v>
      </c>
      <c r="D388" s="187" t="s">
        <v>207</v>
      </c>
      <c r="E388" s="188" t="s">
        <v>1259</v>
      </c>
      <c r="F388" s="189" t="s">
        <v>1260</v>
      </c>
      <c r="G388" s="190" t="s">
        <v>210</v>
      </c>
      <c r="H388" s="191">
        <v>1056.837</v>
      </c>
      <c r="I388" s="192"/>
      <c r="J388" s="192">
        <f>ROUND(I388*H388,2)</f>
        <v>0</v>
      </c>
      <c r="K388" s="193"/>
      <c r="L388" s="112"/>
      <c r="M388" s="194" t="s">
        <v>1</v>
      </c>
      <c r="N388" s="195" t="s">
        <v>40</v>
      </c>
      <c r="O388" s="196">
        <v>0</v>
      </c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111"/>
      <c r="V388" s="111"/>
      <c r="W388" s="29"/>
      <c r="X388" s="29"/>
      <c r="Y388" s="29"/>
      <c r="Z388" s="29"/>
      <c r="AA388" s="29"/>
      <c r="AB388" s="29"/>
      <c r="AC388" s="29"/>
      <c r="AD388" s="29"/>
      <c r="AE388" s="29"/>
      <c r="AR388" s="99" t="s">
        <v>211</v>
      </c>
      <c r="AT388" s="99" t="s">
        <v>207</v>
      </c>
      <c r="AU388" s="99" t="s">
        <v>83</v>
      </c>
      <c r="AY388" s="18" t="s">
        <v>204</v>
      </c>
      <c r="BE388" s="100">
        <f>IF(N388="základní",J388,0)</f>
        <v>0</v>
      </c>
      <c r="BF388" s="100">
        <f>IF(N388="snížená",J388,0)</f>
        <v>0</v>
      </c>
      <c r="BG388" s="100">
        <f>IF(N388="zákl. přenesená",J388,0)</f>
        <v>0</v>
      </c>
      <c r="BH388" s="100">
        <f>IF(N388="sníž. přenesená",J388,0)</f>
        <v>0</v>
      </c>
      <c r="BI388" s="100">
        <f>IF(N388="nulová",J388,0)</f>
        <v>0</v>
      </c>
      <c r="BJ388" s="18" t="s">
        <v>81</v>
      </c>
      <c r="BK388" s="100">
        <f>ROUND(I388*H388,2)</f>
        <v>0</v>
      </c>
      <c r="BL388" s="18" t="s">
        <v>211</v>
      </c>
      <c r="BM388" s="99" t="s">
        <v>586</v>
      </c>
    </row>
    <row r="389" spans="1:65" s="14" customFormat="1" x14ac:dyDescent="0.2">
      <c r="A389" s="198"/>
      <c r="B389" s="199"/>
      <c r="C389" s="198"/>
      <c r="D389" s="200" t="s">
        <v>212</v>
      </c>
      <c r="E389" s="201" t="s">
        <v>1</v>
      </c>
      <c r="F389" s="202" t="s">
        <v>478</v>
      </c>
      <c r="G389" s="198"/>
      <c r="H389" s="203">
        <v>3.8</v>
      </c>
      <c r="I389" s="198"/>
      <c r="J389" s="198"/>
      <c r="K389" s="198"/>
      <c r="L389" s="199"/>
      <c r="M389" s="204"/>
      <c r="N389" s="205"/>
      <c r="O389" s="205"/>
      <c r="P389" s="205"/>
      <c r="Q389" s="205"/>
      <c r="R389" s="205"/>
      <c r="S389" s="205"/>
      <c r="T389" s="206"/>
      <c r="U389" s="198"/>
      <c r="V389" s="198"/>
      <c r="AT389" s="102" t="s">
        <v>212</v>
      </c>
      <c r="AU389" s="102" t="s">
        <v>83</v>
      </c>
      <c r="AV389" s="14" t="s">
        <v>83</v>
      </c>
      <c r="AW389" s="14" t="s">
        <v>32</v>
      </c>
      <c r="AX389" s="14" t="s">
        <v>75</v>
      </c>
      <c r="AY389" s="102" t="s">
        <v>204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1261</v>
      </c>
      <c r="G390" s="198"/>
      <c r="H390" s="203">
        <v>3.4220000000000002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83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4" customFormat="1" x14ac:dyDescent="0.2">
      <c r="A391" s="198"/>
      <c r="B391" s="199"/>
      <c r="C391" s="198"/>
      <c r="D391" s="200" t="s">
        <v>212</v>
      </c>
      <c r="E391" s="201" t="s">
        <v>1</v>
      </c>
      <c r="F391" s="202" t="s">
        <v>786</v>
      </c>
      <c r="G391" s="198"/>
      <c r="H391" s="203">
        <v>1041.615</v>
      </c>
      <c r="I391" s="198"/>
      <c r="J391" s="198"/>
      <c r="K391" s="198"/>
      <c r="L391" s="199"/>
      <c r="M391" s="204"/>
      <c r="N391" s="205"/>
      <c r="O391" s="205"/>
      <c r="P391" s="205"/>
      <c r="Q391" s="205"/>
      <c r="R391" s="205"/>
      <c r="S391" s="205"/>
      <c r="T391" s="206"/>
      <c r="U391" s="198"/>
      <c r="V391" s="198"/>
      <c r="AT391" s="102" t="s">
        <v>212</v>
      </c>
      <c r="AU391" s="102" t="s">
        <v>83</v>
      </c>
      <c r="AV391" s="14" t="s">
        <v>83</v>
      </c>
      <c r="AW391" s="14" t="s">
        <v>32</v>
      </c>
      <c r="AX391" s="14" t="s">
        <v>75</v>
      </c>
      <c r="AY391" s="102" t="s">
        <v>204</v>
      </c>
    </row>
    <row r="392" spans="1:65" s="14" customFormat="1" x14ac:dyDescent="0.2">
      <c r="A392" s="198"/>
      <c r="B392" s="199"/>
      <c r="C392" s="198"/>
      <c r="D392" s="200" t="s">
        <v>212</v>
      </c>
      <c r="E392" s="201" t="s">
        <v>1</v>
      </c>
      <c r="F392" s="202" t="s">
        <v>278</v>
      </c>
      <c r="G392" s="198"/>
      <c r="H392" s="203">
        <v>8</v>
      </c>
      <c r="I392" s="198"/>
      <c r="J392" s="198"/>
      <c r="K392" s="198"/>
      <c r="L392" s="199"/>
      <c r="M392" s="204"/>
      <c r="N392" s="205"/>
      <c r="O392" s="205"/>
      <c r="P392" s="205"/>
      <c r="Q392" s="205"/>
      <c r="R392" s="205"/>
      <c r="S392" s="205"/>
      <c r="T392" s="206"/>
      <c r="U392" s="198"/>
      <c r="V392" s="198"/>
      <c r="AT392" s="102" t="s">
        <v>212</v>
      </c>
      <c r="AU392" s="102" t="s">
        <v>83</v>
      </c>
      <c r="AV392" s="14" t="s">
        <v>83</v>
      </c>
      <c r="AW392" s="14" t="s">
        <v>32</v>
      </c>
      <c r="AX392" s="14" t="s">
        <v>75</v>
      </c>
      <c r="AY392" s="102" t="s">
        <v>204</v>
      </c>
    </row>
    <row r="393" spans="1:65" s="15" customFormat="1" x14ac:dyDescent="0.2">
      <c r="A393" s="207"/>
      <c r="B393" s="208"/>
      <c r="C393" s="207"/>
      <c r="D393" s="200" t="s">
        <v>212</v>
      </c>
      <c r="E393" s="209" t="s">
        <v>1</v>
      </c>
      <c r="F393" s="210" t="s">
        <v>227</v>
      </c>
      <c r="G393" s="207"/>
      <c r="H393" s="211">
        <v>1056.837</v>
      </c>
      <c r="I393" s="207"/>
      <c r="J393" s="207"/>
      <c r="K393" s="207"/>
      <c r="L393" s="208"/>
      <c r="M393" s="212"/>
      <c r="N393" s="213"/>
      <c r="O393" s="213"/>
      <c r="P393" s="213"/>
      <c r="Q393" s="213"/>
      <c r="R393" s="213"/>
      <c r="S393" s="213"/>
      <c r="T393" s="214"/>
      <c r="U393" s="207"/>
      <c r="V393" s="207"/>
      <c r="AT393" s="103" t="s">
        <v>212</v>
      </c>
      <c r="AU393" s="103" t="s">
        <v>83</v>
      </c>
      <c r="AV393" s="15" t="s">
        <v>211</v>
      </c>
      <c r="AW393" s="15" t="s">
        <v>32</v>
      </c>
      <c r="AX393" s="15" t="s">
        <v>81</v>
      </c>
      <c r="AY393" s="103" t="s">
        <v>204</v>
      </c>
    </row>
    <row r="394" spans="1:65" s="2" customFormat="1" ht="24.2" customHeight="1" x14ac:dyDescent="0.2">
      <c r="A394" s="111"/>
      <c r="B394" s="112"/>
      <c r="C394" s="187" t="s">
        <v>590</v>
      </c>
      <c r="D394" s="187" t="s">
        <v>207</v>
      </c>
      <c r="E394" s="188" t="s">
        <v>1262</v>
      </c>
      <c r="F394" s="189" t="s">
        <v>1263</v>
      </c>
      <c r="G394" s="190" t="s">
        <v>210</v>
      </c>
      <c r="H394" s="191">
        <v>2113.674</v>
      </c>
      <c r="I394" s="192"/>
      <c r="J394" s="192">
        <f>ROUND(I394*H394,2)</f>
        <v>0</v>
      </c>
      <c r="K394" s="193"/>
      <c r="L394" s="112"/>
      <c r="M394" s="194" t="s">
        <v>1</v>
      </c>
      <c r="N394" s="195" t="s">
        <v>40</v>
      </c>
      <c r="O394" s="196">
        <v>0</v>
      </c>
      <c r="P394" s="196">
        <f>O394*H394</f>
        <v>0</v>
      </c>
      <c r="Q394" s="196">
        <v>0</v>
      </c>
      <c r="R394" s="196">
        <f>Q394*H394</f>
        <v>0</v>
      </c>
      <c r="S394" s="196">
        <v>0</v>
      </c>
      <c r="T394" s="197">
        <f>S394*H394</f>
        <v>0</v>
      </c>
      <c r="U394" s="111"/>
      <c r="V394" s="111"/>
      <c r="W394" s="29"/>
      <c r="X394" s="29"/>
      <c r="Y394" s="29"/>
      <c r="Z394" s="29"/>
      <c r="AA394" s="29"/>
      <c r="AB394" s="29"/>
      <c r="AC394" s="29"/>
      <c r="AD394" s="29"/>
      <c r="AE394" s="29"/>
      <c r="AR394" s="99" t="s">
        <v>211</v>
      </c>
      <c r="AT394" s="99" t="s">
        <v>207</v>
      </c>
      <c r="AU394" s="99" t="s">
        <v>83</v>
      </c>
      <c r="AY394" s="18" t="s">
        <v>204</v>
      </c>
      <c r="BE394" s="100">
        <f>IF(N394="základní",J394,0)</f>
        <v>0</v>
      </c>
      <c r="BF394" s="100">
        <f>IF(N394="snížená",J394,0)</f>
        <v>0</v>
      </c>
      <c r="BG394" s="100">
        <f>IF(N394="zákl. přenesená",J394,0)</f>
        <v>0</v>
      </c>
      <c r="BH394" s="100">
        <f>IF(N394="sníž. přenesená",J394,0)</f>
        <v>0</v>
      </c>
      <c r="BI394" s="100">
        <f>IF(N394="nulová",J394,0)</f>
        <v>0</v>
      </c>
      <c r="BJ394" s="18" t="s">
        <v>81</v>
      </c>
      <c r="BK394" s="100">
        <f>ROUND(I394*H394,2)</f>
        <v>0</v>
      </c>
      <c r="BL394" s="18" t="s">
        <v>211</v>
      </c>
      <c r="BM394" s="99" t="s">
        <v>593</v>
      </c>
    </row>
    <row r="395" spans="1:65" s="14" customFormat="1" x14ac:dyDescent="0.2">
      <c r="A395" s="198"/>
      <c r="B395" s="199"/>
      <c r="C395" s="198"/>
      <c r="D395" s="200" t="s">
        <v>212</v>
      </c>
      <c r="E395" s="201" t="s">
        <v>1</v>
      </c>
      <c r="F395" s="202" t="s">
        <v>1264</v>
      </c>
      <c r="G395" s="198"/>
      <c r="H395" s="203">
        <v>2113.674</v>
      </c>
      <c r="I395" s="198"/>
      <c r="J395" s="198"/>
      <c r="K395" s="198"/>
      <c r="L395" s="199"/>
      <c r="M395" s="204"/>
      <c r="N395" s="205"/>
      <c r="O395" s="205"/>
      <c r="P395" s="205"/>
      <c r="Q395" s="205"/>
      <c r="R395" s="205"/>
      <c r="S395" s="205"/>
      <c r="T395" s="206"/>
      <c r="U395" s="198"/>
      <c r="V395" s="198"/>
      <c r="AT395" s="102" t="s">
        <v>212</v>
      </c>
      <c r="AU395" s="102" t="s">
        <v>83</v>
      </c>
      <c r="AV395" s="14" t="s">
        <v>83</v>
      </c>
      <c r="AW395" s="14" t="s">
        <v>32</v>
      </c>
      <c r="AX395" s="14" t="s">
        <v>75</v>
      </c>
      <c r="AY395" s="102" t="s">
        <v>204</v>
      </c>
    </row>
    <row r="396" spans="1:65" s="15" customFormat="1" x14ac:dyDescent="0.2">
      <c r="A396" s="207"/>
      <c r="B396" s="208"/>
      <c r="C396" s="207"/>
      <c r="D396" s="200" t="s">
        <v>212</v>
      </c>
      <c r="E396" s="209" t="s">
        <v>1</v>
      </c>
      <c r="F396" s="210" t="s">
        <v>227</v>
      </c>
      <c r="G396" s="207"/>
      <c r="H396" s="211">
        <v>2113.674</v>
      </c>
      <c r="I396" s="207"/>
      <c r="J396" s="207"/>
      <c r="K396" s="207"/>
      <c r="L396" s="208"/>
      <c r="M396" s="212"/>
      <c r="N396" s="213"/>
      <c r="O396" s="213"/>
      <c r="P396" s="213"/>
      <c r="Q396" s="213"/>
      <c r="R396" s="213"/>
      <c r="S396" s="213"/>
      <c r="T396" s="214"/>
      <c r="U396" s="207"/>
      <c r="V396" s="207"/>
      <c r="AT396" s="103" t="s">
        <v>212</v>
      </c>
      <c r="AU396" s="103" t="s">
        <v>83</v>
      </c>
      <c r="AV396" s="15" t="s">
        <v>211</v>
      </c>
      <c r="AW396" s="15" t="s">
        <v>32</v>
      </c>
      <c r="AX396" s="15" t="s">
        <v>81</v>
      </c>
      <c r="AY396" s="103" t="s">
        <v>204</v>
      </c>
    </row>
    <row r="397" spans="1:65" s="2" customFormat="1" ht="21.75" customHeight="1" x14ac:dyDescent="0.2">
      <c r="A397" s="111"/>
      <c r="B397" s="112"/>
      <c r="C397" s="187" t="s">
        <v>418</v>
      </c>
      <c r="D397" s="187" t="s">
        <v>207</v>
      </c>
      <c r="E397" s="188" t="s">
        <v>1265</v>
      </c>
      <c r="F397" s="189" t="s">
        <v>1266</v>
      </c>
      <c r="G397" s="190" t="s">
        <v>210</v>
      </c>
      <c r="H397" s="191">
        <v>8.2319999999999993</v>
      </c>
      <c r="I397" s="192"/>
      <c r="J397" s="192">
        <f>ROUND(I397*H397,2)</f>
        <v>0</v>
      </c>
      <c r="K397" s="193"/>
      <c r="L397" s="112"/>
      <c r="M397" s="194" t="s">
        <v>1</v>
      </c>
      <c r="N397" s="195" t="s">
        <v>40</v>
      </c>
      <c r="O397" s="196">
        <v>0</v>
      </c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111"/>
      <c r="V397" s="111"/>
      <c r="W397" s="29"/>
      <c r="X397" s="29"/>
      <c r="Y397" s="29"/>
      <c r="Z397" s="29"/>
      <c r="AA397" s="29"/>
      <c r="AB397" s="29"/>
      <c r="AC397" s="29"/>
      <c r="AD397" s="29"/>
      <c r="AE397" s="29"/>
      <c r="AR397" s="99" t="s">
        <v>211</v>
      </c>
      <c r="AT397" s="99" t="s">
        <v>207</v>
      </c>
      <c r="AU397" s="99" t="s">
        <v>83</v>
      </c>
      <c r="AY397" s="18" t="s">
        <v>204</v>
      </c>
      <c r="BE397" s="100">
        <f>IF(N397="základní",J397,0)</f>
        <v>0</v>
      </c>
      <c r="BF397" s="100">
        <f>IF(N397="snížená",J397,0)</f>
        <v>0</v>
      </c>
      <c r="BG397" s="100">
        <f>IF(N397="zákl. přenesená",J397,0)</f>
        <v>0</v>
      </c>
      <c r="BH397" s="100">
        <f>IF(N397="sníž. přenesená",J397,0)</f>
        <v>0</v>
      </c>
      <c r="BI397" s="100">
        <f>IF(N397="nulová",J397,0)</f>
        <v>0</v>
      </c>
      <c r="BJ397" s="18" t="s">
        <v>81</v>
      </c>
      <c r="BK397" s="100">
        <f>ROUND(I397*H397,2)</f>
        <v>0</v>
      </c>
      <c r="BL397" s="18" t="s">
        <v>211</v>
      </c>
      <c r="BM397" s="99" t="s">
        <v>597</v>
      </c>
    </row>
    <row r="398" spans="1:65" s="13" customFormat="1" x14ac:dyDescent="0.2">
      <c r="A398" s="225"/>
      <c r="B398" s="226"/>
      <c r="C398" s="225"/>
      <c r="D398" s="200" t="s">
        <v>212</v>
      </c>
      <c r="E398" s="227" t="s">
        <v>1</v>
      </c>
      <c r="F398" s="228" t="s">
        <v>213</v>
      </c>
      <c r="G398" s="225"/>
      <c r="H398" s="227" t="s">
        <v>1</v>
      </c>
      <c r="I398" s="225"/>
      <c r="J398" s="225"/>
      <c r="K398" s="225"/>
      <c r="L398" s="226"/>
      <c r="M398" s="229"/>
      <c r="N398" s="230"/>
      <c r="O398" s="230"/>
      <c r="P398" s="230"/>
      <c r="Q398" s="230"/>
      <c r="R398" s="230"/>
      <c r="S398" s="230"/>
      <c r="T398" s="231"/>
      <c r="U398" s="225"/>
      <c r="V398" s="225"/>
      <c r="AT398" s="101" t="s">
        <v>212</v>
      </c>
      <c r="AU398" s="101" t="s">
        <v>83</v>
      </c>
      <c r="AV398" s="13" t="s">
        <v>81</v>
      </c>
      <c r="AW398" s="13" t="s">
        <v>32</v>
      </c>
      <c r="AX398" s="13" t="s">
        <v>75</v>
      </c>
      <c r="AY398" s="101" t="s">
        <v>204</v>
      </c>
    </row>
    <row r="399" spans="1:65" s="13" customFormat="1" x14ac:dyDescent="0.2">
      <c r="A399" s="225"/>
      <c r="B399" s="226"/>
      <c r="C399" s="225"/>
      <c r="D399" s="200" t="s">
        <v>212</v>
      </c>
      <c r="E399" s="227" t="s">
        <v>1</v>
      </c>
      <c r="F399" s="228" t="s">
        <v>321</v>
      </c>
      <c r="G399" s="225"/>
      <c r="H399" s="227" t="s">
        <v>1</v>
      </c>
      <c r="I399" s="225"/>
      <c r="J399" s="225"/>
      <c r="K399" s="225"/>
      <c r="L399" s="226"/>
      <c r="M399" s="229"/>
      <c r="N399" s="230"/>
      <c r="O399" s="230"/>
      <c r="P399" s="230"/>
      <c r="Q399" s="230"/>
      <c r="R399" s="230"/>
      <c r="S399" s="230"/>
      <c r="T399" s="231"/>
      <c r="U399" s="225"/>
      <c r="V399" s="225"/>
      <c r="AT399" s="101" t="s">
        <v>212</v>
      </c>
      <c r="AU399" s="101" t="s">
        <v>83</v>
      </c>
      <c r="AV399" s="13" t="s">
        <v>81</v>
      </c>
      <c r="AW399" s="13" t="s">
        <v>32</v>
      </c>
      <c r="AX399" s="13" t="s">
        <v>75</v>
      </c>
      <c r="AY399" s="101" t="s">
        <v>204</v>
      </c>
    </row>
    <row r="400" spans="1:65" s="14" customFormat="1" x14ac:dyDescent="0.2">
      <c r="A400" s="198"/>
      <c r="B400" s="199"/>
      <c r="C400" s="198"/>
      <c r="D400" s="200" t="s">
        <v>212</v>
      </c>
      <c r="E400" s="201" t="s">
        <v>1</v>
      </c>
      <c r="F400" s="202" t="s">
        <v>1267</v>
      </c>
      <c r="G400" s="198"/>
      <c r="H400" s="203">
        <v>0.873</v>
      </c>
      <c r="I400" s="198"/>
      <c r="J400" s="198"/>
      <c r="K400" s="198"/>
      <c r="L400" s="199"/>
      <c r="M400" s="204"/>
      <c r="N400" s="205"/>
      <c r="O400" s="205"/>
      <c r="P400" s="205"/>
      <c r="Q400" s="205"/>
      <c r="R400" s="205"/>
      <c r="S400" s="205"/>
      <c r="T400" s="206"/>
      <c r="U400" s="198"/>
      <c r="V400" s="198"/>
      <c r="AT400" s="102" t="s">
        <v>212</v>
      </c>
      <c r="AU400" s="102" t="s">
        <v>83</v>
      </c>
      <c r="AV400" s="14" t="s">
        <v>83</v>
      </c>
      <c r="AW400" s="14" t="s">
        <v>32</v>
      </c>
      <c r="AX400" s="14" t="s">
        <v>75</v>
      </c>
      <c r="AY400" s="102" t="s">
        <v>204</v>
      </c>
    </row>
    <row r="401" spans="1:65" s="13" customFormat="1" x14ac:dyDescent="0.2">
      <c r="A401" s="225"/>
      <c r="B401" s="226"/>
      <c r="C401" s="225"/>
      <c r="D401" s="200" t="s">
        <v>212</v>
      </c>
      <c r="E401" s="227" t="s">
        <v>1</v>
      </c>
      <c r="F401" s="228" t="s">
        <v>323</v>
      </c>
      <c r="G401" s="225"/>
      <c r="H401" s="227" t="s">
        <v>1</v>
      </c>
      <c r="I401" s="225"/>
      <c r="J401" s="225"/>
      <c r="K401" s="225"/>
      <c r="L401" s="226"/>
      <c r="M401" s="229"/>
      <c r="N401" s="230"/>
      <c r="O401" s="230"/>
      <c r="P401" s="230"/>
      <c r="Q401" s="230"/>
      <c r="R401" s="230"/>
      <c r="S401" s="230"/>
      <c r="T401" s="231"/>
      <c r="U401" s="225"/>
      <c r="V401" s="225"/>
      <c r="AT401" s="101" t="s">
        <v>212</v>
      </c>
      <c r="AU401" s="101" t="s">
        <v>83</v>
      </c>
      <c r="AV401" s="13" t="s">
        <v>81</v>
      </c>
      <c r="AW401" s="13" t="s">
        <v>32</v>
      </c>
      <c r="AX401" s="13" t="s">
        <v>75</v>
      </c>
      <c r="AY401" s="101" t="s">
        <v>204</v>
      </c>
    </row>
    <row r="402" spans="1:65" s="14" customFormat="1" x14ac:dyDescent="0.2">
      <c r="A402" s="198"/>
      <c r="B402" s="199"/>
      <c r="C402" s="198"/>
      <c r="D402" s="200" t="s">
        <v>212</v>
      </c>
      <c r="E402" s="201" t="s">
        <v>1</v>
      </c>
      <c r="F402" s="202" t="s">
        <v>1268</v>
      </c>
      <c r="G402" s="198"/>
      <c r="H402" s="203">
        <v>0.69</v>
      </c>
      <c r="I402" s="198"/>
      <c r="J402" s="198"/>
      <c r="K402" s="198"/>
      <c r="L402" s="199"/>
      <c r="M402" s="204"/>
      <c r="N402" s="205"/>
      <c r="O402" s="205"/>
      <c r="P402" s="205"/>
      <c r="Q402" s="205"/>
      <c r="R402" s="205"/>
      <c r="S402" s="205"/>
      <c r="T402" s="206"/>
      <c r="U402" s="198"/>
      <c r="V402" s="198"/>
      <c r="AT402" s="102" t="s">
        <v>212</v>
      </c>
      <c r="AU402" s="102" t="s">
        <v>83</v>
      </c>
      <c r="AV402" s="14" t="s">
        <v>83</v>
      </c>
      <c r="AW402" s="14" t="s">
        <v>32</v>
      </c>
      <c r="AX402" s="14" t="s">
        <v>75</v>
      </c>
      <c r="AY402" s="102" t="s">
        <v>204</v>
      </c>
    </row>
    <row r="403" spans="1:65" s="13" customFormat="1" x14ac:dyDescent="0.2">
      <c r="A403" s="225"/>
      <c r="B403" s="226"/>
      <c r="C403" s="225"/>
      <c r="D403" s="200" t="s">
        <v>212</v>
      </c>
      <c r="E403" s="227" t="s">
        <v>1</v>
      </c>
      <c r="F403" s="228" t="s">
        <v>325</v>
      </c>
      <c r="G403" s="225"/>
      <c r="H403" s="227" t="s">
        <v>1</v>
      </c>
      <c r="I403" s="225"/>
      <c r="J403" s="225"/>
      <c r="K403" s="225"/>
      <c r="L403" s="226"/>
      <c r="M403" s="229"/>
      <c r="N403" s="230"/>
      <c r="O403" s="230"/>
      <c r="P403" s="230"/>
      <c r="Q403" s="230"/>
      <c r="R403" s="230"/>
      <c r="S403" s="230"/>
      <c r="T403" s="231"/>
      <c r="U403" s="225"/>
      <c r="V403" s="225"/>
      <c r="AT403" s="101" t="s">
        <v>212</v>
      </c>
      <c r="AU403" s="101" t="s">
        <v>83</v>
      </c>
      <c r="AV403" s="13" t="s">
        <v>81</v>
      </c>
      <c r="AW403" s="13" t="s">
        <v>32</v>
      </c>
      <c r="AX403" s="13" t="s">
        <v>75</v>
      </c>
      <c r="AY403" s="101" t="s">
        <v>204</v>
      </c>
    </row>
    <row r="404" spans="1:65" s="14" customFormat="1" x14ac:dyDescent="0.2">
      <c r="A404" s="198"/>
      <c r="B404" s="199"/>
      <c r="C404" s="198"/>
      <c r="D404" s="200" t="s">
        <v>212</v>
      </c>
      <c r="E404" s="201" t="s">
        <v>1</v>
      </c>
      <c r="F404" s="202" t="s">
        <v>1269</v>
      </c>
      <c r="G404" s="198"/>
      <c r="H404" s="203">
        <v>0.873</v>
      </c>
      <c r="I404" s="198"/>
      <c r="J404" s="198"/>
      <c r="K404" s="198"/>
      <c r="L404" s="199"/>
      <c r="M404" s="204"/>
      <c r="N404" s="205"/>
      <c r="O404" s="205"/>
      <c r="P404" s="205"/>
      <c r="Q404" s="205"/>
      <c r="R404" s="205"/>
      <c r="S404" s="205"/>
      <c r="T404" s="206"/>
      <c r="U404" s="198"/>
      <c r="V404" s="198"/>
      <c r="AT404" s="102" t="s">
        <v>212</v>
      </c>
      <c r="AU404" s="102" t="s">
        <v>83</v>
      </c>
      <c r="AV404" s="14" t="s">
        <v>83</v>
      </c>
      <c r="AW404" s="14" t="s">
        <v>32</v>
      </c>
      <c r="AX404" s="14" t="s">
        <v>75</v>
      </c>
      <c r="AY404" s="102" t="s">
        <v>204</v>
      </c>
    </row>
    <row r="405" spans="1:65" s="13" customFormat="1" x14ac:dyDescent="0.2">
      <c r="A405" s="225"/>
      <c r="B405" s="226"/>
      <c r="C405" s="225"/>
      <c r="D405" s="200" t="s">
        <v>212</v>
      </c>
      <c r="E405" s="227" t="s">
        <v>1</v>
      </c>
      <c r="F405" s="228" t="s">
        <v>327</v>
      </c>
      <c r="G405" s="225"/>
      <c r="H405" s="227" t="s">
        <v>1</v>
      </c>
      <c r="I405" s="225"/>
      <c r="J405" s="225"/>
      <c r="K405" s="225"/>
      <c r="L405" s="226"/>
      <c r="M405" s="229"/>
      <c r="N405" s="230"/>
      <c r="O405" s="230"/>
      <c r="P405" s="230"/>
      <c r="Q405" s="230"/>
      <c r="R405" s="230"/>
      <c r="S405" s="230"/>
      <c r="T405" s="231"/>
      <c r="U405" s="225"/>
      <c r="V405" s="225"/>
      <c r="AT405" s="101" t="s">
        <v>212</v>
      </c>
      <c r="AU405" s="101" t="s">
        <v>83</v>
      </c>
      <c r="AV405" s="13" t="s">
        <v>81</v>
      </c>
      <c r="AW405" s="13" t="s">
        <v>32</v>
      </c>
      <c r="AX405" s="13" t="s">
        <v>75</v>
      </c>
      <c r="AY405" s="101" t="s">
        <v>204</v>
      </c>
    </row>
    <row r="406" spans="1:65" s="14" customFormat="1" x14ac:dyDescent="0.2">
      <c r="A406" s="198"/>
      <c r="B406" s="199"/>
      <c r="C406" s="198"/>
      <c r="D406" s="200" t="s">
        <v>212</v>
      </c>
      <c r="E406" s="201" t="s">
        <v>1</v>
      </c>
      <c r="F406" s="202" t="s">
        <v>1270</v>
      </c>
      <c r="G406" s="198"/>
      <c r="H406" s="203">
        <v>0.96</v>
      </c>
      <c r="I406" s="198"/>
      <c r="J406" s="198"/>
      <c r="K406" s="198"/>
      <c r="L406" s="199"/>
      <c r="M406" s="204"/>
      <c r="N406" s="205"/>
      <c r="O406" s="205"/>
      <c r="P406" s="205"/>
      <c r="Q406" s="205"/>
      <c r="R406" s="205"/>
      <c r="S406" s="205"/>
      <c r="T406" s="206"/>
      <c r="U406" s="198"/>
      <c r="V406" s="198"/>
      <c r="AT406" s="102" t="s">
        <v>212</v>
      </c>
      <c r="AU406" s="102" t="s">
        <v>83</v>
      </c>
      <c r="AV406" s="14" t="s">
        <v>83</v>
      </c>
      <c r="AW406" s="14" t="s">
        <v>32</v>
      </c>
      <c r="AX406" s="14" t="s">
        <v>75</v>
      </c>
      <c r="AY406" s="102" t="s">
        <v>204</v>
      </c>
    </row>
    <row r="407" spans="1:65" s="13" customFormat="1" x14ac:dyDescent="0.2">
      <c r="A407" s="225"/>
      <c r="B407" s="226"/>
      <c r="C407" s="225"/>
      <c r="D407" s="200" t="s">
        <v>212</v>
      </c>
      <c r="E407" s="227" t="s">
        <v>1</v>
      </c>
      <c r="F407" s="228" t="s">
        <v>224</v>
      </c>
      <c r="G407" s="225"/>
      <c r="H407" s="227" t="s">
        <v>1</v>
      </c>
      <c r="I407" s="225"/>
      <c r="J407" s="225"/>
      <c r="K407" s="225"/>
      <c r="L407" s="226"/>
      <c r="M407" s="229"/>
      <c r="N407" s="230"/>
      <c r="O407" s="230"/>
      <c r="P407" s="230"/>
      <c r="Q407" s="230"/>
      <c r="R407" s="230"/>
      <c r="S407" s="230"/>
      <c r="T407" s="231"/>
      <c r="U407" s="225"/>
      <c r="V407" s="225"/>
      <c r="AT407" s="101" t="s">
        <v>212</v>
      </c>
      <c r="AU407" s="101" t="s">
        <v>83</v>
      </c>
      <c r="AV407" s="13" t="s">
        <v>81</v>
      </c>
      <c r="AW407" s="13" t="s">
        <v>32</v>
      </c>
      <c r="AX407" s="13" t="s">
        <v>75</v>
      </c>
      <c r="AY407" s="101" t="s">
        <v>204</v>
      </c>
    </row>
    <row r="408" spans="1:65" s="13" customFormat="1" x14ac:dyDescent="0.2">
      <c r="A408" s="225"/>
      <c r="B408" s="226"/>
      <c r="C408" s="225"/>
      <c r="D408" s="200" t="s">
        <v>212</v>
      </c>
      <c r="E408" s="227" t="s">
        <v>1</v>
      </c>
      <c r="F408" s="228" t="s">
        <v>343</v>
      </c>
      <c r="G408" s="225"/>
      <c r="H408" s="227" t="s">
        <v>1</v>
      </c>
      <c r="I408" s="225"/>
      <c r="J408" s="225"/>
      <c r="K408" s="225"/>
      <c r="L408" s="226"/>
      <c r="M408" s="229"/>
      <c r="N408" s="230"/>
      <c r="O408" s="230"/>
      <c r="P408" s="230"/>
      <c r="Q408" s="230"/>
      <c r="R408" s="230"/>
      <c r="S408" s="230"/>
      <c r="T408" s="231"/>
      <c r="U408" s="225"/>
      <c r="V408" s="225"/>
      <c r="AT408" s="101" t="s">
        <v>212</v>
      </c>
      <c r="AU408" s="101" t="s">
        <v>83</v>
      </c>
      <c r="AV408" s="13" t="s">
        <v>81</v>
      </c>
      <c r="AW408" s="13" t="s">
        <v>32</v>
      </c>
      <c r="AX408" s="13" t="s">
        <v>75</v>
      </c>
      <c r="AY408" s="101" t="s">
        <v>204</v>
      </c>
    </row>
    <row r="409" spans="1:65" s="14" customFormat="1" x14ac:dyDescent="0.2">
      <c r="A409" s="198"/>
      <c r="B409" s="199"/>
      <c r="C409" s="198"/>
      <c r="D409" s="200" t="s">
        <v>212</v>
      </c>
      <c r="E409" s="201" t="s">
        <v>1</v>
      </c>
      <c r="F409" s="202" t="s">
        <v>1271</v>
      </c>
      <c r="G409" s="198"/>
      <c r="H409" s="203">
        <v>4.8360000000000003</v>
      </c>
      <c r="I409" s="198"/>
      <c r="J409" s="198"/>
      <c r="K409" s="198"/>
      <c r="L409" s="199"/>
      <c r="M409" s="204"/>
      <c r="N409" s="205"/>
      <c r="O409" s="205"/>
      <c r="P409" s="205"/>
      <c r="Q409" s="205"/>
      <c r="R409" s="205"/>
      <c r="S409" s="205"/>
      <c r="T409" s="206"/>
      <c r="U409" s="198"/>
      <c r="V409" s="198"/>
      <c r="AT409" s="102" t="s">
        <v>212</v>
      </c>
      <c r="AU409" s="102" t="s">
        <v>83</v>
      </c>
      <c r="AV409" s="14" t="s">
        <v>83</v>
      </c>
      <c r="AW409" s="14" t="s">
        <v>32</v>
      </c>
      <c r="AX409" s="14" t="s">
        <v>75</v>
      </c>
      <c r="AY409" s="102" t="s">
        <v>204</v>
      </c>
    </row>
    <row r="410" spans="1:65" s="15" customFormat="1" x14ac:dyDescent="0.2">
      <c r="A410" s="207"/>
      <c r="B410" s="208"/>
      <c r="C410" s="207"/>
      <c r="D410" s="200" t="s">
        <v>212</v>
      </c>
      <c r="E410" s="209" t="s">
        <v>1</v>
      </c>
      <c r="F410" s="210" t="s">
        <v>227</v>
      </c>
      <c r="G410" s="207"/>
      <c r="H410" s="211">
        <v>8.2319999999999993</v>
      </c>
      <c r="I410" s="207"/>
      <c r="J410" s="207"/>
      <c r="K410" s="207"/>
      <c r="L410" s="208"/>
      <c r="M410" s="212"/>
      <c r="N410" s="213"/>
      <c r="O410" s="213"/>
      <c r="P410" s="213"/>
      <c r="Q410" s="213"/>
      <c r="R410" s="213"/>
      <c r="S410" s="213"/>
      <c r="T410" s="214"/>
      <c r="U410" s="207"/>
      <c r="V410" s="207"/>
      <c r="AT410" s="103" t="s">
        <v>212</v>
      </c>
      <c r="AU410" s="103" t="s">
        <v>83</v>
      </c>
      <c r="AV410" s="15" t="s">
        <v>211</v>
      </c>
      <c r="AW410" s="15" t="s">
        <v>32</v>
      </c>
      <c r="AX410" s="15" t="s">
        <v>81</v>
      </c>
      <c r="AY410" s="103" t="s">
        <v>204</v>
      </c>
    </row>
    <row r="411" spans="1:65" s="2" customFormat="1" ht="16.5" customHeight="1" x14ac:dyDescent="0.2">
      <c r="A411" s="111"/>
      <c r="B411" s="112"/>
      <c r="C411" s="187" t="s">
        <v>598</v>
      </c>
      <c r="D411" s="187" t="s">
        <v>207</v>
      </c>
      <c r="E411" s="188" t="s">
        <v>1272</v>
      </c>
      <c r="F411" s="189" t="s">
        <v>1273</v>
      </c>
      <c r="G411" s="190" t="s">
        <v>210</v>
      </c>
      <c r="H411" s="191">
        <v>18.856999999999999</v>
      </c>
      <c r="I411" s="192"/>
      <c r="J411" s="192">
        <f>ROUND(I411*H411,2)</f>
        <v>0</v>
      </c>
      <c r="K411" s="193"/>
      <c r="L411" s="112"/>
      <c r="M411" s="194" t="s">
        <v>1</v>
      </c>
      <c r="N411" s="195" t="s">
        <v>40</v>
      </c>
      <c r="O411" s="196">
        <v>0</v>
      </c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111"/>
      <c r="V411" s="111"/>
      <c r="W411" s="29"/>
      <c r="X411" s="29"/>
      <c r="Y411" s="29"/>
      <c r="Z411" s="29"/>
      <c r="AA411" s="29"/>
      <c r="AB411" s="29"/>
      <c r="AC411" s="29"/>
      <c r="AD411" s="29"/>
      <c r="AE411" s="29"/>
      <c r="AR411" s="99" t="s">
        <v>211</v>
      </c>
      <c r="AT411" s="99" t="s">
        <v>207</v>
      </c>
      <c r="AU411" s="99" t="s">
        <v>83</v>
      </c>
      <c r="AY411" s="18" t="s">
        <v>204</v>
      </c>
      <c r="BE411" s="100">
        <f>IF(N411="základní",J411,0)</f>
        <v>0</v>
      </c>
      <c r="BF411" s="100">
        <f>IF(N411="snížená",J411,0)</f>
        <v>0</v>
      </c>
      <c r="BG411" s="100">
        <f>IF(N411="zákl. přenesená",J411,0)</f>
        <v>0</v>
      </c>
      <c r="BH411" s="100">
        <f>IF(N411="sníž. přenesená",J411,0)</f>
        <v>0</v>
      </c>
      <c r="BI411" s="100">
        <f>IF(N411="nulová",J411,0)</f>
        <v>0</v>
      </c>
      <c r="BJ411" s="18" t="s">
        <v>81</v>
      </c>
      <c r="BK411" s="100">
        <f>ROUND(I411*H411,2)</f>
        <v>0</v>
      </c>
      <c r="BL411" s="18" t="s">
        <v>211</v>
      </c>
      <c r="BM411" s="99" t="s">
        <v>601</v>
      </c>
    </row>
    <row r="412" spans="1:65" s="13" customFormat="1" x14ac:dyDescent="0.2">
      <c r="A412" s="225"/>
      <c r="B412" s="226"/>
      <c r="C412" s="225"/>
      <c r="D412" s="200" t="s">
        <v>212</v>
      </c>
      <c r="E412" s="227" t="s">
        <v>1</v>
      </c>
      <c r="F412" s="228" t="s">
        <v>1274</v>
      </c>
      <c r="G412" s="225"/>
      <c r="H412" s="227" t="s">
        <v>1</v>
      </c>
      <c r="I412" s="225"/>
      <c r="J412" s="225"/>
      <c r="K412" s="225"/>
      <c r="L412" s="226"/>
      <c r="M412" s="229"/>
      <c r="N412" s="230"/>
      <c r="O412" s="230"/>
      <c r="P412" s="230"/>
      <c r="Q412" s="230"/>
      <c r="R412" s="230"/>
      <c r="S412" s="230"/>
      <c r="T412" s="231"/>
      <c r="U412" s="225"/>
      <c r="V412" s="225"/>
      <c r="AT412" s="101" t="s">
        <v>212</v>
      </c>
      <c r="AU412" s="101" t="s">
        <v>83</v>
      </c>
      <c r="AV412" s="13" t="s">
        <v>81</v>
      </c>
      <c r="AW412" s="13" t="s">
        <v>32</v>
      </c>
      <c r="AX412" s="13" t="s">
        <v>75</v>
      </c>
      <c r="AY412" s="101" t="s">
        <v>204</v>
      </c>
    </row>
    <row r="413" spans="1:65" s="14" customFormat="1" x14ac:dyDescent="0.2">
      <c r="A413" s="198"/>
      <c r="B413" s="199"/>
      <c r="C413" s="198"/>
      <c r="D413" s="200" t="s">
        <v>212</v>
      </c>
      <c r="E413" s="201" t="s">
        <v>1</v>
      </c>
      <c r="F413" s="202" t="s">
        <v>1275</v>
      </c>
      <c r="G413" s="198"/>
      <c r="H413" s="203">
        <v>16.091999999999999</v>
      </c>
      <c r="I413" s="198"/>
      <c r="J413" s="198"/>
      <c r="K413" s="198"/>
      <c r="L413" s="199"/>
      <c r="M413" s="204"/>
      <c r="N413" s="205"/>
      <c r="O413" s="205"/>
      <c r="P413" s="205"/>
      <c r="Q413" s="205"/>
      <c r="R413" s="205"/>
      <c r="S413" s="205"/>
      <c r="T413" s="206"/>
      <c r="U413" s="198"/>
      <c r="V413" s="198"/>
      <c r="AT413" s="102" t="s">
        <v>212</v>
      </c>
      <c r="AU413" s="102" t="s">
        <v>83</v>
      </c>
      <c r="AV413" s="14" t="s">
        <v>83</v>
      </c>
      <c r="AW413" s="14" t="s">
        <v>32</v>
      </c>
      <c r="AX413" s="14" t="s">
        <v>75</v>
      </c>
      <c r="AY413" s="102" t="s">
        <v>204</v>
      </c>
    </row>
    <row r="414" spans="1:65" s="13" customFormat="1" x14ac:dyDescent="0.2">
      <c r="A414" s="225"/>
      <c r="B414" s="226"/>
      <c r="C414" s="225"/>
      <c r="D414" s="200" t="s">
        <v>212</v>
      </c>
      <c r="E414" s="227" t="s">
        <v>1</v>
      </c>
      <c r="F414" s="228" t="s">
        <v>1276</v>
      </c>
      <c r="G414" s="225"/>
      <c r="H414" s="227" t="s">
        <v>1</v>
      </c>
      <c r="I414" s="225"/>
      <c r="J414" s="225"/>
      <c r="K414" s="225"/>
      <c r="L414" s="226"/>
      <c r="M414" s="229"/>
      <c r="N414" s="230"/>
      <c r="O414" s="230"/>
      <c r="P414" s="230"/>
      <c r="Q414" s="230"/>
      <c r="R414" s="230"/>
      <c r="S414" s="230"/>
      <c r="T414" s="231"/>
      <c r="U414" s="225"/>
      <c r="V414" s="225"/>
      <c r="AT414" s="101" t="s">
        <v>212</v>
      </c>
      <c r="AU414" s="101" t="s">
        <v>83</v>
      </c>
      <c r="AV414" s="13" t="s">
        <v>81</v>
      </c>
      <c r="AW414" s="13" t="s">
        <v>32</v>
      </c>
      <c r="AX414" s="13" t="s">
        <v>75</v>
      </c>
      <c r="AY414" s="101" t="s">
        <v>204</v>
      </c>
    </row>
    <row r="415" spans="1:65" s="14" customFormat="1" x14ac:dyDescent="0.2">
      <c r="A415" s="198"/>
      <c r="B415" s="199"/>
      <c r="C415" s="198"/>
      <c r="D415" s="200" t="s">
        <v>212</v>
      </c>
      <c r="E415" s="201" t="s">
        <v>1</v>
      </c>
      <c r="F415" s="202" t="s">
        <v>1277</v>
      </c>
      <c r="G415" s="198"/>
      <c r="H415" s="203">
        <v>2.7650000000000001</v>
      </c>
      <c r="I415" s="198"/>
      <c r="J415" s="198"/>
      <c r="K415" s="198"/>
      <c r="L415" s="199"/>
      <c r="M415" s="204"/>
      <c r="N415" s="205"/>
      <c r="O415" s="205"/>
      <c r="P415" s="205"/>
      <c r="Q415" s="205"/>
      <c r="R415" s="205"/>
      <c r="S415" s="205"/>
      <c r="T415" s="206"/>
      <c r="U415" s="198"/>
      <c r="V415" s="198"/>
      <c r="AT415" s="102" t="s">
        <v>212</v>
      </c>
      <c r="AU415" s="102" t="s">
        <v>83</v>
      </c>
      <c r="AV415" s="14" t="s">
        <v>83</v>
      </c>
      <c r="AW415" s="14" t="s">
        <v>32</v>
      </c>
      <c r="AX415" s="14" t="s">
        <v>75</v>
      </c>
      <c r="AY415" s="102" t="s">
        <v>204</v>
      </c>
    </row>
    <row r="416" spans="1:65" s="15" customFormat="1" x14ac:dyDescent="0.2">
      <c r="A416" s="207"/>
      <c r="B416" s="208"/>
      <c r="C416" s="207"/>
      <c r="D416" s="200" t="s">
        <v>212</v>
      </c>
      <c r="E416" s="209" t="s">
        <v>1</v>
      </c>
      <c r="F416" s="210" t="s">
        <v>227</v>
      </c>
      <c r="G416" s="207"/>
      <c r="H416" s="211">
        <v>18.856999999999999</v>
      </c>
      <c r="I416" s="207"/>
      <c r="J416" s="207"/>
      <c r="K416" s="207"/>
      <c r="L416" s="208"/>
      <c r="M416" s="212"/>
      <c r="N416" s="213"/>
      <c r="O416" s="213"/>
      <c r="P416" s="213"/>
      <c r="Q416" s="213"/>
      <c r="R416" s="213"/>
      <c r="S416" s="213"/>
      <c r="T416" s="214"/>
      <c r="U416" s="207"/>
      <c r="V416" s="207"/>
      <c r="AT416" s="103" t="s">
        <v>212</v>
      </c>
      <c r="AU416" s="103" t="s">
        <v>83</v>
      </c>
      <c r="AV416" s="15" t="s">
        <v>211</v>
      </c>
      <c r="AW416" s="15" t="s">
        <v>32</v>
      </c>
      <c r="AX416" s="15" t="s">
        <v>81</v>
      </c>
      <c r="AY416" s="103" t="s">
        <v>204</v>
      </c>
    </row>
    <row r="417" spans="1:65" s="2" customFormat="1" ht="44.25" customHeight="1" x14ac:dyDescent="0.2">
      <c r="A417" s="111"/>
      <c r="B417" s="112"/>
      <c r="C417" s="187" t="s">
        <v>438</v>
      </c>
      <c r="D417" s="187" t="s">
        <v>207</v>
      </c>
      <c r="E417" s="188" t="s">
        <v>1278</v>
      </c>
      <c r="F417" s="189" t="s">
        <v>1279</v>
      </c>
      <c r="G417" s="190" t="s">
        <v>210</v>
      </c>
      <c r="H417" s="191">
        <v>1731.856</v>
      </c>
      <c r="I417" s="192"/>
      <c r="J417" s="192">
        <f>ROUND(I417*H417,2)</f>
        <v>0</v>
      </c>
      <c r="K417" s="193"/>
      <c r="L417" s="112"/>
      <c r="M417" s="194" t="s">
        <v>1</v>
      </c>
      <c r="N417" s="195" t="s">
        <v>40</v>
      </c>
      <c r="O417" s="196">
        <v>0</v>
      </c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U417" s="111"/>
      <c r="V417" s="111"/>
      <c r="W417" s="29"/>
      <c r="X417" s="29"/>
      <c r="Y417" s="29"/>
      <c r="Z417" s="29"/>
      <c r="AA417" s="29"/>
      <c r="AB417" s="29"/>
      <c r="AC417" s="29"/>
      <c r="AD417" s="29"/>
      <c r="AE417" s="29"/>
      <c r="AR417" s="99" t="s">
        <v>211</v>
      </c>
      <c r="AT417" s="99" t="s">
        <v>207</v>
      </c>
      <c r="AU417" s="99" t="s">
        <v>83</v>
      </c>
      <c r="AY417" s="18" t="s">
        <v>204</v>
      </c>
      <c r="BE417" s="100">
        <f>IF(N417="základní",J417,0)</f>
        <v>0</v>
      </c>
      <c r="BF417" s="100">
        <f>IF(N417="snížená",J417,0)</f>
        <v>0</v>
      </c>
      <c r="BG417" s="100">
        <f>IF(N417="zákl. přenesená",J417,0)</f>
        <v>0</v>
      </c>
      <c r="BH417" s="100">
        <f>IF(N417="sníž. přenesená",J417,0)</f>
        <v>0</v>
      </c>
      <c r="BI417" s="100">
        <f>IF(N417="nulová",J417,0)</f>
        <v>0</v>
      </c>
      <c r="BJ417" s="18" t="s">
        <v>81</v>
      </c>
      <c r="BK417" s="100">
        <f>ROUND(I417*H417,2)</f>
        <v>0</v>
      </c>
      <c r="BL417" s="18" t="s">
        <v>211</v>
      </c>
      <c r="BM417" s="99" t="s">
        <v>606</v>
      </c>
    </row>
    <row r="418" spans="1:65" s="13" customFormat="1" x14ac:dyDescent="0.2">
      <c r="A418" s="225"/>
      <c r="B418" s="226"/>
      <c r="C418" s="225"/>
      <c r="D418" s="200" t="s">
        <v>212</v>
      </c>
      <c r="E418" s="227" t="s">
        <v>1</v>
      </c>
      <c r="F418" s="228" t="s">
        <v>1280</v>
      </c>
      <c r="G418" s="225"/>
      <c r="H418" s="227" t="s">
        <v>1</v>
      </c>
      <c r="I418" s="225"/>
      <c r="J418" s="225"/>
      <c r="K418" s="225"/>
      <c r="L418" s="226"/>
      <c r="M418" s="229"/>
      <c r="N418" s="230"/>
      <c r="O418" s="230"/>
      <c r="P418" s="230"/>
      <c r="Q418" s="230"/>
      <c r="R418" s="230"/>
      <c r="S418" s="230"/>
      <c r="T418" s="231"/>
      <c r="U418" s="225"/>
      <c r="V418" s="225"/>
      <c r="AT418" s="101" t="s">
        <v>212</v>
      </c>
      <c r="AU418" s="101" t="s">
        <v>83</v>
      </c>
      <c r="AV418" s="13" t="s">
        <v>81</v>
      </c>
      <c r="AW418" s="13" t="s">
        <v>32</v>
      </c>
      <c r="AX418" s="13" t="s">
        <v>75</v>
      </c>
      <c r="AY418" s="101" t="s">
        <v>204</v>
      </c>
    </row>
    <row r="419" spans="1:65" s="14" customFormat="1" x14ac:dyDescent="0.2">
      <c r="A419" s="198"/>
      <c r="B419" s="199"/>
      <c r="C419" s="198"/>
      <c r="D419" s="200" t="s">
        <v>212</v>
      </c>
      <c r="E419" s="201" t="s">
        <v>1</v>
      </c>
      <c r="F419" s="202" t="s">
        <v>787</v>
      </c>
      <c r="G419" s="198"/>
      <c r="H419" s="203">
        <v>1731.856</v>
      </c>
      <c r="I419" s="198"/>
      <c r="J419" s="198"/>
      <c r="K419" s="198"/>
      <c r="L419" s="199"/>
      <c r="M419" s="204"/>
      <c r="N419" s="205"/>
      <c r="O419" s="205"/>
      <c r="P419" s="205"/>
      <c r="Q419" s="205"/>
      <c r="R419" s="205"/>
      <c r="S419" s="205"/>
      <c r="T419" s="206"/>
      <c r="U419" s="198"/>
      <c r="V419" s="198"/>
      <c r="AT419" s="102" t="s">
        <v>212</v>
      </c>
      <c r="AU419" s="102" t="s">
        <v>83</v>
      </c>
      <c r="AV419" s="14" t="s">
        <v>83</v>
      </c>
      <c r="AW419" s="14" t="s">
        <v>32</v>
      </c>
      <c r="AX419" s="14" t="s">
        <v>75</v>
      </c>
      <c r="AY419" s="102" t="s">
        <v>204</v>
      </c>
    </row>
    <row r="420" spans="1:65" s="15" customFormat="1" x14ac:dyDescent="0.2">
      <c r="A420" s="207"/>
      <c r="B420" s="208"/>
      <c r="C420" s="207"/>
      <c r="D420" s="200" t="s">
        <v>212</v>
      </c>
      <c r="E420" s="209" t="s">
        <v>1</v>
      </c>
      <c r="F420" s="210" t="s">
        <v>227</v>
      </c>
      <c r="G420" s="207"/>
      <c r="H420" s="211">
        <v>1731.856</v>
      </c>
      <c r="I420" s="207"/>
      <c r="J420" s="207"/>
      <c r="K420" s="207"/>
      <c r="L420" s="208"/>
      <c r="M420" s="212"/>
      <c r="N420" s="213"/>
      <c r="O420" s="213"/>
      <c r="P420" s="213"/>
      <c r="Q420" s="213"/>
      <c r="R420" s="213"/>
      <c r="S420" s="213"/>
      <c r="T420" s="214"/>
      <c r="U420" s="207"/>
      <c r="V420" s="207"/>
      <c r="AT420" s="103" t="s">
        <v>212</v>
      </c>
      <c r="AU420" s="103" t="s">
        <v>83</v>
      </c>
      <c r="AV420" s="15" t="s">
        <v>211</v>
      </c>
      <c r="AW420" s="15" t="s">
        <v>32</v>
      </c>
      <c r="AX420" s="15" t="s">
        <v>81</v>
      </c>
      <c r="AY420" s="103" t="s">
        <v>204</v>
      </c>
    </row>
    <row r="421" spans="1:65" s="2" customFormat="1" ht="44.25" customHeight="1" x14ac:dyDescent="0.2">
      <c r="A421" s="111"/>
      <c r="B421" s="112"/>
      <c r="C421" s="187" t="s">
        <v>608</v>
      </c>
      <c r="D421" s="187" t="s">
        <v>207</v>
      </c>
      <c r="E421" s="188" t="s">
        <v>1281</v>
      </c>
      <c r="F421" s="189" t="s">
        <v>1282</v>
      </c>
      <c r="G421" s="190" t="s">
        <v>210</v>
      </c>
      <c r="H421" s="191">
        <v>1382.6020000000001</v>
      </c>
      <c r="I421" s="192"/>
      <c r="J421" s="192">
        <f>ROUND(I421*H421,2)</f>
        <v>0</v>
      </c>
      <c r="K421" s="193"/>
      <c r="L421" s="112"/>
      <c r="M421" s="194" t="s">
        <v>1</v>
      </c>
      <c r="N421" s="195" t="s">
        <v>40</v>
      </c>
      <c r="O421" s="196">
        <v>0</v>
      </c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U421" s="111"/>
      <c r="V421" s="111"/>
      <c r="W421" s="29"/>
      <c r="X421" s="29"/>
      <c r="Y421" s="29"/>
      <c r="Z421" s="29"/>
      <c r="AA421" s="29"/>
      <c r="AB421" s="29"/>
      <c r="AC421" s="29"/>
      <c r="AD421" s="29"/>
      <c r="AE421" s="29"/>
      <c r="AR421" s="99" t="s">
        <v>211</v>
      </c>
      <c r="AT421" s="99" t="s">
        <v>207</v>
      </c>
      <c r="AU421" s="99" t="s">
        <v>83</v>
      </c>
      <c r="AY421" s="18" t="s">
        <v>204</v>
      </c>
      <c r="BE421" s="100">
        <f>IF(N421="základní",J421,0)</f>
        <v>0</v>
      </c>
      <c r="BF421" s="100">
        <f>IF(N421="snížená",J421,0)</f>
        <v>0</v>
      </c>
      <c r="BG421" s="100">
        <f>IF(N421="zákl. přenesená",J421,0)</f>
        <v>0</v>
      </c>
      <c r="BH421" s="100">
        <f>IF(N421="sníž. přenesená",J421,0)</f>
        <v>0</v>
      </c>
      <c r="BI421" s="100">
        <f>IF(N421="nulová",J421,0)</f>
        <v>0</v>
      </c>
      <c r="BJ421" s="18" t="s">
        <v>81</v>
      </c>
      <c r="BK421" s="100">
        <f>ROUND(I421*H421,2)</f>
        <v>0</v>
      </c>
      <c r="BL421" s="18" t="s">
        <v>211</v>
      </c>
      <c r="BM421" s="99" t="s">
        <v>286</v>
      </c>
    </row>
    <row r="422" spans="1:65" s="13" customFormat="1" x14ac:dyDescent="0.2">
      <c r="A422" s="225"/>
      <c r="B422" s="226"/>
      <c r="C422" s="225"/>
      <c r="D422" s="200" t="s">
        <v>212</v>
      </c>
      <c r="E422" s="227" t="s">
        <v>1</v>
      </c>
      <c r="F422" s="228" t="s">
        <v>1283</v>
      </c>
      <c r="G422" s="225"/>
      <c r="H422" s="227" t="s">
        <v>1</v>
      </c>
      <c r="I422" s="225"/>
      <c r="J422" s="225"/>
      <c r="K422" s="225"/>
      <c r="L422" s="226"/>
      <c r="M422" s="229"/>
      <c r="N422" s="230"/>
      <c r="O422" s="230"/>
      <c r="P422" s="230"/>
      <c r="Q422" s="230"/>
      <c r="R422" s="230"/>
      <c r="S422" s="230"/>
      <c r="T422" s="231"/>
      <c r="U422" s="225"/>
      <c r="V422" s="225"/>
      <c r="AT422" s="101" t="s">
        <v>212</v>
      </c>
      <c r="AU422" s="101" t="s">
        <v>83</v>
      </c>
      <c r="AV422" s="13" t="s">
        <v>81</v>
      </c>
      <c r="AW422" s="13" t="s">
        <v>32</v>
      </c>
      <c r="AX422" s="13" t="s">
        <v>75</v>
      </c>
      <c r="AY422" s="101" t="s">
        <v>204</v>
      </c>
    </row>
    <row r="423" spans="1:65" s="14" customFormat="1" x14ac:dyDescent="0.2">
      <c r="A423" s="198"/>
      <c r="B423" s="199"/>
      <c r="C423" s="198"/>
      <c r="D423" s="200" t="s">
        <v>212</v>
      </c>
      <c r="E423" s="201" t="s">
        <v>1</v>
      </c>
      <c r="F423" s="202" t="s">
        <v>788</v>
      </c>
      <c r="G423" s="198"/>
      <c r="H423" s="203">
        <v>1382.6020000000001</v>
      </c>
      <c r="I423" s="198"/>
      <c r="J423" s="198"/>
      <c r="K423" s="198"/>
      <c r="L423" s="199"/>
      <c r="M423" s="204"/>
      <c r="N423" s="205"/>
      <c r="O423" s="205"/>
      <c r="P423" s="205"/>
      <c r="Q423" s="205"/>
      <c r="R423" s="205"/>
      <c r="S423" s="205"/>
      <c r="T423" s="206"/>
      <c r="U423" s="198"/>
      <c r="V423" s="198"/>
      <c r="AT423" s="102" t="s">
        <v>212</v>
      </c>
      <c r="AU423" s="102" t="s">
        <v>83</v>
      </c>
      <c r="AV423" s="14" t="s">
        <v>83</v>
      </c>
      <c r="AW423" s="14" t="s">
        <v>32</v>
      </c>
      <c r="AX423" s="14" t="s">
        <v>75</v>
      </c>
      <c r="AY423" s="102" t="s">
        <v>204</v>
      </c>
    </row>
    <row r="424" spans="1:65" s="15" customFormat="1" x14ac:dyDescent="0.2">
      <c r="A424" s="207"/>
      <c r="B424" s="208"/>
      <c r="C424" s="207"/>
      <c r="D424" s="200" t="s">
        <v>212</v>
      </c>
      <c r="E424" s="209" t="s">
        <v>1</v>
      </c>
      <c r="F424" s="210" t="s">
        <v>227</v>
      </c>
      <c r="G424" s="207"/>
      <c r="H424" s="211">
        <v>1382.6020000000001</v>
      </c>
      <c r="I424" s="207"/>
      <c r="J424" s="207"/>
      <c r="K424" s="207"/>
      <c r="L424" s="208"/>
      <c r="M424" s="212"/>
      <c r="N424" s="213"/>
      <c r="O424" s="213"/>
      <c r="P424" s="213"/>
      <c r="Q424" s="213"/>
      <c r="R424" s="213"/>
      <c r="S424" s="213"/>
      <c r="T424" s="214"/>
      <c r="U424" s="207"/>
      <c r="V424" s="207"/>
      <c r="AT424" s="103" t="s">
        <v>212</v>
      </c>
      <c r="AU424" s="103" t="s">
        <v>83</v>
      </c>
      <c r="AV424" s="15" t="s">
        <v>211</v>
      </c>
      <c r="AW424" s="15" t="s">
        <v>32</v>
      </c>
      <c r="AX424" s="15" t="s">
        <v>81</v>
      </c>
      <c r="AY424" s="103" t="s">
        <v>204</v>
      </c>
    </row>
    <row r="425" spans="1:65" s="2" customFormat="1" ht="44.25" customHeight="1" x14ac:dyDescent="0.2">
      <c r="A425" s="111"/>
      <c r="B425" s="112"/>
      <c r="C425" s="187" t="s">
        <v>445</v>
      </c>
      <c r="D425" s="187" t="s">
        <v>207</v>
      </c>
      <c r="E425" s="188" t="s">
        <v>1284</v>
      </c>
      <c r="F425" s="189" t="s">
        <v>1285</v>
      </c>
      <c r="G425" s="190" t="s">
        <v>210</v>
      </c>
      <c r="H425" s="191">
        <v>630.36199999999997</v>
      </c>
      <c r="I425" s="192"/>
      <c r="J425" s="192">
        <f>ROUND(I425*H425,2)</f>
        <v>0</v>
      </c>
      <c r="K425" s="193"/>
      <c r="L425" s="112"/>
      <c r="M425" s="194" t="s">
        <v>1</v>
      </c>
      <c r="N425" s="195" t="s">
        <v>40</v>
      </c>
      <c r="O425" s="196">
        <v>0</v>
      </c>
      <c r="P425" s="196">
        <f>O425*H425</f>
        <v>0</v>
      </c>
      <c r="Q425" s="196">
        <v>0</v>
      </c>
      <c r="R425" s="196">
        <f>Q425*H425</f>
        <v>0</v>
      </c>
      <c r="S425" s="196">
        <v>0</v>
      </c>
      <c r="T425" s="197">
        <f>S425*H425</f>
        <v>0</v>
      </c>
      <c r="U425" s="111"/>
      <c r="V425" s="111"/>
      <c r="W425" s="29"/>
      <c r="X425" s="29"/>
      <c r="Y425" s="29"/>
      <c r="Z425" s="29"/>
      <c r="AA425" s="29"/>
      <c r="AB425" s="29"/>
      <c r="AC425" s="29"/>
      <c r="AD425" s="29"/>
      <c r="AE425" s="29"/>
      <c r="AR425" s="99" t="s">
        <v>211</v>
      </c>
      <c r="AT425" s="99" t="s">
        <v>207</v>
      </c>
      <c r="AU425" s="99" t="s">
        <v>83</v>
      </c>
      <c r="AY425" s="18" t="s">
        <v>204</v>
      </c>
      <c r="BE425" s="100">
        <f>IF(N425="základní",J425,0)</f>
        <v>0</v>
      </c>
      <c r="BF425" s="100">
        <f>IF(N425="snížená",J425,0)</f>
        <v>0</v>
      </c>
      <c r="BG425" s="100">
        <f>IF(N425="zákl. přenesená",J425,0)</f>
        <v>0</v>
      </c>
      <c r="BH425" s="100">
        <f>IF(N425="sníž. přenesená",J425,0)</f>
        <v>0</v>
      </c>
      <c r="BI425" s="100">
        <f>IF(N425="nulová",J425,0)</f>
        <v>0</v>
      </c>
      <c r="BJ425" s="18" t="s">
        <v>81</v>
      </c>
      <c r="BK425" s="100">
        <f>ROUND(I425*H425,2)</f>
        <v>0</v>
      </c>
      <c r="BL425" s="18" t="s">
        <v>211</v>
      </c>
      <c r="BM425" s="99" t="s">
        <v>306</v>
      </c>
    </row>
    <row r="426" spans="1:65" s="13" customFormat="1" x14ac:dyDescent="0.2">
      <c r="A426" s="225"/>
      <c r="B426" s="226"/>
      <c r="C426" s="225"/>
      <c r="D426" s="200" t="s">
        <v>212</v>
      </c>
      <c r="E426" s="227" t="s">
        <v>1</v>
      </c>
      <c r="F426" s="228" t="s">
        <v>1286</v>
      </c>
      <c r="G426" s="225"/>
      <c r="H426" s="227" t="s">
        <v>1</v>
      </c>
      <c r="I426" s="225"/>
      <c r="J426" s="225"/>
      <c r="K426" s="225"/>
      <c r="L426" s="226"/>
      <c r="M426" s="229"/>
      <c r="N426" s="230"/>
      <c r="O426" s="230"/>
      <c r="P426" s="230"/>
      <c r="Q426" s="230"/>
      <c r="R426" s="230"/>
      <c r="S426" s="230"/>
      <c r="T426" s="231"/>
      <c r="U426" s="225"/>
      <c r="V426" s="225"/>
      <c r="AT426" s="101" t="s">
        <v>212</v>
      </c>
      <c r="AU426" s="101" t="s">
        <v>83</v>
      </c>
      <c r="AV426" s="13" t="s">
        <v>81</v>
      </c>
      <c r="AW426" s="13" t="s">
        <v>32</v>
      </c>
      <c r="AX426" s="13" t="s">
        <v>75</v>
      </c>
      <c r="AY426" s="101" t="s">
        <v>204</v>
      </c>
    </row>
    <row r="427" spans="1:65" s="14" customFormat="1" x14ac:dyDescent="0.2">
      <c r="A427" s="198"/>
      <c r="B427" s="199"/>
      <c r="C427" s="198"/>
      <c r="D427" s="200" t="s">
        <v>212</v>
      </c>
      <c r="E427" s="201" t="s">
        <v>1</v>
      </c>
      <c r="F427" s="202" t="s">
        <v>789</v>
      </c>
      <c r="G427" s="198"/>
      <c r="H427" s="203">
        <v>630.36199999999997</v>
      </c>
      <c r="I427" s="198"/>
      <c r="J427" s="198"/>
      <c r="K427" s="198"/>
      <c r="L427" s="199"/>
      <c r="M427" s="204"/>
      <c r="N427" s="205"/>
      <c r="O427" s="205"/>
      <c r="P427" s="205"/>
      <c r="Q427" s="205"/>
      <c r="R427" s="205"/>
      <c r="S427" s="205"/>
      <c r="T427" s="206"/>
      <c r="U427" s="198"/>
      <c r="V427" s="198"/>
      <c r="AT427" s="102" t="s">
        <v>212</v>
      </c>
      <c r="AU427" s="102" t="s">
        <v>83</v>
      </c>
      <c r="AV427" s="14" t="s">
        <v>83</v>
      </c>
      <c r="AW427" s="14" t="s">
        <v>32</v>
      </c>
      <c r="AX427" s="14" t="s">
        <v>75</v>
      </c>
      <c r="AY427" s="102" t="s">
        <v>204</v>
      </c>
    </row>
    <row r="428" spans="1:65" s="15" customFormat="1" x14ac:dyDescent="0.2">
      <c r="A428" s="207"/>
      <c r="B428" s="208"/>
      <c r="C428" s="207"/>
      <c r="D428" s="200" t="s">
        <v>212</v>
      </c>
      <c r="E428" s="209" t="s">
        <v>1</v>
      </c>
      <c r="F428" s="210" t="s">
        <v>227</v>
      </c>
      <c r="G428" s="207"/>
      <c r="H428" s="211">
        <v>630.36199999999997</v>
      </c>
      <c r="I428" s="207"/>
      <c r="J428" s="207"/>
      <c r="K428" s="207"/>
      <c r="L428" s="208"/>
      <c r="M428" s="212"/>
      <c r="N428" s="213"/>
      <c r="O428" s="213"/>
      <c r="P428" s="213"/>
      <c r="Q428" s="213"/>
      <c r="R428" s="213"/>
      <c r="S428" s="213"/>
      <c r="T428" s="214"/>
      <c r="U428" s="207"/>
      <c r="V428" s="207"/>
      <c r="AT428" s="103" t="s">
        <v>212</v>
      </c>
      <c r="AU428" s="103" t="s">
        <v>83</v>
      </c>
      <c r="AV428" s="15" t="s">
        <v>211</v>
      </c>
      <c r="AW428" s="15" t="s">
        <v>32</v>
      </c>
      <c r="AX428" s="15" t="s">
        <v>81</v>
      </c>
      <c r="AY428" s="103" t="s">
        <v>204</v>
      </c>
    </row>
    <row r="429" spans="1:65" s="2" customFormat="1" ht="24.2" customHeight="1" x14ac:dyDescent="0.2">
      <c r="A429" s="111"/>
      <c r="B429" s="112"/>
      <c r="C429" s="187" t="s">
        <v>637</v>
      </c>
      <c r="D429" s="187" t="s">
        <v>207</v>
      </c>
      <c r="E429" s="188" t="s">
        <v>1287</v>
      </c>
      <c r="F429" s="189" t="s">
        <v>1288</v>
      </c>
      <c r="G429" s="190" t="s">
        <v>210</v>
      </c>
      <c r="H429" s="191">
        <v>212.03700000000001</v>
      </c>
      <c r="I429" s="192"/>
      <c r="J429" s="192">
        <f>ROUND(I429*H429,2)</f>
        <v>0</v>
      </c>
      <c r="K429" s="193"/>
      <c r="L429" s="112"/>
      <c r="M429" s="194" t="s">
        <v>1</v>
      </c>
      <c r="N429" s="195" t="s">
        <v>40</v>
      </c>
      <c r="O429" s="196">
        <v>0</v>
      </c>
      <c r="P429" s="196">
        <f>O429*H429</f>
        <v>0</v>
      </c>
      <c r="Q429" s="196">
        <v>0</v>
      </c>
      <c r="R429" s="196">
        <f>Q429*H429</f>
        <v>0</v>
      </c>
      <c r="S429" s="196">
        <v>0</v>
      </c>
      <c r="T429" s="197">
        <f>S429*H429</f>
        <v>0</v>
      </c>
      <c r="U429" s="111"/>
      <c r="V429" s="111"/>
      <c r="W429" s="29"/>
      <c r="X429" s="29"/>
      <c r="Y429" s="29"/>
      <c r="Z429" s="29"/>
      <c r="AA429" s="29"/>
      <c r="AB429" s="29"/>
      <c r="AC429" s="29"/>
      <c r="AD429" s="29"/>
      <c r="AE429" s="29"/>
      <c r="AR429" s="99" t="s">
        <v>211</v>
      </c>
      <c r="AT429" s="99" t="s">
        <v>207</v>
      </c>
      <c r="AU429" s="99" t="s">
        <v>83</v>
      </c>
      <c r="AY429" s="18" t="s">
        <v>204</v>
      </c>
      <c r="BE429" s="100">
        <f>IF(N429="základní",J429,0)</f>
        <v>0</v>
      </c>
      <c r="BF429" s="100">
        <f>IF(N429="snížená",J429,0)</f>
        <v>0</v>
      </c>
      <c r="BG429" s="100">
        <f>IF(N429="zákl. přenesená",J429,0)</f>
        <v>0</v>
      </c>
      <c r="BH429" s="100">
        <f>IF(N429="sníž. přenesená",J429,0)</f>
        <v>0</v>
      </c>
      <c r="BI429" s="100">
        <f>IF(N429="nulová",J429,0)</f>
        <v>0</v>
      </c>
      <c r="BJ429" s="18" t="s">
        <v>81</v>
      </c>
      <c r="BK429" s="100">
        <f>ROUND(I429*H429,2)</f>
        <v>0</v>
      </c>
      <c r="BL429" s="18" t="s">
        <v>211</v>
      </c>
      <c r="BM429" s="99" t="s">
        <v>640</v>
      </c>
    </row>
    <row r="430" spans="1:65" s="13" customFormat="1" x14ac:dyDescent="0.2">
      <c r="A430" s="225"/>
      <c r="B430" s="226"/>
      <c r="C430" s="225"/>
      <c r="D430" s="200" t="s">
        <v>212</v>
      </c>
      <c r="E430" s="227" t="s">
        <v>1</v>
      </c>
      <c r="F430" s="228" t="s">
        <v>1289</v>
      </c>
      <c r="G430" s="225"/>
      <c r="H430" s="227" t="s">
        <v>1</v>
      </c>
      <c r="I430" s="225"/>
      <c r="J430" s="225"/>
      <c r="K430" s="225"/>
      <c r="L430" s="226"/>
      <c r="M430" s="229"/>
      <c r="N430" s="230"/>
      <c r="O430" s="230"/>
      <c r="P430" s="230"/>
      <c r="Q430" s="230"/>
      <c r="R430" s="230"/>
      <c r="S430" s="230"/>
      <c r="T430" s="231"/>
      <c r="U430" s="225"/>
      <c r="V430" s="225"/>
      <c r="AT430" s="101" t="s">
        <v>212</v>
      </c>
      <c r="AU430" s="101" t="s">
        <v>83</v>
      </c>
      <c r="AV430" s="13" t="s">
        <v>81</v>
      </c>
      <c r="AW430" s="13" t="s">
        <v>32</v>
      </c>
      <c r="AX430" s="13" t="s">
        <v>75</v>
      </c>
      <c r="AY430" s="101" t="s">
        <v>204</v>
      </c>
    </row>
    <row r="431" spans="1:65" s="14" customFormat="1" x14ac:dyDescent="0.2">
      <c r="A431" s="198"/>
      <c r="B431" s="199"/>
      <c r="C431" s="198"/>
      <c r="D431" s="200" t="s">
        <v>212</v>
      </c>
      <c r="E431" s="201" t="s">
        <v>1</v>
      </c>
      <c r="F431" s="202" t="s">
        <v>1290</v>
      </c>
      <c r="G431" s="198"/>
      <c r="H431" s="203">
        <v>72.55</v>
      </c>
      <c r="I431" s="198"/>
      <c r="J431" s="198"/>
      <c r="K431" s="198"/>
      <c r="L431" s="199"/>
      <c r="M431" s="204"/>
      <c r="N431" s="205"/>
      <c r="O431" s="205"/>
      <c r="P431" s="205"/>
      <c r="Q431" s="205"/>
      <c r="R431" s="205"/>
      <c r="S431" s="205"/>
      <c r="T431" s="206"/>
      <c r="U431" s="198"/>
      <c r="V431" s="198"/>
      <c r="AT431" s="102" t="s">
        <v>212</v>
      </c>
      <c r="AU431" s="102" t="s">
        <v>83</v>
      </c>
      <c r="AV431" s="14" t="s">
        <v>83</v>
      </c>
      <c r="AW431" s="14" t="s">
        <v>32</v>
      </c>
      <c r="AX431" s="14" t="s">
        <v>75</v>
      </c>
      <c r="AY431" s="102" t="s">
        <v>204</v>
      </c>
    </row>
    <row r="432" spans="1:65" s="13" customFormat="1" x14ac:dyDescent="0.2">
      <c r="A432" s="225"/>
      <c r="B432" s="226"/>
      <c r="C432" s="225"/>
      <c r="D432" s="200" t="s">
        <v>212</v>
      </c>
      <c r="E432" s="227" t="s">
        <v>1</v>
      </c>
      <c r="F432" s="228" t="s">
        <v>1291</v>
      </c>
      <c r="G432" s="225"/>
      <c r="H432" s="227" t="s">
        <v>1</v>
      </c>
      <c r="I432" s="225"/>
      <c r="J432" s="225"/>
      <c r="K432" s="225"/>
      <c r="L432" s="226"/>
      <c r="M432" s="229"/>
      <c r="N432" s="230"/>
      <c r="O432" s="230"/>
      <c r="P432" s="230"/>
      <c r="Q432" s="230"/>
      <c r="R432" s="230"/>
      <c r="S432" s="230"/>
      <c r="T432" s="231"/>
      <c r="U432" s="225"/>
      <c r="V432" s="225"/>
      <c r="AT432" s="101" t="s">
        <v>212</v>
      </c>
      <c r="AU432" s="101" t="s">
        <v>83</v>
      </c>
      <c r="AV432" s="13" t="s">
        <v>81</v>
      </c>
      <c r="AW432" s="13" t="s">
        <v>32</v>
      </c>
      <c r="AX432" s="13" t="s">
        <v>75</v>
      </c>
      <c r="AY432" s="101" t="s">
        <v>204</v>
      </c>
    </row>
    <row r="433" spans="1:65" s="14" customFormat="1" x14ac:dyDescent="0.2">
      <c r="A433" s="198"/>
      <c r="B433" s="199"/>
      <c r="C433" s="198"/>
      <c r="D433" s="200" t="s">
        <v>212</v>
      </c>
      <c r="E433" s="201" t="s">
        <v>1</v>
      </c>
      <c r="F433" s="202" t="s">
        <v>1292</v>
      </c>
      <c r="G433" s="198"/>
      <c r="H433" s="203">
        <v>55.872</v>
      </c>
      <c r="I433" s="198"/>
      <c r="J433" s="198"/>
      <c r="K433" s="198"/>
      <c r="L433" s="199"/>
      <c r="M433" s="204"/>
      <c r="N433" s="205"/>
      <c r="O433" s="205"/>
      <c r="P433" s="205"/>
      <c r="Q433" s="205"/>
      <c r="R433" s="205"/>
      <c r="S433" s="205"/>
      <c r="T433" s="206"/>
      <c r="U433" s="198"/>
      <c r="V433" s="198"/>
      <c r="AT433" s="102" t="s">
        <v>212</v>
      </c>
      <c r="AU433" s="102" t="s">
        <v>83</v>
      </c>
      <c r="AV433" s="14" t="s">
        <v>83</v>
      </c>
      <c r="AW433" s="14" t="s">
        <v>32</v>
      </c>
      <c r="AX433" s="14" t="s">
        <v>75</v>
      </c>
      <c r="AY433" s="102" t="s">
        <v>204</v>
      </c>
    </row>
    <row r="434" spans="1:65" s="13" customFormat="1" x14ac:dyDescent="0.2">
      <c r="A434" s="225"/>
      <c r="B434" s="226"/>
      <c r="C434" s="225"/>
      <c r="D434" s="200" t="s">
        <v>212</v>
      </c>
      <c r="E434" s="227" t="s">
        <v>1</v>
      </c>
      <c r="F434" s="228" t="s">
        <v>1293</v>
      </c>
      <c r="G434" s="225"/>
      <c r="H434" s="227" t="s">
        <v>1</v>
      </c>
      <c r="I434" s="225"/>
      <c r="J434" s="225"/>
      <c r="K434" s="225"/>
      <c r="L434" s="226"/>
      <c r="M434" s="229"/>
      <c r="N434" s="230"/>
      <c r="O434" s="230"/>
      <c r="P434" s="230"/>
      <c r="Q434" s="230"/>
      <c r="R434" s="230"/>
      <c r="S434" s="230"/>
      <c r="T434" s="231"/>
      <c r="U434" s="225"/>
      <c r="V434" s="225"/>
      <c r="AT434" s="101" t="s">
        <v>212</v>
      </c>
      <c r="AU434" s="101" t="s">
        <v>83</v>
      </c>
      <c r="AV434" s="13" t="s">
        <v>81</v>
      </c>
      <c r="AW434" s="13" t="s">
        <v>32</v>
      </c>
      <c r="AX434" s="13" t="s">
        <v>75</v>
      </c>
      <c r="AY434" s="101" t="s">
        <v>204</v>
      </c>
    </row>
    <row r="435" spans="1:65" s="14" customFormat="1" x14ac:dyDescent="0.2">
      <c r="A435" s="198"/>
      <c r="B435" s="199"/>
      <c r="C435" s="198"/>
      <c r="D435" s="200" t="s">
        <v>212</v>
      </c>
      <c r="E435" s="201" t="s">
        <v>1</v>
      </c>
      <c r="F435" s="202" t="s">
        <v>1294</v>
      </c>
      <c r="G435" s="198"/>
      <c r="H435" s="203">
        <v>83.614999999999995</v>
      </c>
      <c r="I435" s="198"/>
      <c r="J435" s="198"/>
      <c r="K435" s="198"/>
      <c r="L435" s="199"/>
      <c r="M435" s="204"/>
      <c r="N435" s="205"/>
      <c r="O435" s="205"/>
      <c r="P435" s="205"/>
      <c r="Q435" s="205"/>
      <c r="R435" s="205"/>
      <c r="S435" s="205"/>
      <c r="T435" s="206"/>
      <c r="U435" s="198"/>
      <c r="V435" s="198"/>
      <c r="AT435" s="102" t="s">
        <v>212</v>
      </c>
      <c r="AU435" s="102" t="s">
        <v>83</v>
      </c>
      <c r="AV435" s="14" t="s">
        <v>83</v>
      </c>
      <c r="AW435" s="14" t="s">
        <v>32</v>
      </c>
      <c r="AX435" s="14" t="s">
        <v>75</v>
      </c>
      <c r="AY435" s="102" t="s">
        <v>204</v>
      </c>
    </row>
    <row r="436" spans="1:65" s="15" customFormat="1" x14ac:dyDescent="0.2">
      <c r="A436" s="207"/>
      <c r="B436" s="208"/>
      <c r="C436" s="207"/>
      <c r="D436" s="200" t="s">
        <v>212</v>
      </c>
      <c r="E436" s="209" t="s">
        <v>1</v>
      </c>
      <c r="F436" s="210" t="s">
        <v>227</v>
      </c>
      <c r="G436" s="207"/>
      <c r="H436" s="211">
        <v>212.03699999999998</v>
      </c>
      <c r="I436" s="207"/>
      <c r="J436" s="207"/>
      <c r="K436" s="207"/>
      <c r="L436" s="208"/>
      <c r="M436" s="212"/>
      <c r="N436" s="213"/>
      <c r="O436" s="213"/>
      <c r="P436" s="213"/>
      <c r="Q436" s="213"/>
      <c r="R436" s="213"/>
      <c r="S436" s="213"/>
      <c r="T436" s="214"/>
      <c r="U436" s="207"/>
      <c r="V436" s="207"/>
      <c r="AT436" s="103" t="s">
        <v>212</v>
      </c>
      <c r="AU436" s="103" t="s">
        <v>83</v>
      </c>
      <c r="AV436" s="15" t="s">
        <v>211</v>
      </c>
      <c r="AW436" s="15" t="s">
        <v>32</v>
      </c>
      <c r="AX436" s="15" t="s">
        <v>81</v>
      </c>
      <c r="AY436" s="103" t="s">
        <v>204</v>
      </c>
    </row>
    <row r="437" spans="1:65" s="2" customFormat="1" ht="24.2" customHeight="1" x14ac:dyDescent="0.2">
      <c r="A437" s="111"/>
      <c r="B437" s="112"/>
      <c r="C437" s="187" t="s">
        <v>462</v>
      </c>
      <c r="D437" s="187" t="s">
        <v>207</v>
      </c>
      <c r="E437" s="188" t="s">
        <v>1295</v>
      </c>
      <c r="F437" s="189" t="s">
        <v>1296</v>
      </c>
      <c r="G437" s="190" t="s">
        <v>210</v>
      </c>
      <c r="H437" s="191">
        <v>4268.9660000000003</v>
      </c>
      <c r="I437" s="192"/>
      <c r="J437" s="192">
        <f>ROUND(I437*H437,2)</f>
        <v>0</v>
      </c>
      <c r="K437" s="193"/>
      <c r="L437" s="112"/>
      <c r="M437" s="194" t="s">
        <v>1</v>
      </c>
      <c r="N437" s="195" t="s">
        <v>40</v>
      </c>
      <c r="O437" s="196">
        <v>0</v>
      </c>
      <c r="P437" s="196">
        <f>O437*H437</f>
        <v>0</v>
      </c>
      <c r="Q437" s="196">
        <v>0</v>
      </c>
      <c r="R437" s="196">
        <f>Q437*H437</f>
        <v>0</v>
      </c>
      <c r="S437" s="196">
        <v>0</v>
      </c>
      <c r="T437" s="197">
        <f>S437*H437</f>
        <v>0</v>
      </c>
      <c r="U437" s="111"/>
      <c r="V437" s="111"/>
      <c r="W437" s="29"/>
      <c r="X437" s="29"/>
      <c r="Y437" s="29"/>
      <c r="Z437" s="29"/>
      <c r="AA437" s="29"/>
      <c r="AB437" s="29"/>
      <c r="AC437" s="29"/>
      <c r="AD437" s="29"/>
      <c r="AE437" s="29"/>
      <c r="AR437" s="99" t="s">
        <v>211</v>
      </c>
      <c r="AT437" s="99" t="s">
        <v>207</v>
      </c>
      <c r="AU437" s="99" t="s">
        <v>83</v>
      </c>
      <c r="AY437" s="18" t="s">
        <v>204</v>
      </c>
      <c r="BE437" s="100">
        <f>IF(N437="základní",J437,0)</f>
        <v>0</v>
      </c>
      <c r="BF437" s="100">
        <f>IF(N437="snížená",J437,0)</f>
        <v>0</v>
      </c>
      <c r="BG437" s="100">
        <f>IF(N437="zákl. přenesená",J437,0)</f>
        <v>0</v>
      </c>
      <c r="BH437" s="100">
        <f>IF(N437="sníž. přenesená",J437,0)</f>
        <v>0</v>
      </c>
      <c r="BI437" s="100">
        <f>IF(N437="nulová",J437,0)</f>
        <v>0</v>
      </c>
      <c r="BJ437" s="18" t="s">
        <v>81</v>
      </c>
      <c r="BK437" s="100">
        <f>ROUND(I437*H437,2)</f>
        <v>0</v>
      </c>
      <c r="BL437" s="18" t="s">
        <v>211</v>
      </c>
      <c r="BM437" s="99" t="s">
        <v>644</v>
      </c>
    </row>
    <row r="438" spans="1:65" s="14" customFormat="1" x14ac:dyDescent="0.2">
      <c r="A438" s="198"/>
      <c r="B438" s="199"/>
      <c r="C438" s="198"/>
      <c r="D438" s="200" t="s">
        <v>212</v>
      </c>
      <c r="E438" s="201" t="s">
        <v>1</v>
      </c>
      <c r="F438" s="202" t="s">
        <v>1297</v>
      </c>
      <c r="G438" s="198"/>
      <c r="H438" s="203">
        <v>76.897999999999996</v>
      </c>
      <c r="I438" s="198"/>
      <c r="J438" s="198"/>
      <c r="K438" s="198"/>
      <c r="L438" s="199"/>
      <c r="M438" s="204"/>
      <c r="N438" s="205"/>
      <c r="O438" s="205"/>
      <c r="P438" s="205"/>
      <c r="Q438" s="205"/>
      <c r="R438" s="205"/>
      <c r="S438" s="205"/>
      <c r="T438" s="206"/>
      <c r="U438" s="198"/>
      <c r="V438" s="198"/>
      <c r="AT438" s="102" t="s">
        <v>212</v>
      </c>
      <c r="AU438" s="102" t="s">
        <v>83</v>
      </c>
      <c r="AV438" s="14" t="s">
        <v>83</v>
      </c>
      <c r="AW438" s="14" t="s">
        <v>32</v>
      </c>
      <c r="AX438" s="14" t="s">
        <v>75</v>
      </c>
      <c r="AY438" s="102" t="s">
        <v>204</v>
      </c>
    </row>
    <row r="439" spans="1:65" s="14" customFormat="1" x14ac:dyDescent="0.2">
      <c r="A439" s="198"/>
      <c r="B439" s="199"/>
      <c r="C439" s="198"/>
      <c r="D439" s="200" t="s">
        <v>212</v>
      </c>
      <c r="E439" s="201" t="s">
        <v>1</v>
      </c>
      <c r="F439" s="202" t="s">
        <v>1298</v>
      </c>
      <c r="G439" s="198"/>
      <c r="H439" s="203">
        <v>1659.1220000000001</v>
      </c>
      <c r="I439" s="198"/>
      <c r="J439" s="198"/>
      <c r="K439" s="198"/>
      <c r="L439" s="199"/>
      <c r="M439" s="204"/>
      <c r="N439" s="205"/>
      <c r="O439" s="205"/>
      <c r="P439" s="205"/>
      <c r="Q439" s="205"/>
      <c r="R439" s="205"/>
      <c r="S439" s="205"/>
      <c r="T439" s="206"/>
      <c r="U439" s="198"/>
      <c r="V439" s="198"/>
      <c r="AT439" s="102" t="s">
        <v>212</v>
      </c>
      <c r="AU439" s="102" t="s">
        <v>83</v>
      </c>
      <c r="AV439" s="14" t="s">
        <v>83</v>
      </c>
      <c r="AW439" s="14" t="s">
        <v>32</v>
      </c>
      <c r="AX439" s="14" t="s">
        <v>75</v>
      </c>
      <c r="AY439" s="102" t="s">
        <v>204</v>
      </c>
    </row>
    <row r="440" spans="1:65" s="14" customFormat="1" x14ac:dyDescent="0.2">
      <c r="A440" s="198"/>
      <c r="B440" s="199"/>
      <c r="C440" s="198"/>
      <c r="D440" s="200" t="s">
        <v>212</v>
      </c>
      <c r="E440" s="201" t="s">
        <v>1</v>
      </c>
      <c r="F440" s="202" t="s">
        <v>1299</v>
      </c>
      <c r="G440" s="198"/>
      <c r="H440" s="203">
        <v>1260.7239999999999</v>
      </c>
      <c r="I440" s="198"/>
      <c r="J440" s="198"/>
      <c r="K440" s="198"/>
      <c r="L440" s="199"/>
      <c r="M440" s="204"/>
      <c r="N440" s="205"/>
      <c r="O440" s="205"/>
      <c r="P440" s="205"/>
      <c r="Q440" s="205"/>
      <c r="R440" s="205"/>
      <c r="S440" s="205"/>
      <c r="T440" s="206"/>
      <c r="U440" s="198"/>
      <c r="V440" s="198"/>
      <c r="AT440" s="102" t="s">
        <v>212</v>
      </c>
      <c r="AU440" s="102" t="s">
        <v>83</v>
      </c>
      <c r="AV440" s="14" t="s">
        <v>83</v>
      </c>
      <c r="AW440" s="14" t="s">
        <v>32</v>
      </c>
      <c r="AX440" s="14" t="s">
        <v>75</v>
      </c>
      <c r="AY440" s="102" t="s">
        <v>204</v>
      </c>
    </row>
    <row r="441" spans="1:65" s="14" customFormat="1" x14ac:dyDescent="0.2">
      <c r="A441" s="198"/>
      <c r="B441" s="199"/>
      <c r="C441" s="198"/>
      <c r="D441" s="200" t="s">
        <v>212</v>
      </c>
      <c r="E441" s="201" t="s">
        <v>1</v>
      </c>
      <c r="F441" s="202" t="s">
        <v>1300</v>
      </c>
      <c r="G441" s="198"/>
      <c r="H441" s="203">
        <v>1272.222</v>
      </c>
      <c r="I441" s="198"/>
      <c r="J441" s="198"/>
      <c r="K441" s="198"/>
      <c r="L441" s="199"/>
      <c r="M441" s="204"/>
      <c r="N441" s="205"/>
      <c r="O441" s="205"/>
      <c r="P441" s="205"/>
      <c r="Q441" s="205"/>
      <c r="R441" s="205"/>
      <c r="S441" s="205"/>
      <c r="T441" s="206"/>
      <c r="U441" s="198"/>
      <c r="V441" s="198"/>
      <c r="AT441" s="102" t="s">
        <v>212</v>
      </c>
      <c r="AU441" s="102" t="s">
        <v>83</v>
      </c>
      <c r="AV441" s="14" t="s">
        <v>83</v>
      </c>
      <c r="AW441" s="14" t="s">
        <v>32</v>
      </c>
      <c r="AX441" s="14" t="s">
        <v>75</v>
      </c>
      <c r="AY441" s="102" t="s">
        <v>204</v>
      </c>
    </row>
    <row r="442" spans="1:65" s="15" customFormat="1" x14ac:dyDescent="0.2">
      <c r="A442" s="207"/>
      <c r="B442" s="208"/>
      <c r="C442" s="207"/>
      <c r="D442" s="200" t="s">
        <v>212</v>
      </c>
      <c r="E442" s="209" t="s">
        <v>1</v>
      </c>
      <c r="F442" s="210" t="s">
        <v>227</v>
      </c>
      <c r="G442" s="207"/>
      <c r="H442" s="211">
        <v>4268.9659999999994</v>
      </c>
      <c r="I442" s="207"/>
      <c r="J442" s="207"/>
      <c r="K442" s="207"/>
      <c r="L442" s="208"/>
      <c r="M442" s="212"/>
      <c r="N442" s="213"/>
      <c r="O442" s="213"/>
      <c r="P442" s="213"/>
      <c r="Q442" s="213"/>
      <c r="R442" s="213"/>
      <c r="S442" s="213"/>
      <c r="T442" s="214"/>
      <c r="U442" s="207"/>
      <c r="V442" s="207"/>
      <c r="AT442" s="103" t="s">
        <v>212</v>
      </c>
      <c r="AU442" s="103" t="s">
        <v>83</v>
      </c>
      <c r="AV442" s="15" t="s">
        <v>211</v>
      </c>
      <c r="AW442" s="15" t="s">
        <v>32</v>
      </c>
      <c r="AX442" s="15" t="s">
        <v>81</v>
      </c>
      <c r="AY442" s="103" t="s">
        <v>204</v>
      </c>
    </row>
    <row r="443" spans="1:65" s="2" customFormat="1" ht="24.2" customHeight="1" x14ac:dyDescent="0.2">
      <c r="A443" s="111"/>
      <c r="B443" s="112"/>
      <c r="C443" s="187" t="s">
        <v>645</v>
      </c>
      <c r="D443" s="187" t="s">
        <v>207</v>
      </c>
      <c r="E443" s="188" t="s">
        <v>1301</v>
      </c>
      <c r="F443" s="189" t="s">
        <v>1302</v>
      </c>
      <c r="G443" s="190" t="s">
        <v>210</v>
      </c>
      <c r="H443" s="191">
        <v>212.03700000000001</v>
      </c>
      <c r="I443" s="192"/>
      <c r="J443" s="192">
        <f>ROUND(I443*H443,2)</f>
        <v>0</v>
      </c>
      <c r="K443" s="193"/>
      <c r="L443" s="112"/>
      <c r="M443" s="194" t="s">
        <v>1</v>
      </c>
      <c r="N443" s="195" t="s">
        <v>40</v>
      </c>
      <c r="O443" s="196">
        <v>0</v>
      </c>
      <c r="P443" s="196">
        <f>O443*H443</f>
        <v>0</v>
      </c>
      <c r="Q443" s="196">
        <v>0</v>
      </c>
      <c r="R443" s="196">
        <f>Q443*H443</f>
        <v>0</v>
      </c>
      <c r="S443" s="196">
        <v>0</v>
      </c>
      <c r="T443" s="197">
        <f>S443*H443</f>
        <v>0</v>
      </c>
      <c r="U443" s="111"/>
      <c r="V443" s="111"/>
      <c r="W443" s="29"/>
      <c r="X443" s="29"/>
      <c r="Y443" s="29"/>
      <c r="Z443" s="29"/>
      <c r="AA443" s="29"/>
      <c r="AB443" s="29"/>
      <c r="AC443" s="29"/>
      <c r="AD443" s="29"/>
      <c r="AE443" s="29"/>
      <c r="AR443" s="99" t="s">
        <v>211</v>
      </c>
      <c r="AT443" s="99" t="s">
        <v>207</v>
      </c>
      <c r="AU443" s="99" t="s">
        <v>83</v>
      </c>
      <c r="AY443" s="18" t="s">
        <v>204</v>
      </c>
      <c r="BE443" s="100">
        <f>IF(N443="základní",J443,0)</f>
        <v>0</v>
      </c>
      <c r="BF443" s="100">
        <f>IF(N443="snížená",J443,0)</f>
        <v>0</v>
      </c>
      <c r="BG443" s="100">
        <f>IF(N443="zákl. přenesená",J443,0)</f>
        <v>0</v>
      </c>
      <c r="BH443" s="100">
        <f>IF(N443="sníž. přenesená",J443,0)</f>
        <v>0</v>
      </c>
      <c r="BI443" s="100">
        <f>IF(N443="nulová",J443,0)</f>
        <v>0</v>
      </c>
      <c r="BJ443" s="18" t="s">
        <v>81</v>
      </c>
      <c r="BK443" s="100">
        <f>ROUND(I443*H443,2)</f>
        <v>0</v>
      </c>
      <c r="BL443" s="18" t="s">
        <v>211</v>
      </c>
      <c r="BM443" s="99" t="s">
        <v>648</v>
      </c>
    </row>
    <row r="444" spans="1:65" s="2" customFormat="1" ht="16.5" customHeight="1" x14ac:dyDescent="0.2">
      <c r="A444" s="111"/>
      <c r="B444" s="112"/>
      <c r="C444" s="187" t="s">
        <v>467</v>
      </c>
      <c r="D444" s="187" t="s">
        <v>207</v>
      </c>
      <c r="E444" s="188" t="s">
        <v>1303</v>
      </c>
      <c r="F444" s="189" t="s">
        <v>1304</v>
      </c>
      <c r="G444" s="190" t="s">
        <v>210</v>
      </c>
      <c r="H444" s="191">
        <v>3956.857</v>
      </c>
      <c r="I444" s="192"/>
      <c r="J444" s="192">
        <f>ROUND(I444*H444,2)</f>
        <v>0</v>
      </c>
      <c r="K444" s="193"/>
      <c r="L444" s="112"/>
      <c r="M444" s="194" t="s">
        <v>1</v>
      </c>
      <c r="N444" s="195" t="s">
        <v>40</v>
      </c>
      <c r="O444" s="196">
        <v>0</v>
      </c>
      <c r="P444" s="196">
        <f>O444*H444</f>
        <v>0</v>
      </c>
      <c r="Q444" s="196">
        <v>0</v>
      </c>
      <c r="R444" s="196">
        <f>Q444*H444</f>
        <v>0</v>
      </c>
      <c r="S444" s="196">
        <v>0</v>
      </c>
      <c r="T444" s="197">
        <f>S444*H444</f>
        <v>0</v>
      </c>
      <c r="U444" s="111"/>
      <c r="V444" s="111"/>
      <c r="W444" s="29"/>
      <c r="X444" s="29"/>
      <c r="Y444" s="29"/>
      <c r="Z444" s="29"/>
      <c r="AA444" s="29"/>
      <c r="AB444" s="29"/>
      <c r="AC444" s="29"/>
      <c r="AD444" s="29"/>
      <c r="AE444" s="29"/>
      <c r="AR444" s="99" t="s">
        <v>211</v>
      </c>
      <c r="AT444" s="99" t="s">
        <v>207</v>
      </c>
      <c r="AU444" s="99" t="s">
        <v>83</v>
      </c>
      <c r="AY444" s="18" t="s">
        <v>204</v>
      </c>
      <c r="BE444" s="100">
        <f>IF(N444="základní",J444,0)</f>
        <v>0</v>
      </c>
      <c r="BF444" s="100">
        <f>IF(N444="snížená",J444,0)</f>
        <v>0</v>
      </c>
      <c r="BG444" s="100">
        <f>IF(N444="zákl. přenesená",J444,0)</f>
        <v>0</v>
      </c>
      <c r="BH444" s="100">
        <f>IF(N444="sníž. přenesená",J444,0)</f>
        <v>0</v>
      </c>
      <c r="BI444" s="100">
        <f>IF(N444="nulová",J444,0)</f>
        <v>0</v>
      </c>
      <c r="BJ444" s="18" t="s">
        <v>81</v>
      </c>
      <c r="BK444" s="100">
        <f>ROUND(I444*H444,2)</f>
        <v>0</v>
      </c>
      <c r="BL444" s="18" t="s">
        <v>211</v>
      </c>
      <c r="BM444" s="99" t="s">
        <v>681</v>
      </c>
    </row>
    <row r="445" spans="1:65" s="14" customFormat="1" x14ac:dyDescent="0.2">
      <c r="A445" s="198"/>
      <c r="B445" s="199"/>
      <c r="C445" s="198"/>
      <c r="D445" s="200" t="s">
        <v>212</v>
      </c>
      <c r="E445" s="201" t="s">
        <v>1</v>
      </c>
      <c r="F445" s="202" t="s">
        <v>787</v>
      </c>
      <c r="G445" s="198"/>
      <c r="H445" s="203">
        <v>1731.856</v>
      </c>
      <c r="I445" s="198"/>
      <c r="J445" s="198"/>
      <c r="K445" s="198"/>
      <c r="L445" s="199"/>
      <c r="M445" s="204"/>
      <c r="N445" s="205"/>
      <c r="O445" s="205"/>
      <c r="P445" s="205"/>
      <c r="Q445" s="205"/>
      <c r="R445" s="205"/>
      <c r="S445" s="205"/>
      <c r="T445" s="206"/>
      <c r="U445" s="198"/>
      <c r="V445" s="198"/>
      <c r="AT445" s="102" t="s">
        <v>212</v>
      </c>
      <c r="AU445" s="102" t="s">
        <v>83</v>
      </c>
      <c r="AV445" s="14" t="s">
        <v>83</v>
      </c>
      <c r="AW445" s="14" t="s">
        <v>32</v>
      </c>
      <c r="AX445" s="14" t="s">
        <v>75</v>
      </c>
      <c r="AY445" s="102" t="s">
        <v>204</v>
      </c>
    </row>
    <row r="446" spans="1:65" s="14" customFormat="1" x14ac:dyDescent="0.2">
      <c r="A446" s="198"/>
      <c r="B446" s="199"/>
      <c r="C446" s="198"/>
      <c r="D446" s="200" t="s">
        <v>212</v>
      </c>
      <c r="E446" s="201" t="s">
        <v>1</v>
      </c>
      <c r="F446" s="202" t="s">
        <v>788</v>
      </c>
      <c r="G446" s="198"/>
      <c r="H446" s="203">
        <v>1382.6020000000001</v>
      </c>
      <c r="I446" s="198"/>
      <c r="J446" s="198"/>
      <c r="K446" s="198"/>
      <c r="L446" s="199"/>
      <c r="M446" s="204"/>
      <c r="N446" s="205"/>
      <c r="O446" s="205"/>
      <c r="P446" s="205"/>
      <c r="Q446" s="205"/>
      <c r="R446" s="205"/>
      <c r="S446" s="205"/>
      <c r="T446" s="206"/>
      <c r="U446" s="198"/>
      <c r="V446" s="198"/>
      <c r="AT446" s="102" t="s">
        <v>212</v>
      </c>
      <c r="AU446" s="102" t="s">
        <v>83</v>
      </c>
      <c r="AV446" s="14" t="s">
        <v>83</v>
      </c>
      <c r="AW446" s="14" t="s">
        <v>32</v>
      </c>
      <c r="AX446" s="14" t="s">
        <v>75</v>
      </c>
      <c r="AY446" s="102" t="s">
        <v>204</v>
      </c>
    </row>
    <row r="447" spans="1:65" s="14" customFormat="1" x14ac:dyDescent="0.2">
      <c r="A447" s="198"/>
      <c r="B447" s="199"/>
      <c r="C447" s="198"/>
      <c r="D447" s="200" t="s">
        <v>212</v>
      </c>
      <c r="E447" s="201" t="s">
        <v>1</v>
      </c>
      <c r="F447" s="202" t="s">
        <v>789</v>
      </c>
      <c r="G447" s="198"/>
      <c r="H447" s="203">
        <v>630.36199999999997</v>
      </c>
      <c r="I447" s="198"/>
      <c r="J447" s="198"/>
      <c r="K447" s="198"/>
      <c r="L447" s="199"/>
      <c r="M447" s="204"/>
      <c r="N447" s="205"/>
      <c r="O447" s="205"/>
      <c r="P447" s="205"/>
      <c r="Q447" s="205"/>
      <c r="R447" s="205"/>
      <c r="S447" s="205"/>
      <c r="T447" s="206"/>
      <c r="U447" s="198"/>
      <c r="V447" s="198"/>
      <c r="AT447" s="102" t="s">
        <v>212</v>
      </c>
      <c r="AU447" s="102" t="s">
        <v>83</v>
      </c>
      <c r="AV447" s="14" t="s">
        <v>83</v>
      </c>
      <c r="AW447" s="14" t="s">
        <v>32</v>
      </c>
      <c r="AX447" s="14" t="s">
        <v>75</v>
      </c>
      <c r="AY447" s="102" t="s">
        <v>204</v>
      </c>
    </row>
    <row r="448" spans="1:65" s="14" customFormat="1" x14ac:dyDescent="0.2">
      <c r="A448" s="198"/>
      <c r="B448" s="199"/>
      <c r="C448" s="198"/>
      <c r="D448" s="200" t="s">
        <v>212</v>
      </c>
      <c r="E448" s="201" t="s">
        <v>1</v>
      </c>
      <c r="F448" s="202" t="s">
        <v>1305</v>
      </c>
      <c r="G448" s="198"/>
      <c r="H448" s="203">
        <v>212.03700000000001</v>
      </c>
      <c r="I448" s="198"/>
      <c r="J448" s="198"/>
      <c r="K448" s="198"/>
      <c r="L448" s="199"/>
      <c r="M448" s="204"/>
      <c r="N448" s="205"/>
      <c r="O448" s="205"/>
      <c r="P448" s="205"/>
      <c r="Q448" s="205"/>
      <c r="R448" s="205"/>
      <c r="S448" s="205"/>
      <c r="T448" s="206"/>
      <c r="U448" s="198"/>
      <c r="V448" s="198"/>
      <c r="AT448" s="102" t="s">
        <v>212</v>
      </c>
      <c r="AU448" s="102" t="s">
        <v>83</v>
      </c>
      <c r="AV448" s="14" t="s">
        <v>83</v>
      </c>
      <c r="AW448" s="14" t="s">
        <v>32</v>
      </c>
      <c r="AX448" s="14" t="s">
        <v>75</v>
      </c>
      <c r="AY448" s="102" t="s">
        <v>204</v>
      </c>
    </row>
    <row r="449" spans="1:65" s="15" customFormat="1" x14ac:dyDescent="0.2">
      <c r="A449" s="207"/>
      <c r="B449" s="208"/>
      <c r="C449" s="207"/>
      <c r="D449" s="200" t="s">
        <v>212</v>
      </c>
      <c r="E449" s="209" t="s">
        <v>1</v>
      </c>
      <c r="F449" s="210" t="s">
        <v>227</v>
      </c>
      <c r="G449" s="207"/>
      <c r="H449" s="211">
        <v>3956.857</v>
      </c>
      <c r="I449" s="207"/>
      <c r="J449" s="207"/>
      <c r="K449" s="207"/>
      <c r="L449" s="208"/>
      <c r="M449" s="212"/>
      <c r="N449" s="213"/>
      <c r="O449" s="213"/>
      <c r="P449" s="213"/>
      <c r="Q449" s="213"/>
      <c r="R449" s="213"/>
      <c r="S449" s="213"/>
      <c r="T449" s="214"/>
      <c r="U449" s="207"/>
      <c r="V449" s="207"/>
      <c r="AT449" s="103" t="s">
        <v>212</v>
      </c>
      <c r="AU449" s="103" t="s">
        <v>83</v>
      </c>
      <c r="AV449" s="15" t="s">
        <v>211</v>
      </c>
      <c r="AW449" s="15" t="s">
        <v>32</v>
      </c>
      <c r="AX449" s="15" t="s">
        <v>81</v>
      </c>
      <c r="AY449" s="103" t="s">
        <v>204</v>
      </c>
    </row>
    <row r="450" spans="1:65" s="2" customFormat="1" ht="24.2" customHeight="1" x14ac:dyDescent="0.2">
      <c r="A450" s="111"/>
      <c r="B450" s="112"/>
      <c r="C450" s="187" t="s">
        <v>747</v>
      </c>
      <c r="D450" s="187" t="s">
        <v>207</v>
      </c>
      <c r="E450" s="188" t="s">
        <v>1306</v>
      </c>
      <c r="F450" s="189" t="s">
        <v>1307</v>
      </c>
      <c r="G450" s="190" t="s">
        <v>210</v>
      </c>
      <c r="H450" s="191">
        <v>7913.7139999999999</v>
      </c>
      <c r="I450" s="192"/>
      <c r="J450" s="192">
        <f>ROUND(I450*H450,2)</f>
        <v>0</v>
      </c>
      <c r="K450" s="193"/>
      <c r="L450" s="112"/>
      <c r="M450" s="194" t="s">
        <v>1</v>
      </c>
      <c r="N450" s="195" t="s">
        <v>40</v>
      </c>
      <c r="O450" s="196">
        <v>0</v>
      </c>
      <c r="P450" s="196">
        <f>O450*H450</f>
        <v>0</v>
      </c>
      <c r="Q450" s="196">
        <v>0</v>
      </c>
      <c r="R450" s="196">
        <f>Q450*H450</f>
        <v>0</v>
      </c>
      <c r="S450" s="196">
        <v>0</v>
      </c>
      <c r="T450" s="197">
        <f>S450*H450</f>
        <v>0</v>
      </c>
      <c r="U450" s="111"/>
      <c r="V450" s="111"/>
      <c r="W450" s="29"/>
      <c r="X450" s="29"/>
      <c r="Y450" s="29"/>
      <c r="Z450" s="29"/>
      <c r="AA450" s="29"/>
      <c r="AB450" s="29"/>
      <c r="AC450" s="29"/>
      <c r="AD450" s="29"/>
      <c r="AE450" s="29"/>
      <c r="AR450" s="99" t="s">
        <v>211</v>
      </c>
      <c r="AT450" s="99" t="s">
        <v>207</v>
      </c>
      <c r="AU450" s="99" t="s">
        <v>83</v>
      </c>
      <c r="AY450" s="18" t="s">
        <v>204</v>
      </c>
      <c r="BE450" s="100">
        <f>IF(N450="základní",J450,0)</f>
        <v>0</v>
      </c>
      <c r="BF450" s="100">
        <f>IF(N450="snížená",J450,0)</f>
        <v>0</v>
      </c>
      <c r="BG450" s="100">
        <f>IF(N450="zákl. přenesená",J450,0)</f>
        <v>0</v>
      </c>
      <c r="BH450" s="100">
        <f>IF(N450="sníž. přenesená",J450,0)</f>
        <v>0</v>
      </c>
      <c r="BI450" s="100">
        <f>IF(N450="nulová",J450,0)</f>
        <v>0</v>
      </c>
      <c r="BJ450" s="18" t="s">
        <v>81</v>
      </c>
      <c r="BK450" s="100">
        <f>ROUND(I450*H450,2)</f>
        <v>0</v>
      </c>
      <c r="BL450" s="18" t="s">
        <v>211</v>
      </c>
      <c r="BM450" s="99" t="s">
        <v>750</v>
      </c>
    </row>
    <row r="451" spans="1:65" s="14" customFormat="1" x14ac:dyDescent="0.2">
      <c r="A451" s="198"/>
      <c r="B451" s="199"/>
      <c r="C451" s="198"/>
      <c r="D451" s="200" t="s">
        <v>212</v>
      </c>
      <c r="E451" s="201" t="s">
        <v>1</v>
      </c>
      <c r="F451" s="202" t="s">
        <v>1308</v>
      </c>
      <c r="G451" s="198"/>
      <c r="H451" s="203">
        <v>7913.7139999999999</v>
      </c>
      <c r="I451" s="198"/>
      <c r="J451" s="198"/>
      <c r="K451" s="198"/>
      <c r="L451" s="199"/>
      <c r="M451" s="204"/>
      <c r="N451" s="205"/>
      <c r="O451" s="205"/>
      <c r="P451" s="205"/>
      <c r="Q451" s="205"/>
      <c r="R451" s="205"/>
      <c r="S451" s="205"/>
      <c r="T451" s="206"/>
      <c r="U451" s="198"/>
      <c r="V451" s="198"/>
      <c r="AT451" s="102" t="s">
        <v>212</v>
      </c>
      <c r="AU451" s="102" t="s">
        <v>83</v>
      </c>
      <c r="AV451" s="14" t="s">
        <v>83</v>
      </c>
      <c r="AW451" s="14" t="s">
        <v>32</v>
      </c>
      <c r="AX451" s="14" t="s">
        <v>75</v>
      </c>
      <c r="AY451" s="102" t="s">
        <v>204</v>
      </c>
    </row>
    <row r="452" spans="1:65" s="15" customFormat="1" x14ac:dyDescent="0.2">
      <c r="A452" s="207"/>
      <c r="B452" s="208"/>
      <c r="C452" s="207"/>
      <c r="D452" s="200" t="s">
        <v>212</v>
      </c>
      <c r="E452" s="209" t="s">
        <v>1</v>
      </c>
      <c r="F452" s="210" t="s">
        <v>227</v>
      </c>
      <c r="G452" s="207"/>
      <c r="H452" s="211">
        <v>7913.7139999999999</v>
      </c>
      <c r="I452" s="207"/>
      <c r="J452" s="207"/>
      <c r="K452" s="207"/>
      <c r="L452" s="208"/>
      <c r="M452" s="212"/>
      <c r="N452" s="213"/>
      <c r="O452" s="213"/>
      <c r="P452" s="213"/>
      <c r="Q452" s="213"/>
      <c r="R452" s="213"/>
      <c r="S452" s="213"/>
      <c r="T452" s="214"/>
      <c r="U452" s="207"/>
      <c r="V452" s="207"/>
      <c r="AT452" s="103" t="s">
        <v>212</v>
      </c>
      <c r="AU452" s="103" t="s">
        <v>83</v>
      </c>
      <c r="AV452" s="15" t="s">
        <v>211</v>
      </c>
      <c r="AW452" s="15" t="s">
        <v>32</v>
      </c>
      <c r="AX452" s="15" t="s">
        <v>81</v>
      </c>
      <c r="AY452" s="103" t="s">
        <v>204</v>
      </c>
    </row>
    <row r="453" spans="1:65" s="12" customFormat="1" ht="22.9" customHeight="1" x14ac:dyDescent="0.2">
      <c r="A453" s="176"/>
      <c r="B453" s="177"/>
      <c r="C453" s="176"/>
      <c r="D453" s="178" t="s">
        <v>74</v>
      </c>
      <c r="E453" s="185" t="s">
        <v>845</v>
      </c>
      <c r="F453" s="185" t="s">
        <v>1309</v>
      </c>
      <c r="G453" s="176"/>
      <c r="H453" s="176"/>
      <c r="I453" s="176"/>
      <c r="J453" s="186">
        <f>BK453</f>
        <v>0</v>
      </c>
      <c r="K453" s="176"/>
      <c r="L453" s="177"/>
      <c r="M453" s="181"/>
      <c r="N453" s="182"/>
      <c r="O453" s="182"/>
      <c r="P453" s="183">
        <f>SUM(P454:P538)</f>
        <v>0</v>
      </c>
      <c r="Q453" s="182"/>
      <c r="R453" s="183">
        <f>SUM(R454:R538)</f>
        <v>0</v>
      </c>
      <c r="S453" s="182"/>
      <c r="T453" s="184">
        <f>SUM(T454:T538)</f>
        <v>0</v>
      </c>
      <c r="U453" s="176"/>
      <c r="V453" s="176"/>
      <c r="AR453" s="96" t="s">
        <v>81</v>
      </c>
      <c r="AT453" s="97" t="s">
        <v>74</v>
      </c>
      <c r="AU453" s="97" t="s">
        <v>81</v>
      </c>
      <c r="AY453" s="96" t="s">
        <v>204</v>
      </c>
      <c r="BK453" s="98">
        <f>SUM(BK454:BK538)</f>
        <v>0</v>
      </c>
    </row>
    <row r="454" spans="1:65" s="2" customFormat="1" ht="24.2" customHeight="1" x14ac:dyDescent="0.2">
      <c r="A454" s="111"/>
      <c r="B454" s="112"/>
      <c r="C454" s="187" t="s">
        <v>472</v>
      </c>
      <c r="D454" s="187" t="s">
        <v>207</v>
      </c>
      <c r="E454" s="188" t="s">
        <v>1310</v>
      </c>
      <c r="F454" s="189" t="s">
        <v>1311</v>
      </c>
      <c r="G454" s="190" t="s">
        <v>349</v>
      </c>
      <c r="H454" s="191">
        <v>4.0449999999999999</v>
      </c>
      <c r="I454" s="192"/>
      <c r="J454" s="192">
        <f>ROUND(I454*H454,2)</f>
        <v>0</v>
      </c>
      <c r="K454" s="193"/>
      <c r="L454" s="112"/>
      <c r="M454" s="194" t="s">
        <v>1</v>
      </c>
      <c r="N454" s="195" t="s">
        <v>40</v>
      </c>
      <c r="O454" s="196">
        <v>0</v>
      </c>
      <c r="P454" s="196">
        <f>O454*H454</f>
        <v>0</v>
      </c>
      <c r="Q454" s="196">
        <v>0</v>
      </c>
      <c r="R454" s="196">
        <f>Q454*H454</f>
        <v>0</v>
      </c>
      <c r="S454" s="196">
        <v>0</v>
      </c>
      <c r="T454" s="197">
        <f>S454*H454</f>
        <v>0</v>
      </c>
      <c r="U454" s="111"/>
      <c r="V454" s="111"/>
      <c r="W454" s="29"/>
      <c r="X454" s="29"/>
      <c r="Y454" s="29"/>
      <c r="Z454" s="29"/>
      <c r="AA454" s="29"/>
      <c r="AB454" s="29"/>
      <c r="AC454" s="29"/>
      <c r="AD454" s="29"/>
      <c r="AE454" s="29"/>
      <c r="AR454" s="99" t="s">
        <v>211</v>
      </c>
      <c r="AT454" s="99" t="s">
        <v>207</v>
      </c>
      <c r="AU454" s="99" t="s">
        <v>83</v>
      </c>
      <c r="AY454" s="18" t="s">
        <v>204</v>
      </c>
      <c r="BE454" s="100">
        <f>IF(N454="základní",J454,0)</f>
        <v>0</v>
      </c>
      <c r="BF454" s="100">
        <f>IF(N454="snížená",J454,0)</f>
        <v>0</v>
      </c>
      <c r="BG454" s="100">
        <f>IF(N454="zákl. přenesená",J454,0)</f>
        <v>0</v>
      </c>
      <c r="BH454" s="100">
        <f>IF(N454="sníž. přenesená",J454,0)</f>
        <v>0</v>
      </c>
      <c r="BI454" s="100">
        <f>IF(N454="nulová",J454,0)</f>
        <v>0</v>
      </c>
      <c r="BJ454" s="18" t="s">
        <v>81</v>
      </c>
      <c r="BK454" s="100">
        <f>ROUND(I454*H454,2)</f>
        <v>0</v>
      </c>
      <c r="BL454" s="18" t="s">
        <v>211</v>
      </c>
      <c r="BM454" s="99" t="s">
        <v>776</v>
      </c>
    </row>
    <row r="455" spans="1:65" s="13" customFormat="1" x14ac:dyDescent="0.2">
      <c r="A455" s="225"/>
      <c r="B455" s="226"/>
      <c r="C455" s="225"/>
      <c r="D455" s="200" t="s">
        <v>212</v>
      </c>
      <c r="E455" s="227" t="s">
        <v>1</v>
      </c>
      <c r="F455" s="228" t="s">
        <v>1137</v>
      </c>
      <c r="G455" s="225"/>
      <c r="H455" s="227" t="s">
        <v>1</v>
      </c>
      <c r="I455" s="225"/>
      <c r="J455" s="225"/>
      <c r="K455" s="225"/>
      <c r="L455" s="226"/>
      <c r="M455" s="229"/>
      <c r="N455" s="230"/>
      <c r="O455" s="230"/>
      <c r="P455" s="230"/>
      <c r="Q455" s="230"/>
      <c r="R455" s="230"/>
      <c r="S455" s="230"/>
      <c r="T455" s="231"/>
      <c r="U455" s="225"/>
      <c r="V455" s="225"/>
      <c r="AT455" s="101" t="s">
        <v>212</v>
      </c>
      <c r="AU455" s="101" t="s">
        <v>83</v>
      </c>
      <c r="AV455" s="13" t="s">
        <v>81</v>
      </c>
      <c r="AW455" s="13" t="s">
        <v>32</v>
      </c>
      <c r="AX455" s="13" t="s">
        <v>75</v>
      </c>
      <c r="AY455" s="101" t="s">
        <v>204</v>
      </c>
    </row>
    <row r="456" spans="1:65" s="13" customFormat="1" x14ac:dyDescent="0.2">
      <c r="A456" s="225"/>
      <c r="B456" s="226"/>
      <c r="C456" s="225"/>
      <c r="D456" s="200" t="s">
        <v>212</v>
      </c>
      <c r="E456" s="227" t="s">
        <v>1</v>
      </c>
      <c r="F456" s="228" t="s">
        <v>1312</v>
      </c>
      <c r="G456" s="225"/>
      <c r="H456" s="227" t="s">
        <v>1</v>
      </c>
      <c r="I456" s="225"/>
      <c r="J456" s="225"/>
      <c r="K456" s="225"/>
      <c r="L456" s="226"/>
      <c r="M456" s="229"/>
      <c r="N456" s="230"/>
      <c r="O456" s="230"/>
      <c r="P456" s="230"/>
      <c r="Q456" s="230"/>
      <c r="R456" s="230"/>
      <c r="S456" s="230"/>
      <c r="T456" s="231"/>
      <c r="U456" s="225"/>
      <c r="V456" s="225"/>
      <c r="AT456" s="101" t="s">
        <v>212</v>
      </c>
      <c r="AU456" s="101" t="s">
        <v>83</v>
      </c>
      <c r="AV456" s="13" t="s">
        <v>81</v>
      </c>
      <c r="AW456" s="13" t="s">
        <v>32</v>
      </c>
      <c r="AX456" s="13" t="s">
        <v>75</v>
      </c>
      <c r="AY456" s="101" t="s">
        <v>204</v>
      </c>
    </row>
    <row r="457" spans="1:65" s="13" customFormat="1" x14ac:dyDescent="0.2">
      <c r="A457" s="225"/>
      <c r="B457" s="226"/>
      <c r="C457" s="225"/>
      <c r="D457" s="200" t="s">
        <v>212</v>
      </c>
      <c r="E457" s="227" t="s">
        <v>1</v>
      </c>
      <c r="F457" s="228" t="s">
        <v>390</v>
      </c>
      <c r="G457" s="225"/>
      <c r="H457" s="227" t="s">
        <v>1</v>
      </c>
      <c r="I457" s="225"/>
      <c r="J457" s="225"/>
      <c r="K457" s="225"/>
      <c r="L457" s="226"/>
      <c r="M457" s="229"/>
      <c r="N457" s="230"/>
      <c r="O457" s="230"/>
      <c r="P457" s="230"/>
      <c r="Q457" s="230"/>
      <c r="R457" s="230"/>
      <c r="S457" s="230"/>
      <c r="T457" s="231"/>
      <c r="U457" s="225"/>
      <c r="V457" s="225"/>
      <c r="AT457" s="101" t="s">
        <v>212</v>
      </c>
      <c r="AU457" s="101" t="s">
        <v>83</v>
      </c>
      <c r="AV457" s="13" t="s">
        <v>81</v>
      </c>
      <c r="AW457" s="13" t="s">
        <v>32</v>
      </c>
      <c r="AX457" s="13" t="s">
        <v>75</v>
      </c>
      <c r="AY457" s="101" t="s">
        <v>204</v>
      </c>
    </row>
    <row r="458" spans="1:65" s="14" customFormat="1" x14ac:dyDescent="0.2">
      <c r="A458" s="198"/>
      <c r="B458" s="199"/>
      <c r="C458" s="198"/>
      <c r="D458" s="200" t="s">
        <v>212</v>
      </c>
      <c r="E458" s="201" t="s">
        <v>1</v>
      </c>
      <c r="F458" s="202" t="s">
        <v>1313</v>
      </c>
      <c r="G458" s="198"/>
      <c r="H458" s="203">
        <v>1.4750000000000001</v>
      </c>
      <c r="I458" s="198"/>
      <c r="J458" s="198"/>
      <c r="K458" s="198"/>
      <c r="L458" s="199"/>
      <c r="M458" s="204"/>
      <c r="N458" s="205"/>
      <c r="O458" s="205"/>
      <c r="P458" s="205"/>
      <c r="Q458" s="205"/>
      <c r="R458" s="205"/>
      <c r="S458" s="205"/>
      <c r="T458" s="206"/>
      <c r="U458" s="198"/>
      <c r="V458" s="198"/>
      <c r="AT458" s="102" t="s">
        <v>212</v>
      </c>
      <c r="AU458" s="102" t="s">
        <v>83</v>
      </c>
      <c r="AV458" s="14" t="s">
        <v>83</v>
      </c>
      <c r="AW458" s="14" t="s">
        <v>32</v>
      </c>
      <c r="AX458" s="14" t="s">
        <v>75</v>
      </c>
      <c r="AY458" s="102" t="s">
        <v>204</v>
      </c>
    </row>
    <row r="459" spans="1:65" s="13" customFormat="1" x14ac:dyDescent="0.2">
      <c r="A459" s="225"/>
      <c r="B459" s="226"/>
      <c r="C459" s="225"/>
      <c r="D459" s="200" t="s">
        <v>212</v>
      </c>
      <c r="E459" s="227" t="s">
        <v>1</v>
      </c>
      <c r="F459" s="228" t="s">
        <v>392</v>
      </c>
      <c r="G459" s="225"/>
      <c r="H459" s="227" t="s">
        <v>1</v>
      </c>
      <c r="I459" s="225"/>
      <c r="J459" s="225"/>
      <c r="K459" s="225"/>
      <c r="L459" s="226"/>
      <c r="M459" s="229"/>
      <c r="N459" s="230"/>
      <c r="O459" s="230"/>
      <c r="P459" s="230"/>
      <c r="Q459" s="230"/>
      <c r="R459" s="230"/>
      <c r="S459" s="230"/>
      <c r="T459" s="231"/>
      <c r="U459" s="225"/>
      <c r="V459" s="225"/>
      <c r="AT459" s="101" t="s">
        <v>212</v>
      </c>
      <c r="AU459" s="101" t="s">
        <v>83</v>
      </c>
      <c r="AV459" s="13" t="s">
        <v>81</v>
      </c>
      <c r="AW459" s="13" t="s">
        <v>32</v>
      </c>
      <c r="AX459" s="13" t="s">
        <v>75</v>
      </c>
      <c r="AY459" s="101" t="s">
        <v>204</v>
      </c>
    </row>
    <row r="460" spans="1:65" s="14" customFormat="1" x14ac:dyDescent="0.2">
      <c r="A460" s="198"/>
      <c r="B460" s="199"/>
      <c r="C460" s="198"/>
      <c r="D460" s="200" t="s">
        <v>212</v>
      </c>
      <c r="E460" s="201" t="s">
        <v>1</v>
      </c>
      <c r="F460" s="202" t="s">
        <v>1314</v>
      </c>
      <c r="G460" s="198"/>
      <c r="H460" s="203">
        <v>0.48</v>
      </c>
      <c r="I460" s="198"/>
      <c r="J460" s="198"/>
      <c r="K460" s="198"/>
      <c r="L460" s="199"/>
      <c r="M460" s="204"/>
      <c r="N460" s="205"/>
      <c r="O460" s="205"/>
      <c r="P460" s="205"/>
      <c r="Q460" s="205"/>
      <c r="R460" s="205"/>
      <c r="S460" s="205"/>
      <c r="T460" s="206"/>
      <c r="U460" s="198"/>
      <c r="V460" s="198"/>
      <c r="AT460" s="102" t="s">
        <v>212</v>
      </c>
      <c r="AU460" s="102" t="s">
        <v>83</v>
      </c>
      <c r="AV460" s="14" t="s">
        <v>83</v>
      </c>
      <c r="AW460" s="14" t="s">
        <v>32</v>
      </c>
      <c r="AX460" s="14" t="s">
        <v>75</v>
      </c>
      <c r="AY460" s="102" t="s">
        <v>204</v>
      </c>
    </row>
    <row r="461" spans="1:65" s="13" customFormat="1" x14ac:dyDescent="0.2">
      <c r="A461" s="225"/>
      <c r="B461" s="226"/>
      <c r="C461" s="225"/>
      <c r="D461" s="200" t="s">
        <v>212</v>
      </c>
      <c r="E461" s="227" t="s">
        <v>1</v>
      </c>
      <c r="F461" s="228" t="s">
        <v>394</v>
      </c>
      <c r="G461" s="225"/>
      <c r="H461" s="227" t="s">
        <v>1</v>
      </c>
      <c r="I461" s="225"/>
      <c r="J461" s="225"/>
      <c r="K461" s="225"/>
      <c r="L461" s="226"/>
      <c r="M461" s="229"/>
      <c r="N461" s="230"/>
      <c r="O461" s="230"/>
      <c r="P461" s="230"/>
      <c r="Q461" s="230"/>
      <c r="R461" s="230"/>
      <c r="S461" s="230"/>
      <c r="T461" s="231"/>
      <c r="U461" s="225"/>
      <c r="V461" s="225"/>
      <c r="AT461" s="101" t="s">
        <v>212</v>
      </c>
      <c r="AU461" s="101" t="s">
        <v>83</v>
      </c>
      <c r="AV461" s="13" t="s">
        <v>81</v>
      </c>
      <c r="AW461" s="13" t="s">
        <v>32</v>
      </c>
      <c r="AX461" s="13" t="s">
        <v>75</v>
      </c>
      <c r="AY461" s="101" t="s">
        <v>204</v>
      </c>
    </row>
    <row r="462" spans="1:65" s="14" customFormat="1" x14ac:dyDescent="0.2">
      <c r="A462" s="198"/>
      <c r="B462" s="199"/>
      <c r="C462" s="198"/>
      <c r="D462" s="200" t="s">
        <v>212</v>
      </c>
      <c r="E462" s="201" t="s">
        <v>1</v>
      </c>
      <c r="F462" s="202" t="s">
        <v>1315</v>
      </c>
      <c r="G462" s="198"/>
      <c r="H462" s="203">
        <v>2.09</v>
      </c>
      <c r="I462" s="198"/>
      <c r="J462" s="198"/>
      <c r="K462" s="198"/>
      <c r="L462" s="199"/>
      <c r="M462" s="204"/>
      <c r="N462" s="205"/>
      <c r="O462" s="205"/>
      <c r="P462" s="205"/>
      <c r="Q462" s="205"/>
      <c r="R462" s="205"/>
      <c r="S462" s="205"/>
      <c r="T462" s="206"/>
      <c r="U462" s="198"/>
      <c r="V462" s="198"/>
      <c r="AT462" s="102" t="s">
        <v>212</v>
      </c>
      <c r="AU462" s="102" t="s">
        <v>83</v>
      </c>
      <c r="AV462" s="14" t="s">
        <v>83</v>
      </c>
      <c r="AW462" s="14" t="s">
        <v>32</v>
      </c>
      <c r="AX462" s="14" t="s">
        <v>75</v>
      </c>
      <c r="AY462" s="102" t="s">
        <v>204</v>
      </c>
    </row>
    <row r="463" spans="1:65" s="15" customFormat="1" x14ac:dyDescent="0.2">
      <c r="A463" s="207"/>
      <c r="B463" s="208"/>
      <c r="C463" s="207"/>
      <c r="D463" s="200" t="s">
        <v>212</v>
      </c>
      <c r="E463" s="209" t="s">
        <v>1</v>
      </c>
      <c r="F463" s="210" t="s">
        <v>227</v>
      </c>
      <c r="G463" s="207"/>
      <c r="H463" s="211">
        <v>4.0449999999999999</v>
      </c>
      <c r="I463" s="207"/>
      <c r="J463" s="207"/>
      <c r="K463" s="207"/>
      <c r="L463" s="208"/>
      <c r="M463" s="212"/>
      <c r="N463" s="213"/>
      <c r="O463" s="213"/>
      <c r="P463" s="213"/>
      <c r="Q463" s="213"/>
      <c r="R463" s="213"/>
      <c r="S463" s="213"/>
      <c r="T463" s="214"/>
      <c r="U463" s="207"/>
      <c r="V463" s="207"/>
      <c r="AT463" s="103" t="s">
        <v>212</v>
      </c>
      <c r="AU463" s="103" t="s">
        <v>83</v>
      </c>
      <c r="AV463" s="15" t="s">
        <v>211</v>
      </c>
      <c r="AW463" s="15" t="s">
        <v>32</v>
      </c>
      <c r="AX463" s="15" t="s">
        <v>81</v>
      </c>
      <c r="AY463" s="103" t="s">
        <v>204</v>
      </c>
    </row>
    <row r="464" spans="1:65" s="2" customFormat="1" ht="33" customHeight="1" x14ac:dyDescent="0.2">
      <c r="A464" s="111"/>
      <c r="B464" s="112"/>
      <c r="C464" s="187" t="s">
        <v>782</v>
      </c>
      <c r="D464" s="187" t="s">
        <v>207</v>
      </c>
      <c r="E464" s="188" t="s">
        <v>1316</v>
      </c>
      <c r="F464" s="189" t="s">
        <v>1317</v>
      </c>
      <c r="G464" s="190" t="s">
        <v>349</v>
      </c>
      <c r="H464" s="191">
        <v>8.1000000000000003E-2</v>
      </c>
      <c r="I464" s="192"/>
      <c r="J464" s="192">
        <f>ROUND(I464*H464,2)</f>
        <v>0</v>
      </c>
      <c r="K464" s="193"/>
      <c r="L464" s="112"/>
      <c r="M464" s="194" t="s">
        <v>1</v>
      </c>
      <c r="N464" s="195" t="s">
        <v>40</v>
      </c>
      <c r="O464" s="196">
        <v>0</v>
      </c>
      <c r="P464" s="196">
        <f>O464*H464</f>
        <v>0</v>
      </c>
      <c r="Q464" s="196">
        <v>0</v>
      </c>
      <c r="R464" s="196">
        <f>Q464*H464</f>
        <v>0</v>
      </c>
      <c r="S464" s="196">
        <v>0</v>
      </c>
      <c r="T464" s="197">
        <f>S464*H464</f>
        <v>0</v>
      </c>
      <c r="U464" s="111"/>
      <c r="V464" s="111"/>
      <c r="W464" s="29"/>
      <c r="X464" s="29"/>
      <c r="Y464" s="29"/>
      <c r="Z464" s="29"/>
      <c r="AA464" s="29"/>
      <c r="AB464" s="29"/>
      <c r="AC464" s="29"/>
      <c r="AD464" s="29"/>
      <c r="AE464" s="29"/>
      <c r="AR464" s="99" t="s">
        <v>211</v>
      </c>
      <c r="AT464" s="99" t="s">
        <v>207</v>
      </c>
      <c r="AU464" s="99" t="s">
        <v>83</v>
      </c>
      <c r="AY464" s="18" t="s">
        <v>204</v>
      </c>
      <c r="BE464" s="100">
        <f>IF(N464="základní",J464,0)</f>
        <v>0</v>
      </c>
      <c r="BF464" s="100">
        <f>IF(N464="snížená",J464,0)</f>
        <v>0</v>
      </c>
      <c r="BG464" s="100">
        <f>IF(N464="zákl. přenesená",J464,0)</f>
        <v>0</v>
      </c>
      <c r="BH464" s="100">
        <f>IF(N464="sníž. přenesená",J464,0)</f>
        <v>0</v>
      </c>
      <c r="BI464" s="100">
        <f>IF(N464="nulová",J464,0)</f>
        <v>0</v>
      </c>
      <c r="BJ464" s="18" t="s">
        <v>81</v>
      </c>
      <c r="BK464" s="100">
        <f>ROUND(I464*H464,2)</f>
        <v>0</v>
      </c>
      <c r="BL464" s="18" t="s">
        <v>211</v>
      </c>
      <c r="BM464" s="99" t="s">
        <v>785</v>
      </c>
    </row>
    <row r="465" spans="1:65" s="13" customFormat="1" x14ac:dyDescent="0.2">
      <c r="A465" s="225"/>
      <c r="B465" s="226"/>
      <c r="C465" s="225"/>
      <c r="D465" s="200" t="s">
        <v>212</v>
      </c>
      <c r="E465" s="227" t="s">
        <v>1</v>
      </c>
      <c r="F465" s="228" t="s">
        <v>1154</v>
      </c>
      <c r="G465" s="225"/>
      <c r="H465" s="227" t="s">
        <v>1</v>
      </c>
      <c r="I465" s="225"/>
      <c r="J465" s="225"/>
      <c r="K465" s="225"/>
      <c r="L465" s="226"/>
      <c r="M465" s="229"/>
      <c r="N465" s="230"/>
      <c r="O465" s="230"/>
      <c r="P465" s="230"/>
      <c r="Q465" s="230"/>
      <c r="R465" s="230"/>
      <c r="S465" s="230"/>
      <c r="T465" s="231"/>
      <c r="U465" s="225"/>
      <c r="V465" s="225"/>
      <c r="AT465" s="101" t="s">
        <v>212</v>
      </c>
      <c r="AU465" s="101" t="s">
        <v>83</v>
      </c>
      <c r="AV465" s="13" t="s">
        <v>81</v>
      </c>
      <c r="AW465" s="13" t="s">
        <v>32</v>
      </c>
      <c r="AX465" s="13" t="s">
        <v>75</v>
      </c>
      <c r="AY465" s="101" t="s">
        <v>204</v>
      </c>
    </row>
    <row r="466" spans="1:65" s="13" customFormat="1" x14ac:dyDescent="0.2">
      <c r="A466" s="225"/>
      <c r="B466" s="226"/>
      <c r="C466" s="225"/>
      <c r="D466" s="200" t="s">
        <v>212</v>
      </c>
      <c r="E466" s="227" t="s">
        <v>1</v>
      </c>
      <c r="F466" s="228" t="s">
        <v>1318</v>
      </c>
      <c r="G466" s="225"/>
      <c r="H466" s="227" t="s">
        <v>1</v>
      </c>
      <c r="I466" s="225"/>
      <c r="J466" s="225"/>
      <c r="K466" s="225"/>
      <c r="L466" s="226"/>
      <c r="M466" s="229"/>
      <c r="N466" s="230"/>
      <c r="O466" s="230"/>
      <c r="P466" s="230"/>
      <c r="Q466" s="230"/>
      <c r="R466" s="230"/>
      <c r="S466" s="230"/>
      <c r="T466" s="231"/>
      <c r="U466" s="225"/>
      <c r="V466" s="225"/>
      <c r="AT466" s="101" t="s">
        <v>212</v>
      </c>
      <c r="AU466" s="101" t="s">
        <v>83</v>
      </c>
      <c r="AV466" s="13" t="s">
        <v>81</v>
      </c>
      <c r="AW466" s="13" t="s">
        <v>32</v>
      </c>
      <c r="AX466" s="13" t="s">
        <v>75</v>
      </c>
      <c r="AY466" s="101" t="s">
        <v>204</v>
      </c>
    </row>
    <row r="467" spans="1:65" s="14" customFormat="1" x14ac:dyDescent="0.2">
      <c r="A467" s="198"/>
      <c r="B467" s="199"/>
      <c r="C467" s="198"/>
      <c r="D467" s="200" t="s">
        <v>212</v>
      </c>
      <c r="E467" s="201" t="s">
        <v>1</v>
      </c>
      <c r="F467" s="202" t="s">
        <v>1319</v>
      </c>
      <c r="G467" s="198"/>
      <c r="H467" s="203">
        <v>8.1000000000000003E-2</v>
      </c>
      <c r="I467" s="198"/>
      <c r="J467" s="198"/>
      <c r="K467" s="198"/>
      <c r="L467" s="199"/>
      <c r="M467" s="204"/>
      <c r="N467" s="205"/>
      <c r="O467" s="205"/>
      <c r="P467" s="205"/>
      <c r="Q467" s="205"/>
      <c r="R467" s="205"/>
      <c r="S467" s="205"/>
      <c r="T467" s="206"/>
      <c r="U467" s="198"/>
      <c r="V467" s="198"/>
      <c r="AT467" s="102" t="s">
        <v>212</v>
      </c>
      <c r="AU467" s="102" t="s">
        <v>83</v>
      </c>
      <c r="AV467" s="14" t="s">
        <v>83</v>
      </c>
      <c r="AW467" s="14" t="s">
        <v>32</v>
      </c>
      <c r="AX467" s="14" t="s">
        <v>75</v>
      </c>
      <c r="AY467" s="102" t="s">
        <v>204</v>
      </c>
    </row>
    <row r="468" spans="1:65" s="15" customFormat="1" x14ac:dyDescent="0.2">
      <c r="A468" s="207"/>
      <c r="B468" s="208"/>
      <c r="C468" s="207"/>
      <c r="D468" s="200" t="s">
        <v>212</v>
      </c>
      <c r="E468" s="209" t="s">
        <v>1</v>
      </c>
      <c r="F468" s="210" t="s">
        <v>227</v>
      </c>
      <c r="G468" s="207"/>
      <c r="H468" s="211">
        <v>8.1000000000000003E-2</v>
      </c>
      <c r="I468" s="207"/>
      <c r="J468" s="207"/>
      <c r="K468" s="207"/>
      <c r="L468" s="208"/>
      <c r="M468" s="212"/>
      <c r="N468" s="213"/>
      <c r="O468" s="213"/>
      <c r="P468" s="213"/>
      <c r="Q468" s="213"/>
      <c r="R468" s="213"/>
      <c r="S468" s="213"/>
      <c r="T468" s="214"/>
      <c r="U468" s="207"/>
      <c r="V468" s="207"/>
      <c r="AT468" s="103" t="s">
        <v>212</v>
      </c>
      <c r="AU468" s="103" t="s">
        <v>83</v>
      </c>
      <c r="AV468" s="15" t="s">
        <v>211</v>
      </c>
      <c r="AW468" s="15" t="s">
        <v>32</v>
      </c>
      <c r="AX468" s="15" t="s">
        <v>81</v>
      </c>
      <c r="AY468" s="103" t="s">
        <v>204</v>
      </c>
    </row>
    <row r="469" spans="1:65" s="2" customFormat="1" ht="21.75" customHeight="1" x14ac:dyDescent="0.2">
      <c r="A469" s="111"/>
      <c r="B469" s="112"/>
      <c r="C469" s="187" t="s">
        <v>481</v>
      </c>
      <c r="D469" s="187" t="s">
        <v>207</v>
      </c>
      <c r="E469" s="188" t="s">
        <v>1320</v>
      </c>
      <c r="F469" s="189" t="s">
        <v>1321</v>
      </c>
      <c r="G469" s="190" t="s">
        <v>349</v>
      </c>
      <c r="H469" s="191">
        <v>8.1000000000000003E-2</v>
      </c>
      <c r="I469" s="192"/>
      <c r="J469" s="192">
        <f>ROUND(I469*H469,2)</f>
        <v>0</v>
      </c>
      <c r="K469" s="193"/>
      <c r="L469" s="112"/>
      <c r="M469" s="194" t="s">
        <v>1</v>
      </c>
      <c r="N469" s="195" t="s">
        <v>40</v>
      </c>
      <c r="O469" s="196">
        <v>0</v>
      </c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U469" s="111"/>
      <c r="V469" s="111"/>
      <c r="W469" s="29"/>
      <c r="X469" s="29"/>
      <c r="Y469" s="29"/>
      <c r="Z469" s="29"/>
      <c r="AA469" s="29"/>
      <c r="AB469" s="29"/>
      <c r="AC469" s="29"/>
      <c r="AD469" s="29"/>
      <c r="AE469" s="29"/>
      <c r="AR469" s="99" t="s">
        <v>211</v>
      </c>
      <c r="AT469" s="99" t="s">
        <v>207</v>
      </c>
      <c r="AU469" s="99" t="s">
        <v>83</v>
      </c>
      <c r="AY469" s="18" t="s">
        <v>204</v>
      </c>
      <c r="BE469" s="100">
        <f>IF(N469="základní",J469,0)</f>
        <v>0</v>
      </c>
      <c r="BF469" s="100">
        <f>IF(N469="snížená",J469,0)</f>
        <v>0</v>
      </c>
      <c r="BG469" s="100">
        <f>IF(N469="zákl. přenesená",J469,0)</f>
        <v>0</v>
      </c>
      <c r="BH469" s="100">
        <f>IF(N469="sníž. přenesená",J469,0)</f>
        <v>0</v>
      </c>
      <c r="BI469" s="100">
        <f>IF(N469="nulová",J469,0)</f>
        <v>0</v>
      </c>
      <c r="BJ469" s="18" t="s">
        <v>81</v>
      </c>
      <c r="BK469" s="100">
        <f>ROUND(I469*H469,2)</f>
        <v>0</v>
      </c>
      <c r="BL469" s="18" t="s">
        <v>211</v>
      </c>
      <c r="BM469" s="99" t="s">
        <v>792</v>
      </c>
    </row>
    <row r="470" spans="1:65" s="2" customFormat="1" ht="16.5" customHeight="1" x14ac:dyDescent="0.2">
      <c r="A470" s="111"/>
      <c r="B470" s="112"/>
      <c r="C470" s="187" t="s">
        <v>793</v>
      </c>
      <c r="D470" s="187" t="s">
        <v>207</v>
      </c>
      <c r="E470" s="188" t="s">
        <v>1322</v>
      </c>
      <c r="F470" s="189" t="s">
        <v>1323</v>
      </c>
      <c r="G470" s="190" t="s">
        <v>210</v>
      </c>
      <c r="H470" s="191">
        <v>0.93</v>
      </c>
      <c r="I470" s="192"/>
      <c r="J470" s="192">
        <f>ROUND(I470*H470,2)</f>
        <v>0</v>
      </c>
      <c r="K470" s="193"/>
      <c r="L470" s="112"/>
      <c r="M470" s="194" t="s">
        <v>1</v>
      </c>
      <c r="N470" s="195" t="s">
        <v>40</v>
      </c>
      <c r="O470" s="196">
        <v>0</v>
      </c>
      <c r="P470" s="196">
        <f>O470*H470</f>
        <v>0</v>
      </c>
      <c r="Q470" s="196">
        <v>0</v>
      </c>
      <c r="R470" s="196">
        <f>Q470*H470</f>
        <v>0</v>
      </c>
      <c r="S470" s="196">
        <v>0</v>
      </c>
      <c r="T470" s="197">
        <f>S470*H470</f>
        <v>0</v>
      </c>
      <c r="U470" s="111"/>
      <c r="V470" s="111"/>
      <c r="W470" s="29"/>
      <c r="X470" s="29"/>
      <c r="Y470" s="29"/>
      <c r="Z470" s="29"/>
      <c r="AA470" s="29"/>
      <c r="AB470" s="29"/>
      <c r="AC470" s="29"/>
      <c r="AD470" s="29"/>
      <c r="AE470" s="29"/>
      <c r="AR470" s="99" t="s">
        <v>211</v>
      </c>
      <c r="AT470" s="99" t="s">
        <v>207</v>
      </c>
      <c r="AU470" s="99" t="s">
        <v>83</v>
      </c>
      <c r="AY470" s="18" t="s">
        <v>204</v>
      </c>
      <c r="BE470" s="100">
        <f>IF(N470="základní",J470,0)</f>
        <v>0</v>
      </c>
      <c r="BF470" s="100">
        <f>IF(N470="snížená",J470,0)</f>
        <v>0</v>
      </c>
      <c r="BG470" s="100">
        <f>IF(N470="zákl. přenesená",J470,0)</f>
        <v>0</v>
      </c>
      <c r="BH470" s="100">
        <f>IF(N470="sníž. přenesená",J470,0)</f>
        <v>0</v>
      </c>
      <c r="BI470" s="100">
        <f>IF(N470="nulová",J470,0)</f>
        <v>0</v>
      </c>
      <c r="BJ470" s="18" t="s">
        <v>81</v>
      </c>
      <c r="BK470" s="100">
        <f>ROUND(I470*H470,2)</f>
        <v>0</v>
      </c>
      <c r="BL470" s="18" t="s">
        <v>211</v>
      </c>
      <c r="BM470" s="99" t="s">
        <v>796</v>
      </c>
    </row>
    <row r="471" spans="1:65" s="13" customFormat="1" x14ac:dyDescent="0.2">
      <c r="A471" s="225"/>
      <c r="B471" s="226"/>
      <c r="C471" s="225"/>
      <c r="D471" s="200" t="s">
        <v>212</v>
      </c>
      <c r="E471" s="227" t="s">
        <v>1</v>
      </c>
      <c r="F471" s="228" t="s">
        <v>1154</v>
      </c>
      <c r="G471" s="225"/>
      <c r="H471" s="227" t="s">
        <v>1</v>
      </c>
      <c r="I471" s="225"/>
      <c r="J471" s="225"/>
      <c r="K471" s="225"/>
      <c r="L471" s="226"/>
      <c r="M471" s="229"/>
      <c r="N471" s="230"/>
      <c r="O471" s="230"/>
      <c r="P471" s="230"/>
      <c r="Q471" s="230"/>
      <c r="R471" s="230"/>
      <c r="S471" s="230"/>
      <c r="T471" s="231"/>
      <c r="U471" s="225"/>
      <c r="V471" s="225"/>
      <c r="AT471" s="101" t="s">
        <v>212</v>
      </c>
      <c r="AU471" s="101" t="s">
        <v>83</v>
      </c>
      <c r="AV471" s="13" t="s">
        <v>81</v>
      </c>
      <c r="AW471" s="13" t="s">
        <v>32</v>
      </c>
      <c r="AX471" s="13" t="s">
        <v>75</v>
      </c>
      <c r="AY471" s="101" t="s">
        <v>204</v>
      </c>
    </row>
    <row r="472" spans="1:65" s="13" customFormat="1" x14ac:dyDescent="0.2">
      <c r="A472" s="225"/>
      <c r="B472" s="226"/>
      <c r="C472" s="225"/>
      <c r="D472" s="200" t="s">
        <v>212</v>
      </c>
      <c r="E472" s="227" t="s">
        <v>1</v>
      </c>
      <c r="F472" s="228" t="s">
        <v>1318</v>
      </c>
      <c r="G472" s="225"/>
      <c r="H472" s="227" t="s">
        <v>1</v>
      </c>
      <c r="I472" s="225"/>
      <c r="J472" s="225"/>
      <c r="K472" s="225"/>
      <c r="L472" s="226"/>
      <c r="M472" s="229"/>
      <c r="N472" s="230"/>
      <c r="O472" s="230"/>
      <c r="P472" s="230"/>
      <c r="Q472" s="230"/>
      <c r="R472" s="230"/>
      <c r="S472" s="230"/>
      <c r="T472" s="231"/>
      <c r="U472" s="225"/>
      <c r="V472" s="225"/>
      <c r="AT472" s="101" t="s">
        <v>212</v>
      </c>
      <c r="AU472" s="101" t="s">
        <v>83</v>
      </c>
      <c r="AV472" s="13" t="s">
        <v>81</v>
      </c>
      <c r="AW472" s="13" t="s">
        <v>32</v>
      </c>
      <c r="AX472" s="13" t="s">
        <v>75</v>
      </c>
      <c r="AY472" s="101" t="s">
        <v>204</v>
      </c>
    </row>
    <row r="473" spans="1:65" s="14" customFormat="1" x14ac:dyDescent="0.2">
      <c r="A473" s="198"/>
      <c r="B473" s="199"/>
      <c r="C473" s="198"/>
      <c r="D473" s="200" t="s">
        <v>212</v>
      </c>
      <c r="E473" s="201" t="s">
        <v>1</v>
      </c>
      <c r="F473" s="202" t="s">
        <v>1324</v>
      </c>
      <c r="G473" s="198"/>
      <c r="H473" s="203">
        <v>0.93</v>
      </c>
      <c r="I473" s="198"/>
      <c r="J473" s="198"/>
      <c r="K473" s="198"/>
      <c r="L473" s="199"/>
      <c r="M473" s="204"/>
      <c r="N473" s="205"/>
      <c r="O473" s="205"/>
      <c r="P473" s="205"/>
      <c r="Q473" s="205"/>
      <c r="R473" s="205"/>
      <c r="S473" s="205"/>
      <c r="T473" s="206"/>
      <c r="U473" s="198"/>
      <c r="V473" s="198"/>
      <c r="AT473" s="102" t="s">
        <v>212</v>
      </c>
      <c r="AU473" s="102" t="s">
        <v>83</v>
      </c>
      <c r="AV473" s="14" t="s">
        <v>83</v>
      </c>
      <c r="AW473" s="14" t="s">
        <v>32</v>
      </c>
      <c r="AX473" s="14" t="s">
        <v>75</v>
      </c>
      <c r="AY473" s="102" t="s">
        <v>204</v>
      </c>
    </row>
    <row r="474" spans="1:65" s="15" customFormat="1" x14ac:dyDescent="0.2">
      <c r="A474" s="207"/>
      <c r="B474" s="208"/>
      <c r="C474" s="207"/>
      <c r="D474" s="200" t="s">
        <v>212</v>
      </c>
      <c r="E474" s="209" t="s">
        <v>1</v>
      </c>
      <c r="F474" s="210" t="s">
        <v>227</v>
      </c>
      <c r="G474" s="207"/>
      <c r="H474" s="211">
        <v>0.93</v>
      </c>
      <c r="I474" s="207"/>
      <c r="J474" s="207"/>
      <c r="K474" s="207"/>
      <c r="L474" s="208"/>
      <c r="M474" s="212"/>
      <c r="N474" s="213"/>
      <c r="O474" s="213"/>
      <c r="P474" s="213"/>
      <c r="Q474" s="213"/>
      <c r="R474" s="213"/>
      <c r="S474" s="213"/>
      <c r="T474" s="214"/>
      <c r="U474" s="207"/>
      <c r="V474" s="207"/>
      <c r="AT474" s="103" t="s">
        <v>212</v>
      </c>
      <c r="AU474" s="103" t="s">
        <v>83</v>
      </c>
      <c r="AV474" s="15" t="s">
        <v>211</v>
      </c>
      <c r="AW474" s="15" t="s">
        <v>32</v>
      </c>
      <c r="AX474" s="15" t="s">
        <v>81</v>
      </c>
      <c r="AY474" s="103" t="s">
        <v>204</v>
      </c>
    </row>
    <row r="475" spans="1:65" s="2" customFormat="1" ht="16.5" customHeight="1" x14ac:dyDescent="0.2">
      <c r="A475" s="111"/>
      <c r="B475" s="112"/>
      <c r="C475" s="187" t="s">
        <v>490</v>
      </c>
      <c r="D475" s="187" t="s">
        <v>207</v>
      </c>
      <c r="E475" s="188" t="s">
        <v>1325</v>
      </c>
      <c r="F475" s="189" t="s">
        <v>1326</v>
      </c>
      <c r="G475" s="190" t="s">
        <v>210</v>
      </c>
      <c r="H475" s="191">
        <v>0.93</v>
      </c>
      <c r="I475" s="192"/>
      <c r="J475" s="192">
        <f>ROUND(I475*H475,2)</f>
        <v>0</v>
      </c>
      <c r="K475" s="193"/>
      <c r="L475" s="112"/>
      <c r="M475" s="194" t="s">
        <v>1</v>
      </c>
      <c r="N475" s="195" t="s">
        <v>40</v>
      </c>
      <c r="O475" s="196">
        <v>0</v>
      </c>
      <c r="P475" s="196">
        <f>O475*H475</f>
        <v>0</v>
      </c>
      <c r="Q475" s="196">
        <v>0</v>
      </c>
      <c r="R475" s="196">
        <f>Q475*H475</f>
        <v>0</v>
      </c>
      <c r="S475" s="196">
        <v>0</v>
      </c>
      <c r="T475" s="197">
        <f>S475*H475</f>
        <v>0</v>
      </c>
      <c r="U475" s="111"/>
      <c r="V475" s="111"/>
      <c r="W475" s="29"/>
      <c r="X475" s="29"/>
      <c r="Y475" s="29"/>
      <c r="Z475" s="29"/>
      <c r="AA475" s="29"/>
      <c r="AB475" s="29"/>
      <c r="AC475" s="29"/>
      <c r="AD475" s="29"/>
      <c r="AE475" s="29"/>
      <c r="AR475" s="99" t="s">
        <v>211</v>
      </c>
      <c r="AT475" s="99" t="s">
        <v>207</v>
      </c>
      <c r="AU475" s="99" t="s">
        <v>83</v>
      </c>
      <c r="AY475" s="18" t="s">
        <v>204</v>
      </c>
      <c r="BE475" s="100">
        <f>IF(N475="základní",J475,0)</f>
        <v>0</v>
      </c>
      <c r="BF475" s="100">
        <f>IF(N475="snížená",J475,0)</f>
        <v>0</v>
      </c>
      <c r="BG475" s="100">
        <f>IF(N475="zákl. přenesená",J475,0)</f>
        <v>0</v>
      </c>
      <c r="BH475" s="100">
        <f>IF(N475="sníž. přenesená",J475,0)</f>
        <v>0</v>
      </c>
      <c r="BI475" s="100">
        <f>IF(N475="nulová",J475,0)</f>
        <v>0</v>
      </c>
      <c r="BJ475" s="18" t="s">
        <v>81</v>
      </c>
      <c r="BK475" s="100">
        <f>ROUND(I475*H475,2)</f>
        <v>0</v>
      </c>
      <c r="BL475" s="18" t="s">
        <v>211</v>
      </c>
      <c r="BM475" s="99" t="s">
        <v>806</v>
      </c>
    </row>
    <row r="476" spans="1:65" s="2" customFormat="1" ht="16.5" customHeight="1" x14ac:dyDescent="0.2">
      <c r="A476" s="111"/>
      <c r="B476" s="112"/>
      <c r="C476" s="187" t="s">
        <v>807</v>
      </c>
      <c r="D476" s="187" t="s">
        <v>207</v>
      </c>
      <c r="E476" s="188" t="s">
        <v>1327</v>
      </c>
      <c r="F476" s="189" t="s">
        <v>1328</v>
      </c>
      <c r="G476" s="190" t="s">
        <v>859</v>
      </c>
      <c r="H476" s="191">
        <v>7.0000000000000001E-3</v>
      </c>
      <c r="I476" s="192"/>
      <c r="J476" s="192">
        <f>ROUND(I476*H476,2)</f>
        <v>0</v>
      </c>
      <c r="K476" s="193"/>
      <c r="L476" s="112"/>
      <c r="M476" s="194" t="s">
        <v>1</v>
      </c>
      <c r="N476" s="195" t="s">
        <v>40</v>
      </c>
      <c r="O476" s="196">
        <v>0</v>
      </c>
      <c r="P476" s="196">
        <f>O476*H476</f>
        <v>0</v>
      </c>
      <c r="Q476" s="196">
        <v>0</v>
      </c>
      <c r="R476" s="196">
        <f>Q476*H476</f>
        <v>0</v>
      </c>
      <c r="S476" s="196">
        <v>0</v>
      </c>
      <c r="T476" s="197">
        <f>S476*H476</f>
        <v>0</v>
      </c>
      <c r="U476" s="111"/>
      <c r="V476" s="111"/>
      <c r="W476" s="29"/>
      <c r="X476" s="29"/>
      <c r="Y476" s="29"/>
      <c r="Z476" s="29"/>
      <c r="AA476" s="29"/>
      <c r="AB476" s="29"/>
      <c r="AC476" s="29"/>
      <c r="AD476" s="29"/>
      <c r="AE476" s="29"/>
      <c r="AR476" s="99" t="s">
        <v>211</v>
      </c>
      <c r="AT476" s="99" t="s">
        <v>207</v>
      </c>
      <c r="AU476" s="99" t="s">
        <v>83</v>
      </c>
      <c r="AY476" s="18" t="s">
        <v>204</v>
      </c>
      <c r="BE476" s="100">
        <f>IF(N476="základní",J476,0)</f>
        <v>0</v>
      </c>
      <c r="BF476" s="100">
        <f>IF(N476="snížená",J476,0)</f>
        <v>0</v>
      </c>
      <c r="BG476" s="100">
        <f>IF(N476="zákl. přenesená",J476,0)</f>
        <v>0</v>
      </c>
      <c r="BH476" s="100">
        <f>IF(N476="sníž. přenesená",J476,0)</f>
        <v>0</v>
      </c>
      <c r="BI476" s="100">
        <f>IF(N476="nulová",J476,0)</f>
        <v>0</v>
      </c>
      <c r="BJ476" s="18" t="s">
        <v>81</v>
      </c>
      <c r="BK476" s="100">
        <f>ROUND(I476*H476,2)</f>
        <v>0</v>
      </c>
      <c r="BL476" s="18" t="s">
        <v>211</v>
      </c>
      <c r="BM476" s="99" t="s">
        <v>810</v>
      </c>
    </row>
    <row r="477" spans="1:65" s="13" customFormat="1" x14ac:dyDescent="0.2">
      <c r="A477" s="225"/>
      <c r="B477" s="226"/>
      <c r="C477" s="225"/>
      <c r="D477" s="200" t="s">
        <v>212</v>
      </c>
      <c r="E477" s="227" t="s">
        <v>1</v>
      </c>
      <c r="F477" s="228" t="s">
        <v>1154</v>
      </c>
      <c r="G477" s="225"/>
      <c r="H477" s="227" t="s">
        <v>1</v>
      </c>
      <c r="I477" s="225"/>
      <c r="J477" s="225"/>
      <c r="K477" s="225"/>
      <c r="L477" s="226"/>
      <c r="M477" s="229"/>
      <c r="N477" s="230"/>
      <c r="O477" s="230"/>
      <c r="P477" s="230"/>
      <c r="Q477" s="230"/>
      <c r="R477" s="230"/>
      <c r="S477" s="230"/>
      <c r="T477" s="231"/>
      <c r="U477" s="225"/>
      <c r="V477" s="225"/>
      <c r="AT477" s="101" t="s">
        <v>212</v>
      </c>
      <c r="AU477" s="101" t="s">
        <v>83</v>
      </c>
      <c r="AV477" s="13" t="s">
        <v>81</v>
      </c>
      <c r="AW477" s="13" t="s">
        <v>32</v>
      </c>
      <c r="AX477" s="13" t="s">
        <v>75</v>
      </c>
      <c r="AY477" s="101" t="s">
        <v>204</v>
      </c>
    </row>
    <row r="478" spans="1:65" s="13" customFormat="1" x14ac:dyDescent="0.2">
      <c r="A478" s="225"/>
      <c r="B478" s="226"/>
      <c r="C478" s="225"/>
      <c r="D478" s="200" t="s">
        <v>212</v>
      </c>
      <c r="E478" s="227" t="s">
        <v>1</v>
      </c>
      <c r="F478" s="228" t="s">
        <v>1318</v>
      </c>
      <c r="G478" s="225"/>
      <c r="H478" s="227" t="s">
        <v>1</v>
      </c>
      <c r="I478" s="225"/>
      <c r="J478" s="225"/>
      <c r="K478" s="225"/>
      <c r="L478" s="226"/>
      <c r="M478" s="229"/>
      <c r="N478" s="230"/>
      <c r="O478" s="230"/>
      <c r="P478" s="230"/>
      <c r="Q478" s="230"/>
      <c r="R478" s="230"/>
      <c r="S478" s="230"/>
      <c r="T478" s="231"/>
      <c r="U478" s="225"/>
      <c r="V478" s="225"/>
      <c r="AT478" s="101" t="s">
        <v>212</v>
      </c>
      <c r="AU478" s="101" t="s">
        <v>83</v>
      </c>
      <c r="AV478" s="13" t="s">
        <v>81</v>
      </c>
      <c r="AW478" s="13" t="s">
        <v>32</v>
      </c>
      <c r="AX478" s="13" t="s">
        <v>75</v>
      </c>
      <c r="AY478" s="101" t="s">
        <v>204</v>
      </c>
    </row>
    <row r="479" spans="1:65" s="14" customFormat="1" x14ac:dyDescent="0.2">
      <c r="A479" s="198"/>
      <c r="B479" s="199"/>
      <c r="C479" s="198"/>
      <c r="D479" s="200" t="s">
        <v>212</v>
      </c>
      <c r="E479" s="201" t="s">
        <v>1</v>
      </c>
      <c r="F479" s="202" t="s">
        <v>1329</v>
      </c>
      <c r="G479" s="198"/>
      <c r="H479" s="203">
        <v>7.0000000000000001E-3</v>
      </c>
      <c r="I479" s="198"/>
      <c r="J479" s="198"/>
      <c r="K479" s="198"/>
      <c r="L479" s="199"/>
      <c r="M479" s="204"/>
      <c r="N479" s="205"/>
      <c r="O479" s="205"/>
      <c r="P479" s="205"/>
      <c r="Q479" s="205"/>
      <c r="R479" s="205"/>
      <c r="S479" s="205"/>
      <c r="T479" s="206"/>
      <c r="U479" s="198"/>
      <c r="V479" s="198"/>
      <c r="AT479" s="102" t="s">
        <v>212</v>
      </c>
      <c r="AU479" s="102" t="s">
        <v>83</v>
      </c>
      <c r="AV479" s="14" t="s">
        <v>83</v>
      </c>
      <c r="AW479" s="14" t="s">
        <v>32</v>
      </c>
      <c r="AX479" s="14" t="s">
        <v>75</v>
      </c>
      <c r="AY479" s="102" t="s">
        <v>204</v>
      </c>
    </row>
    <row r="480" spans="1:65" s="15" customFormat="1" x14ac:dyDescent="0.2">
      <c r="A480" s="207"/>
      <c r="B480" s="208"/>
      <c r="C480" s="207"/>
      <c r="D480" s="200" t="s">
        <v>212</v>
      </c>
      <c r="E480" s="209" t="s">
        <v>1</v>
      </c>
      <c r="F480" s="210" t="s">
        <v>227</v>
      </c>
      <c r="G480" s="207"/>
      <c r="H480" s="211">
        <v>7.0000000000000001E-3</v>
      </c>
      <c r="I480" s="207"/>
      <c r="J480" s="207"/>
      <c r="K480" s="207"/>
      <c r="L480" s="208"/>
      <c r="M480" s="212"/>
      <c r="N480" s="213"/>
      <c r="O480" s="213"/>
      <c r="P480" s="213"/>
      <c r="Q480" s="213"/>
      <c r="R480" s="213"/>
      <c r="S480" s="213"/>
      <c r="T480" s="214"/>
      <c r="U480" s="207"/>
      <c r="V480" s="207"/>
      <c r="AT480" s="103" t="s">
        <v>212</v>
      </c>
      <c r="AU480" s="103" t="s">
        <v>83</v>
      </c>
      <c r="AV480" s="15" t="s">
        <v>211</v>
      </c>
      <c r="AW480" s="15" t="s">
        <v>32</v>
      </c>
      <c r="AX480" s="15" t="s">
        <v>81</v>
      </c>
      <c r="AY480" s="103" t="s">
        <v>204</v>
      </c>
    </row>
    <row r="481" spans="1:65" s="2" customFormat="1" ht="24.2" customHeight="1" x14ac:dyDescent="0.2">
      <c r="A481" s="111"/>
      <c r="B481" s="112"/>
      <c r="C481" s="187" t="s">
        <v>518</v>
      </c>
      <c r="D481" s="187" t="s">
        <v>207</v>
      </c>
      <c r="E481" s="188" t="s">
        <v>1330</v>
      </c>
      <c r="F481" s="189" t="s">
        <v>1331</v>
      </c>
      <c r="G481" s="190" t="s">
        <v>210</v>
      </c>
      <c r="H481" s="191">
        <v>57.3</v>
      </c>
      <c r="I481" s="192"/>
      <c r="J481" s="192">
        <f>ROUND(I481*H481,2)</f>
        <v>0</v>
      </c>
      <c r="K481" s="193"/>
      <c r="L481" s="112"/>
      <c r="M481" s="194" t="s">
        <v>1</v>
      </c>
      <c r="N481" s="195" t="s">
        <v>40</v>
      </c>
      <c r="O481" s="196">
        <v>0</v>
      </c>
      <c r="P481" s="196">
        <f>O481*H481</f>
        <v>0</v>
      </c>
      <c r="Q481" s="196">
        <v>0</v>
      </c>
      <c r="R481" s="196">
        <f>Q481*H481</f>
        <v>0</v>
      </c>
      <c r="S481" s="196">
        <v>0</v>
      </c>
      <c r="T481" s="197">
        <f>S481*H481</f>
        <v>0</v>
      </c>
      <c r="U481" s="111"/>
      <c r="V481" s="111"/>
      <c r="W481" s="29"/>
      <c r="X481" s="29"/>
      <c r="Y481" s="29"/>
      <c r="Z481" s="29"/>
      <c r="AA481" s="29"/>
      <c r="AB481" s="29"/>
      <c r="AC481" s="29"/>
      <c r="AD481" s="29"/>
      <c r="AE481" s="29"/>
      <c r="AR481" s="99" t="s">
        <v>211</v>
      </c>
      <c r="AT481" s="99" t="s">
        <v>207</v>
      </c>
      <c r="AU481" s="99" t="s">
        <v>83</v>
      </c>
      <c r="AY481" s="18" t="s">
        <v>204</v>
      </c>
      <c r="BE481" s="100">
        <f>IF(N481="základní",J481,0)</f>
        <v>0</v>
      </c>
      <c r="BF481" s="100">
        <f>IF(N481="snížená",J481,0)</f>
        <v>0</v>
      </c>
      <c r="BG481" s="100">
        <f>IF(N481="zákl. přenesená",J481,0)</f>
        <v>0</v>
      </c>
      <c r="BH481" s="100">
        <f>IF(N481="sníž. přenesená",J481,0)</f>
        <v>0</v>
      </c>
      <c r="BI481" s="100">
        <f>IF(N481="nulová",J481,0)</f>
        <v>0</v>
      </c>
      <c r="BJ481" s="18" t="s">
        <v>81</v>
      </c>
      <c r="BK481" s="100">
        <f>ROUND(I481*H481,2)</f>
        <v>0</v>
      </c>
      <c r="BL481" s="18" t="s">
        <v>211</v>
      </c>
      <c r="BM481" s="99" t="s">
        <v>813</v>
      </c>
    </row>
    <row r="482" spans="1:65" s="13" customFormat="1" x14ac:dyDescent="0.2">
      <c r="A482" s="225"/>
      <c r="B482" s="226"/>
      <c r="C482" s="225"/>
      <c r="D482" s="200" t="s">
        <v>212</v>
      </c>
      <c r="E482" s="227" t="s">
        <v>1</v>
      </c>
      <c r="F482" s="228" t="s">
        <v>1154</v>
      </c>
      <c r="G482" s="225"/>
      <c r="H482" s="227" t="s">
        <v>1</v>
      </c>
      <c r="I482" s="225"/>
      <c r="J482" s="225"/>
      <c r="K482" s="225"/>
      <c r="L482" s="226"/>
      <c r="M482" s="229"/>
      <c r="N482" s="230"/>
      <c r="O482" s="230"/>
      <c r="P482" s="230"/>
      <c r="Q482" s="230"/>
      <c r="R482" s="230"/>
      <c r="S482" s="230"/>
      <c r="T482" s="231"/>
      <c r="U482" s="225"/>
      <c r="V482" s="225"/>
      <c r="AT482" s="101" t="s">
        <v>212</v>
      </c>
      <c r="AU482" s="101" t="s">
        <v>83</v>
      </c>
      <c r="AV482" s="13" t="s">
        <v>81</v>
      </c>
      <c r="AW482" s="13" t="s">
        <v>32</v>
      </c>
      <c r="AX482" s="13" t="s">
        <v>75</v>
      </c>
      <c r="AY482" s="101" t="s">
        <v>204</v>
      </c>
    </row>
    <row r="483" spans="1:65" s="13" customFormat="1" x14ac:dyDescent="0.2">
      <c r="A483" s="225"/>
      <c r="B483" s="226"/>
      <c r="C483" s="225"/>
      <c r="D483" s="200" t="s">
        <v>212</v>
      </c>
      <c r="E483" s="227" t="s">
        <v>1</v>
      </c>
      <c r="F483" s="228" t="s">
        <v>1332</v>
      </c>
      <c r="G483" s="225"/>
      <c r="H483" s="227" t="s">
        <v>1</v>
      </c>
      <c r="I483" s="225"/>
      <c r="J483" s="225"/>
      <c r="K483" s="225"/>
      <c r="L483" s="226"/>
      <c r="M483" s="229"/>
      <c r="N483" s="230"/>
      <c r="O483" s="230"/>
      <c r="P483" s="230"/>
      <c r="Q483" s="230"/>
      <c r="R483" s="230"/>
      <c r="S483" s="230"/>
      <c r="T483" s="231"/>
      <c r="U483" s="225"/>
      <c r="V483" s="225"/>
      <c r="AT483" s="101" t="s">
        <v>212</v>
      </c>
      <c r="AU483" s="101" t="s">
        <v>83</v>
      </c>
      <c r="AV483" s="13" t="s">
        <v>81</v>
      </c>
      <c r="AW483" s="13" t="s">
        <v>32</v>
      </c>
      <c r="AX483" s="13" t="s">
        <v>75</v>
      </c>
      <c r="AY483" s="101" t="s">
        <v>204</v>
      </c>
    </row>
    <row r="484" spans="1:65" s="13" customFormat="1" x14ac:dyDescent="0.2">
      <c r="A484" s="225"/>
      <c r="B484" s="226"/>
      <c r="C484" s="225"/>
      <c r="D484" s="200" t="s">
        <v>212</v>
      </c>
      <c r="E484" s="227" t="s">
        <v>1</v>
      </c>
      <c r="F484" s="228" t="s">
        <v>400</v>
      </c>
      <c r="G484" s="225"/>
      <c r="H484" s="227" t="s">
        <v>1</v>
      </c>
      <c r="I484" s="225"/>
      <c r="J484" s="225"/>
      <c r="K484" s="225"/>
      <c r="L484" s="226"/>
      <c r="M484" s="229"/>
      <c r="N484" s="230"/>
      <c r="O484" s="230"/>
      <c r="P484" s="230"/>
      <c r="Q484" s="230"/>
      <c r="R484" s="230"/>
      <c r="S484" s="230"/>
      <c r="T484" s="231"/>
      <c r="U484" s="225"/>
      <c r="V484" s="225"/>
      <c r="AT484" s="101" t="s">
        <v>212</v>
      </c>
      <c r="AU484" s="101" t="s">
        <v>83</v>
      </c>
      <c r="AV484" s="13" t="s">
        <v>81</v>
      </c>
      <c r="AW484" s="13" t="s">
        <v>32</v>
      </c>
      <c r="AX484" s="13" t="s">
        <v>75</v>
      </c>
      <c r="AY484" s="101" t="s">
        <v>204</v>
      </c>
    </row>
    <row r="485" spans="1:65" s="14" customFormat="1" x14ac:dyDescent="0.2">
      <c r="A485" s="198"/>
      <c r="B485" s="199"/>
      <c r="C485" s="198"/>
      <c r="D485" s="200" t="s">
        <v>212</v>
      </c>
      <c r="E485" s="201" t="s">
        <v>1</v>
      </c>
      <c r="F485" s="202" t="s">
        <v>401</v>
      </c>
      <c r="G485" s="198"/>
      <c r="H485" s="203">
        <v>27.1</v>
      </c>
      <c r="I485" s="198"/>
      <c r="J485" s="198"/>
      <c r="K485" s="198"/>
      <c r="L485" s="199"/>
      <c r="M485" s="204"/>
      <c r="N485" s="205"/>
      <c r="O485" s="205"/>
      <c r="P485" s="205"/>
      <c r="Q485" s="205"/>
      <c r="R485" s="205"/>
      <c r="S485" s="205"/>
      <c r="T485" s="206"/>
      <c r="U485" s="198"/>
      <c r="V485" s="198"/>
      <c r="AT485" s="102" t="s">
        <v>212</v>
      </c>
      <c r="AU485" s="102" t="s">
        <v>83</v>
      </c>
      <c r="AV485" s="14" t="s">
        <v>83</v>
      </c>
      <c r="AW485" s="14" t="s">
        <v>32</v>
      </c>
      <c r="AX485" s="14" t="s">
        <v>75</v>
      </c>
      <c r="AY485" s="102" t="s">
        <v>204</v>
      </c>
    </row>
    <row r="486" spans="1:65" s="13" customFormat="1" x14ac:dyDescent="0.2">
      <c r="A486" s="225"/>
      <c r="B486" s="226"/>
      <c r="C486" s="225"/>
      <c r="D486" s="200" t="s">
        <v>212</v>
      </c>
      <c r="E486" s="227" t="s">
        <v>1</v>
      </c>
      <c r="F486" s="228" t="s">
        <v>402</v>
      </c>
      <c r="G486" s="225"/>
      <c r="H486" s="227" t="s">
        <v>1</v>
      </c>
      <c r="I486" s="225"/>
      <c r="J486" s="225"/>
      <c r="K486" s="225"/>
      <c r="L486" s="226"/>
      <c r="M486" s="229"/>
      <c r="N486" s="230"/>
      <c r="O486" s="230"/>
      <c r="P486" s="230"/>
      <c r="Q486" s="230"/>
      <c r="R486" s="230"/>
      <c r="S486" s="230"/>
      <c r="T486" s="231"/>
      <c r="U486" s="225"/>
      <c r="V486" s="225"/>
      <c r="AT486" s="101" t="s">
        <v>212</v>
      </c>
      <c r="AU486" s="101" t="s">
        <v>83</v>
      </c>
      <c r="AV486" s="13" t="s">
        <v>81</v>
      </c>
      <c r="AW486" s="13" t="s">
        <v>32</v>
      </c>
      <c r="AX486" s="13" t="s">
        <v>75</v>
      </c>
      <c r="AY486" s="101" t="s">
        <v>204</v>
      </c>
    </row>
    <row r="487" spans="1:65" s="14" customFormat="1" x14ac:dyDescent="0.2">
      <c r="A487" s="198"/>
      <c r="B487" s="199"/>
      <c r="C487" s="198"/>
      <c r="D487" s="200" t="s">
        <v>212</v>
      </c>
      <c r="E487" s="201" t="s">
        <v>1</v>
      </c>
      <c r="F487" s="202" t="s">
        <v>403</v>
      </c>
      <c r="G487" s="198"/>
      <c r="H487" s="203">
        <v>30.2</v>
      </c>
      <c r="I487" s="198"/>
      <c r="J487" s="198"/>
      <c r="K487" s="198"/>
      <c r="L487" s="199"/>
      <c r="M487" s="204"/>
      <c r="N487" s="205"/>
      <c r="O487" s="205"/>
      <c r="P487" s="205"/>
      <c r="Q487" s="205"/>
      <c r="R487" s="205"/>
      <c r="S487" s="205"/>
      <c r="T487" s="206"/>
      <c r="U487" s="198"/>
      <c r="V487" s="198"/>
      <c r="AT487" s="102" t="s">
        <v>212</v>
      </c>
      <c r="AU487" s="102" t="s">
        <v>83</v>
      </c>
      <c r="AV487" s="14" t="s">
        <v>83</v>
      </c>
      <c r="AW487" s="14" t="s">
        <v>32</v>
      </c>
      <c r="AX487" s="14" t="s">
        <v>75</v>
      </c>
      <c r="AY487" s="102" t="s">
        <v>204</v>
      </c>
    </row>
    <row r="488" spans="1:65" s="15" customFormat="1" x14ac:dyDescent="0.2">
      <c r="A488" s="207"/>
      <c r="B488" s="208"/>
      <c r="C488" s="207"/>
      <c r="D488" s="200" t="s">
        <v>212</v>
      </c>
      <c r="E488" s="209" t="s">
        <v>1</v>
      </c>
      <c r="F488" s="210" t="s">
        <v>227</v>
      </c>
      <c r="G488" s="207"/>
      <c r="H488" s="211">
        <v>57.3</v>
      </c>
      <c r="I488" s="207"/>
      <c r="J488" s="207"/>
      <c r="K488" s="207"/>
      <c r="L488" s="208"/>
      <c r="M488" s="212"/>
      <c r="N488" s="213"/>
      <c r="O488" s="213"/>
      <c r="P488" s="213"/>
      <c r="Q488" s="213"/>
      <c r="R488" s="213"/>
      <c r="S488" s="213"/>
      <c r="T488" s="214"/>
      <c r="U488" s="207"/>
      <c r="V488" s="207"/>
      <c r="AT488" s="103" t="s">
        <v>212</v>
      </c>
      <c r="AU488" s="103" t="s">
        <v>83</v>
      </c>
      <c r="AV488" s="15" t="s">
        <v>211</v>
      </c>
      <c r="AW488" s="15" t="s">
        <v>32</v>
      </c>
      <c r="AX488" s="15" t="s">
        <v>81</v>
      </c>
      <c r="AY488" s="103" t="s">
        <v>204</v>
      </c>
    </row>
    <row r="489" spans="1:65" s="2" customFormat="1" ht="24.2" customHeight="1" x14ac:dyDescent="0.2">
      <c r="A489" s="111"/>
      <c r="B489" s="112"/>
      <c r="C489" s="187" t="s">
        <v>836</v>
      </c>
      <c r="D489" s="187" t="s">
        <v>207</v>
      </c>
      <c r="E489" s="188" t="s">
        <v>1333</v>
      </c>
      <c r="F489" s="189" t="s">
        <v>1334</v>
      </c>
      <c r="G489" s="190" t="s">
        <v>210</v>
      </c>
      <c r="H489" s="191">
        <v>114.6</v>
      </c>
      <c r="I489" s="192"/>
      <c r="J489" s="192">
        <f>ROUND(I489*H489,2)</f>
        <v>0</v>
      </c>
      <c r="K489" s="193"/>
      <c r="L489" s="112"/>
      <c r="M489" s="194" t="s">
        <v>1</v>
      </c>
      <c r="N489" s="195" t="s">
        <v>40</v>
      </c>
      <c r="O489" s="196">
        <v>0</v>
      </c>
      <c r="P489" s="196">
        <f>O489*H489</f>
        <v>0</v>
      </c>
      <c r="Q489" s="196">
        <v>0</v>
      </c>
      <c r="R489" s="196">
        <f>Q489*H489</f>
        <v>0</v>
      </c>
      <c r="S489" s="196">
        <v>0</v>
      </c>
      <c r="T489" s="197">
        <f>S489*H489</f>
        <v>0</v>
      </c>
      <c r="U489" s="111"/>
      <c r="V489" s="111"/>
      <c r="W489" s="29"/>
      <c r="X489" s="29"/>
      <c r="Y489" s="29"/>
      <c r="Z489" s="29"/>
      <c r="AA489" s="29"/>
      <c r="AB489" s="29"/>
      <c r="AC489" s="29"/>
      <c r="AD489" s="29"/>
      <c r="AE489" s="29"/>
      <c r="AR489" s="99" t="s">
        <v>211</v>
      </c>
      <c r="AT489" s="99" t="s">
        <v>207</v>
      </c>
      <c r="AU489" s="99" t="s">
        <v>83</v>
      </c>
      <c r="AY489" s="18" t="s">
        <v>204</v>
      </c>
      <c r="BE489" s="100">
        <f>IF(N489="základní",J489,0)</f>
        <v>0</v>
      </c>
      <c r="BF489" s="100">
        <f>IF(N489="snížená",J489,0)</f>
        <v>0</v>
      </c>
      <c r="BG489" s="100">
        <f>IF(N489="zákl. přenesená",J489,0)</f>
        <v>0</v>
      </c>
      <c r="BH489" s="100">
        <f>IF(N489="sníž. přenesená",J489,0)</f>
        <v>0</v>
      </c>
      <c r="BI489" s="100">
        <f>IF(N489="nulová",J489,0)</f>
        <v>0</v>
      </c>
      <c r="BJ489" s="18" t="s">
        <v>81</v>
      </c>
      <c r="BK489" s="100">
        <f>ROUND(I489*H489,2)</f>
        <v>0</v>
      </c>
      <c r="BL489" s="18" t="s">
        <v>211</v>
      </c>
      <c r="BM489" s="99" t="s">
        <v>839</v>
      </c>
    </row>
    <row r="490" spans="1:65" s="14" customFormat="1" x14ac:dyDescent="0.2">
      <c r="A490" s="198"/>
      <c r="B490" s="199"/>
      <c r="C490" s="198"/>
      <c r="D490" s="200" t="s">
        <v>212</v>
      </c>
      <c r="E490" s="201" t="s">
        <v>1</v>
      </c>
      <c r="F490" s="202" t="s">
        <v>1335</v>
      </c>
      <c r="G490" s="198"/>
      <c r="H490" s="203">
        <v>114.6</v>
      </c>
      <c r="I490" s="198"/>
      <c r="J490" s="198"/>
      <c r="K490" s="198"/>
      <c r="L490" s="199"/>
      <c r="M490" s="204"/>
      <c r="N490" s="205"/>
      <c r="O490" s="205"/>
      <c r="P490" s="205"/>
      <c r="Q490" s="205"/>
      <c r="R490" s="205"/>
      <c r="S490" s="205"/>
      <c r="T490" s="206"/>
      <c r="U490" s="198"/>
      <c r="V490" s="198"/>
      <c r="AT490" s="102" t="s">
        <v>212</v>
      </c>
      <c r="AU490" s="102" t="s">
        <v>83</v>
      </c>
      <c r="AV490" s="14" t="s">
        <v>83</v>
      </c>
      <c r="AW490" s="14" t="s">
        <v>32</v>
      </c>
      <c r="AX490" s="14" t="s">
        <v>75</v>
      </c>
      <c r="AY490" s="102" t="s">
        <v>204</v>
      </c>
    </row>
    <row r="491" spans="1:65" s="15" customFormat="1" x14ac:dyDescent="0.2">
      <c r="A491" s="207"/>
      <c r="B491" s="208"/>
      <c r="C491" s="207"/>
      <c r="D491" s="200" t="s">
        <v>212</v>
      </c>
      <c r="E491" s="209" t="s">
        <v>1</v>
      </c>
      <c r="F491" s="210" t="s">
        <v>227</v>
      </c>
      <c r="G491" s="207"/>
      <c r="H491" s="211">
        <v>114.6</v>
      </c>
      <c r="I491" s="207"/>
      <c r="J491" s="207"/>
      <c r="K491" s="207"/>
      <c r="L491" s="208"/>
      <c r="M491" s="212"/>
      <c r="N491" s="213"/>
      <c r="O491" s="213"/>
      <c r="P491" s="213"/>
      <c r="Q491" s="213"/>
      <c r="R491" s="213"/>
      <c r="S491" s="213"/>
      <c r="T491" s="214"/>
      <c r="U491" s="207"/>
      <c r="V491" s="207"/>
      <c r="AT491" s="103" t="s">
        <v>212</v>
      </c>
      <c r="AU491" s="103" t="s">
        <v>83</v>
      </c>
      <c r="AV491" s="15" t="s">
        <v>211</v>
      </c>
      <c r="AW491" s="15" t="s">
        <v>32</v>
      </c>
      <c r="AX491" s="15" t="s">
        <v>81</v>
      </c>
      <c r="AY491" s="103" t="s">
        <v>204</v>
      </c>
    </row>
    <row r="492" spans="1:65" s="2" customFormat="1" ht="24.2" customHeight="1" x14ac:dyDescent="0.2">
      <c r="A492" s="111"/>
      <c r="B492" s="112"/>
      <c r="C492" s="187" t="s">
        <v>523</v>
      </c>
      <c r="D492" s="187" t="s">
        <v>207</v>
      </c>
      <c r="E492" s="188" t="s">
        <v>1336</v>
      </c>
      <c r="F492" s="189" t="s">
        <v>1337</v>
      </c>
      <c r="G492" s="190" t="s">
        <v>210</v>
      </c>
      <c r="H492" s="191">
        <v>35.1</v>
      </c>
      <c r="I492" s="192"/>
      <c r="J492" s="192">
        <f>ROUND(I492*H492,2)</f>
        <v>0</v>
      </c>
      <c r="K492" s="193"/>
      <c r="L492" s="112"/>
      <c r="M492" s="194" t="s">
        <v>1</v>
      </c>
      <c r="N492" s="195" t="s">
        <v>40</v>
      </c>
      <c r="O492" s="196">
        <v>0</v>
      </c>
      <c r="P492" s="196">
        <f>O492*H492</f>
        <v>0</v>
      </c>
      <c r="Q492" s="196">
        <v>0</v>
      </c>
      <c r="R492" s="196">
        <f>Q492*H492</f>
        <v>0</v>
      </c>
      <c r="S492" s="196">
        <v>0</v>
      </c>
      <c r="T492" s="197">
        <f>S492*H492</f>
        <v>0</v>
      </c>
      <c r="U492" s="111"/>
      <c r="V492" s="111"/>
      <c r="W492" s="29"/>
      <c r="X492" s="29"/>
      <c r="Y492" s="29"/>
      <c r="Z492" s="29"/>
      <c r="AA492" s="29"/>
      <c r="AB492" s="29"/>
      <c r="AC492" s="29"/>
      <c r="AD492" s="29"/>
      <c r="AE492" s="29"/>
      <c r="AR492" s="99" t="s">
        <v>211</v>
      </c>
      <c r="AT492" s="99" t="s">
        <v>207</v>
      </c>
      <c r="AU492" s="99" t="s">
        <v>83</v>
      </c>
      <c r="AY492" s="18" t="s">
        <v>204</v>
      </c>
      <c r="BE492" s="100">
        <f>IF(N492="základní",J492,0)</f>
        <v>0</v>
      </c>
      <c r="BF492" s="100">
        <f>IF(N492="snížená",J492,0)</f>
        <v>0</v>
      </c>
      <c r="BG492" s="100">
        <f>IF(N492="zákl. přenesená",J492,0)</f>
        <v>0</v>
      </c>
      <c r="BH492" s="100">
        <f>IF(N492="sníž. přenesená",J492,0)</f>
        <v>0</v>
      </c>
      <c r="BI492" s="100">
        <f>IF(N492="nulová",J492,0)</f>
        <v>0</v>
      </c>
      <c r="BJ492" s="18" t="s">
        <v>81</v>
      </c>
      <c r="BK492" s="100">
        <f>ROUND(I492*H492,2)</f>
        <v>0</v>
      </c>
      <c r="BL492" s="18" t="s">
        <v>211</v>
      </c>
      <c r="BM492" s="99" t="s">
        <v>844</v>
      </c>
    </row>
    <row r="493" spans="1:65" s="13" customFormat="1" x14ac:dyDescent="0.2">
      <c r="A493" s="225"/>
      <c r="B493" s="226"/>
      <c r="C493" s="225"/>
      <c r="D493" s="200" t="s">
        <v>212</v>
      </c>
      <c r="E493" s="227" t="s">
        <v>1</v>
      </c>
      <c r="F493" s="228" t="s">
        <v>1154</v>
      </c>
      <c r="G493" s="225"/>
      <c r="H493" s="227" t="s">
        <v>1</v>
      </c>
      <c r="I493" s="225"/>
      <c r="J493" s="225"/>
      <c r="K493" s="225"/>
      <c r="L493" s="226"/>
      <c r="M493" s="229"/>
      <c r="N493" s="230"/>
      <c r="O493" s="230"/>
      <c r="P493" s="230"/>
      <c r="Q493" s="230"/>
      <c r="R493" s="230"/>
      <c r="S493" s="230"/>
      <c r="T493" s="231"/>
      <c r="U493" s="225"/>
      <c r="V493" s="225"/>
      <c r="AT493" s="101" t="s">
        <v>212</v>
      </c>
      <c r="AU493" s="101" t="s">
        <v>83</v>
      </c>
      <c r="AV493" s="13" t="s">
        <v>81</v>
      </c>
      <c r="AW493" s="13" t="s">
        <v>32</v>
      </c>
      <c r="AX493" s="13" t="s">
        <v>75</v>
      </c>
      <c r="AY493" s="101" t="s">
        <v>204</v>
      </c>
    </row>
    <row r="494" spans="1:65" s="13" customFormat="1" x14ac:dyDescent="0.2">
      <c r="A494" s="225"/>
      <c r="B494" s="226"/>
      <c r="C494" s="225"/>
      <c r="D494" s="200" t="s">
        <v>212</v>
      </c>
      <c r="E494" s="227" t="s">
        <v>1</v>
      </c>
      <c r="F494" s="228" t="s">
        <v>1338</v>
      </c>
      <c r="G494" s="225"/>
      <c r="H494" s="227" t="s">
        <v>1</v>
      </c>
      <c r="I494" s="225"/>
      <c r="J494" s="225"/>
      <c r="K494" s="225"/>
      <c r="L494" s="226"/>
      <c r="M494" s="229"/>
      <c r="N494" s="230"/>
      <c r="O494" s="230"/>
      <c r="P494" s="230"/>
      <c r="Q494" s="230"/>
      <c r="R494" s="230"/>
      <c r="S494" s="230"/>
      <c r="T494" s="231"/>
      <c r="U494" s="225"/>
      <c r="V494" s="225"/>
      <c r="AT494" s="101" t="s">
        <v>212</v>
      </c>
      <c r="AU494" s="101" t="s">
        <v>83</v>
      </c>
      <c r="AV494" s="13" t="s">
        <v>81</v>
      </c>
      <c r="AW494" s="13" t="s">
        <v>32</v>
      </c>
      <c r="AX494" s="13" t="s">
        <v>75</v>
      </c>
      <c r="AY494" s="101" t="s">
        <v>204</v>
      </c>
    </row>
    <row r="495" spans="1:65" s="13" customFormat="1" x14ac:dyDescent="0.2">
      <c r="A495" s="225"/>
      <c r="B495" s="226"/>
      <c r="C495" s="225"/>
      <c r="D495" s="200" t="s">
        <v>212</v>
      </c>
      <c r="E495" s="227" t="s">
        <v>1</v>
      </c>
      <c r="F495" s="228" t="s">
        <v>482</v>
      </c>
      <c r="G495" s="225"/>
      <c r="H495" s="227" t="s">
        <v>1</v>
      </c>
      <c r="I495" s="225"/>
      <c r="J495" s="225"/>
      <c r="K495" s="225"/>
      <c r="L495" s="226"/>
      <c r="M495" s="229"/>
      <c r="N495" s="230"/>
      <c r="O495" s="230"/>
      <c r="P495" s="230"/>
      <c r="Q495" s="230"/>
      <c r="R495" s="230"/>
      <c r="S495" s="230"/>
      <c r="T495" s="231"/>
      <c r="U495" s="225"/>
      <c r="V495" s="225"/>
      <c r="AT495" s="101" t="s">
        <v>212</v>
      </c>
      <c r="AU495" s="101" t="s">
        <v>83</v>
      </c>
      <c r="AV495" s="13" t="s">
        <v>81</v>
      </c>
      <c r="AW495" s="13" t="s">
        <v>32</v>
      </c>
      <c r="AX495" s="13" t="s">
        <v>75</v>
      </c>
      <c r="AY495" s="101" t="s">
        <v>204</v>
      </c>
    </row>
    <row r="496" spans="1:65" s="14" customFormat="1" x14ac:dyDescent="0.2">
      <c r="A496" s="198"/>
      <c r="B496" s="199"/>
      <c r="C496" s="198"/>
      <c r="D496" s="200" t="s">
        <v>212</v>
      </c>
      <c r="E496" s="201" t="s">
        <v>1</v>
      </c>
      <c r="F496" s="202" t="s">
        <v>1339</v>
      </c>
      <c r="G496" s="198"/>
      <c r="H496" s="203">
        <v>35.1</v>
      </c>
      <c r="I496" s="198"/>
      <c r="J496" s="198"/>
      <c r="K496" s="198"/>
      <c r="L496" s="199"/>
      <c r="M496" s="204"/>
      <c r="N496" s="205"/>
      <c r="O496" s="205"/>
      <c r="P496" s="205"/>
      <c r="Q496" s="205"/>
      <c r="R496" s="205"/>
      <c r="S496" s="205"/>
      <c r="T496" s="206"/>
      <c r="U496" s="198"/>
      <c r="V496" s="198"/>
      <c r="AT496" s="102" t="s">
        <v>212</v>
      </c>
      <c r="AU496" s="102" t="s">
        <v>83</v>
      </c>
      <c r="AV496" s="14" t="s">
        <v>83</v>
      </c>
      <c r="AW496" s="14" t="s">
        <v>32</v>
      </c>
      <c r="AX496" s="14" t="s">
        <v>75</v>
      </c>
      <c r="AY496" s="102" t="s">
        <v>204</v>
      </c>
    </row>
    <row r="497" spans="1:65" s="15" customFormat="1" x14ac:dyDescent="0.2">
      <c r="A497" s="207"/>
      <c r="B497" s="208"/>
      <c r="C497" s="207"/>
      <c r="D497" s="200" t="s">
        <v>212</v>
      </c>
      <c r="E497" s="209" t="s">
        <v>1</v>
      </c>
      <c r="F497" s="210" t="s">
        <v>227</v>
      </c>
      <c r="G497" s="207"/>
      <c r="H497" s="211">
        <v>35.1</v>
      </c>
      <c r="I497" s="207"/>
      <c r="J497" s="207"/>
      <c r="K497" s="207"/>
      <c r="L497" s="208"/>
      <c r="M497" s="212"/>
      <c r="N497" s="213"/>
      <c r="O497" s="213"/>
      <c r="P497" s="213"/>
      <c r="Q497" s="213"/>
      <c r="R497" s="213"/>
      <c r="S497" s="213"/>
      <c r="T497" s="214"/>
      <c r="U497" s="207"/>
      <c r="V497" s="207"/>
      <c r="AT497" s="103" t="s">
        <v>212</v>
      </c>
      <c r="AU497" s="103" t="s">
        <v>83</v>
      </c>
      <c r="AV497" s="15" t="s">
        <v>211</v>
      </c>
      <c r="AW497" s="15" t="s">
        <v>32</v>
      </c>
      <c r="AX497" s="15" t="s">
        <v>81</v>
      </c>
      <c r="AY497" s="103" t="s">
        <v>204</v>
      </c>
    </row>
    <row r="498" spans="1:65" s="2" customFormat="1" ht="33" customHeight="1" x14ac:dyDescent="0.2">
      <c r="A498" s="111"/>
      <c r="B498" s="112"/>
      <c r="C498" s="187" t="s">
        <v>845</v>
      </c>
      <c r="D498" s="187" t="s">
        <v>207</v>
      </c>
      <c r="E498" s="188" t="s">
        <v>1340</v>
      </c>
      <c r="F498" s="189" t="s">
        <v>1341</v>
      </c>
      <c r="G498" s="190" t="s">
        <v>367</v>
      </c>
      <c r="H498" s="191">
        <v>46.64</v>
      </c>
      <c r="I498" s="192"/>
      <c r="J498" s="192">
        <f>ROUND(I498*H498,2)</f>
        <v>0</v>
      </c>
      <c r="K498" s="193"/>
      <c r="L498" s="112"/>
      <c r="M498" s="194" t="s">
        <v>1</v>
      </c>
      <c r="N498" s="195" t="s">
        <v>40</v>
      </c>
      <c r="O498" s="196">
        <v>0</v>
      </c>
      <c r="P498" s="196">
        <f>O498*H498</f>
        <v>0</v>
      </c>
      <c r="Q498" s="196">
        <v>0</v>
      </c>
      <c r="R498" s="196">
        <f>Q498*H498</f>
        <v>0</v>
      </c>
      <c r="S498" s="196">
        <v>0</v>
      </c>
      <c r="T498" s="197">
        <f>S498*H498</f>
        <v>0</v>
      </c>
      <c r="U498" s="111"/>
      <c r="V498" s="111"/>
      <c r="W498" s="29"/>
      <c r="X498" s="29"/>
      <c r="Y498" s="29"/>
      <c r="Z498" s="29"/>
      <c r="AA498" s="29"/>
      <c r="AB498" s="29"/>
      <c r="AC498" s="29"/>
      <c r="AD498" s="29"/>
      <c r="AE498" s="29"/>
      <c r="AR498" s="99" t="s">
        <v>211</v>
      </c>
      <c r="AT498" s="99" t="s">
        <v>207</v>
      </c>
      <c r="AU498" s="99" t="s">
        <v>83</v>
      </c>
      <c r="AY498" s="18" t="s">
        <v>204</v>
      </c>
      <c r="BE498" s="100">
        <f>IF(N498="základní",J498,0)</f>
        <v>0</v>
      </c>
      <c r="BF498" s="100">
        <f>IF(N498="snížená",J498,0)</f>
        <v>0</v>
      </c>
      <c r="BG498" s="100">
        <f>IF(N498="zákl. přenesená",J498,0)</f>
        <v>0</v>
      </c>
      <c r="BH498" s="100">
        <f>IF(N498="sníž. přenesená",J498,0)</f>
        <v>0</v>
      </c>
      <c r="BI498" s="100">
        <f>IF(N498="nulová",J498,0)</f>
        <v>0</v>
      </c>
      <c r="BJ498" s="18" t="s">
        <v>81</v>
      </c>
      <c r="BK498" s="100">
        <f>ROUND(I498*H498,2)</f>
        <v>0</v>
      </c>
      <c r="BL498" s="18" t="s">
        <v>211</v>
      </c>
      <c r="BM498" s="99" t="s">
        <v>848</v>
      </c>
    </row>
    <row r="499" spans="1:65" s="13" customFormat="1" x14ac:dyDescent="0.2">
      <c r="A499" s="225"/>
      <c r="B499" s="226"/>
      <c r="C499" s="225"/>
      <c r="D499" s="200" t="s">
        <v>212</v>
      </c>
      <c r="E499" s="227" t="s">
        <v>1</v>
      </c>
      <c r="F499" s="228" t="s">
        <v>1154</v>
      </c>
      <c r="G499" s="225"/>
      <c r="H499" s="227" t="s">
        <v>1</v>
      </c>
      <c r="I499" s="225"/>
      <c r="J499" s="225"/>
      <c r="K499" s="225"/>
      <c r="L499" s="226"/>
      <c r="M499" s="229"/>
      <c r="N499" s="230"/>
      <c r="O499" s="230"/>
      <c r="P499" s="230"/>
      <c r="Q499" s="230"/>
      <c r="R499" s="230"/>
      <c r="S499" s="230"/>
      <c r="T499" s="231"/>
      <c r="U499" s="225"/>
      <c r="V499" s="225"/>
      <c r="AT499" s="101" t="s">
        <v>212</v>
      </c>
      <c r="AU499" s="101" t="s">
        <v>83</v>
      </c>
      <c r="AV499" s="13" t="s">
        <v>81</v>
      </c>
      <c r="AW499" s="13" t="s">
        <v>32</v>
      </c>
      <c r="AX499" s="13" t="s">
        <v>75</v>
      </c>
      <c r="AY499" s="101" t="s">
        <v>204</v>
      </c>
    </row>
    <row r="500" spans="1:65" s="13" customFormat="1" x14ac:dyDescent="0.2">
      <c r="A500" s="225"/>
      <c r="B500" s="226"/>
      <c r="C500" s="225"/>
      <c r="D500" s="200" t="s">
        <v>212</v>
      </c>
      <c r="E500" s="227" t="s">
        <v>1</v>
      </c>
      <c r="F500" s="228" t="s">
        <v>1332</v>
      </c>
      <c r="G500" s="225"/>
      <c r="H500" s="227" t="s">
        <v>1</v>
      </c>
      <c r="I500" s="225"/>
      <c r="J500" s="225"/>
      <c r="K500" s="225"/>
      <c r="L500" s="226"/>
      <c r="M500" s="229"/>
      <c r="N500" s="230"/>
      <c r="O500" s="230"/>
      <c r="P500" s="230"/>
      <c r="Q500" s="230"/>
      <c r="R500" s="230"/>
      <c r="S500" s="230"/>
      <c r="T500" s="231"/>
      <c r="U500" s="225"/>
      <c r="V500" s="225"/>
      <c r="AT500" s="101" t="s">
        <v>212</v>
      </c>
      <c r="AU500" s="101" t="s">
        <v>83</v>
      </c>
      <c r="AV500" s="13" t="s">
        <v>81</v>
      </c>
      <c r="AW500" s="13" t="s">
        <v>32</v>
      </c>
      <c r="AX500" s="13" t="s">
        <v>75</v>
      </c>
      <c r="AY500" s="101" t="s">
        <v>204</v>
      </c>
    </row>
    <row r="501" spans="1:65" s="13" customFormat="1" x14ac:dyDescent="0.2">
      <c r="A501" s="225"/>
      <c r="B501" s="226"/>
      <c r="C501" s="225"/>
      <c r="D501" s="200" t="s">
        <v>212</v>
      </c>
      <c r="E501" s="227" t="s">
        <v>1</v>
      </c>
      <c r="F501" s="228" t="s">
        <v>400</v>
      </c>
      <c r="G501" s="225"/>
      <c r="H501" s="227" t="s">
        <v>1</v>
      </c>
      <c r="I501" s="225"/>
      <c r="J501" s="225"/>
      <c r="K501" s="225"/>
      <c r="L501" s="226"/>
      <c r="M501" s="229"/>
      <c r="N501" s="230"/>
      <c r="O501" s="230"/>
      <c r="P501" s="230"/>
      <c r="Q501" s="230"/>
      <c r="R501" s="230"/>
      <c r="S501" s="230"/>
      <c r="T501" s="231"/>
      <c r="U501" s="225"/>
      <c r="V501" s="225"/>
      <c r="AT501" s="101" t="s">
        <v>212</v>
      </c>
      <c r="AU501" s="101" t="s">
        <v>83</v>
      </c>
      <c r="AV501" s="13" t="s">
        <v>81</v>
      </c>
      <c r="AW501" s="13" t="s">
        <v>32</v>
      </c>
      <c r="AX501" s="13" t="s">
        <v>75</v>
      </c>
      <c r="AY501" s="101" t="s">
        <v>204</v>
      </c>
    </row>
    <row r="502" spans="1:65" s="14" customFormat="1" x14ac:dyDescent="0.2">
      <c r="A502" s="198"/>
      <c r="B502" s="199"/>
      <c r="C502" s="198"/>
      <c r="D502" s="200" t="s">
        <v>212</v>
      </c>
      <c r="E502" s="201" t="s">
        <v>1</v>
      </c>
      <c r="F502" s="202" t="s">
        <v>1342</v>
      </c>
      <c r="G502" s="198"/>
      <c r="H502" s="203">
        <v>24.9</v>
      </c>
      <c r="I502" s="198"/>
      <c r="J502" s="198"/>
      <c r="K502" s="198"/>
      <c r="L502" s="199"/>
      <c r="M502" s="204"/>
      <c r="N502" s="205"/>
      <c r="O502" s="205"/>
      <c r="P502" s="205"/>
      <c r="Q502" s="205"/>
      <c r="R502" s="205"/>
      <c r="S502" s="205"/>
      <c r="T502" s="206"/>
      <c r="U502" s="198"/>
      <c r="V502" s="198"/>
      <c r="AT502" s="102" t="s">
        <v>212</v>
      </c>
      <c r="AU502" s="102" t="s">
        <v>83</v>
      </c>
      <c r="AV502" s="14" t="s">
        <v>83</v>
      </c>
      <c r="AW502" s="14" t="s">
        <v>32</v>
      </c>
      <c r="AX502" s="14" t="s">
        <v>75</v>
      </c>
      <c r="AY502" s="102" t="s">
        <v>204</v>
      </c>
    </row>
    <row r="503" spans="1:65" s="13" customFormat="1" x14ac:dyDescent="0.2">
      <c r="A503" s="225"/>
      <c r="B503" s="226"/>
      <c r="C503" s="225"/>
      <c r="D503" s="200" t="s">
        <v>212</v>
      </c>
      <c r="E503" s="227" t="s">
        <v>1</v>
      </c>
      <c r="F503" s="228" t="s">
        <v>402</v>
      </c>
      <c r="G503" s="225"/>
      <c r="H503" s="227" t="s">
        <v>1</v>
      </c>
      <c r="I503" s="225"/>
      <c r="J503" s="225"/>
      <c r="K503" s="225"/>
      <c r="L503" s="226"/>
      <c r="M503" s="229"/>
      <c r="N503" s="230"/>
      <c r="O503" s="230"/>
      <c r="P503" s="230"/>
      <c r="Q503" s="230"/>
      <c r="R503" s="230"/>
      <c r="S503" s="230"/>
      <c r="T503" s="231"/>
      <c r="U503" s="225"/>
      <c r="V503" s="225"/>
      <c r="AT503" s="101" t="s">
        <v>212</v>
      </c>
      <c r="AU503" s="101" t="s">
        <v>83</v>
      </c>
      <c r="AV503" s="13" t="s">
        <v>81</v>
      </c>
      <c r="AW503" s="13" t="s">
        <v>32</v>
      </c>
      <c r="AX503" s="13" t="s">
        <v>75</v>
      </c>
      <c r="AY503" s="101" t="s">
        <v>204</v>
      </c>
    </row>
    <row r="504" spans="1:65" s="14" customFormat="1" x14ac:dyDescent="0.2">
      <c r="A504" s="198"/>
      <c r="B504" s="199"/>
      <c r="C504" s="198"/>
      <c r="D504" s="200" t="s">
        <v>212</v>
      </c>
      <c r="E504" s="201" t="s">
        <v>1</v>
      </c>
      <c r="F504" s="202" t="s">
        <v>1343</v>
      </c>
      <c r="G504" s="198"/>
      <c r="H504" s="203">
        <v>21.74</v>
      </c>
      <c r="I504" s="198"/>
      <c r="J504" s="198"/>
      <c r="K504" s="198"/>
      <c r="L504" s="199"/>
      <c r="M504" s="204"/>
      <c r="N504" s="205"/>
      <c r="O504" s="205"/>
      <c r="P504" s="205"/>
      <c r="Q504" s="205"/>
      <c r="R504" s="205"/>
      <c r="S504" s="205"/>
      <c r="T504" s="206"/>
      <c r="U504" s="198"/>
      <c r="V504" s="198"/>
      <c r="AT504" s="102" t="s">
        <v>212</v>
      </c>
      <c r="AU504" s="102" t="s">
        <v>83</v>
      </c>
      <c r="AV504" s="14" t="s">
        <v>83</v>
      </c>
      <c r="AW504" s="14" t="s">
        <v>32</v>
      </c>
      <c r="AX504" s="14" t="s">
        <v>75</v>
      </c>
      <c r="AY504" s="102" t="s">
        <v>204</v>
      </c>
    </row>
    <row r="505" spans="1:65" s="15" customFormat="1" x14ac:dyDescent="0.2">
      <c r="A505" s="207"/>
      <c r="B505" s="208"/>
      <c r="C505" s="207"/>
      <c r="D505" s="200" t="s">
        <v>212</v>
      </c>
      <c r="E505" s="209" t="s">
        <v>1</v>
      </c>
      <c r="F505" s="210" t="s">
        <v>227</v>
      </c>
      <c r="G505" s="207"/>
      <c r="H505" s="211">
        <v>46.64</v>
      </c>
      <c r="I505" s="207"/>
      <c r="J505" s="207"/>
      <c r="K505" s="207"/>
      <c r="L505" s="208"/>
      <c r="M505" s="212"/>
      <c r="N505" s="213"/>
      <c r="O505" s="213"/>
      <c r="P505" s="213"/>
      <c r="Q505" s="213"/>
      <c r="R505" s="213"/>
      <c r="S505" s="213"/>
      <c r="T505" s="214"/>
      <c r="U505" s="207"/>
      <c r="V505" s="207"/>
      <c r="AT505" s="103" t="s">
        <v>212</v>
      </c>
      <c r="AU505" s="103" t="s">
        <v>83</v>
      </c>
      <c r="AV505" s="15" t="s">
        <v>211</v>
      </c>
      <c r="AW505" s="15" t="s">
        <v>32</v>
      </c>
      <c r="AX505" s="15" t="s">
        <v>81</v>
      </c>
      <c r="AY505" s="103" t="s">
        <v>204</v>
      </c>
    </row>
    <row r="506" spans="1:65" s="2" customFormat="1" ht="24.2" customHeight="1" x14ac:dyDescent="0.2">
      <c r="A506" s="111"/>
      <c r="B506" s="112"/>
      <c r="C506" s="187" t="s">
        <v>529</v>
      </c>
      <c r="D506" s="187" t="s">
        <v>207</v>
      </c>
      <c r="E506" s="188" t="s">
        <v>1344</v>
      </c>
      <c r="F506" s="189" t="s">
        <v>1345</v>
      </c>
      <c r="G506" s="190" t="s">
        <v>349</v>
      </c>
      <c r="H506" s="191">
        <v>42.548999999999999</v>
      </c>
      <c r="I506" s="192"/>
      <c r="J506" s="192">
        <f>ROUND(I506*H506,2)</f>
        <v>0</v>
      </c>
      <c r="K506" s="193"/>
      <c r="L506" s="112"/>
      <c r="M506" s="194" t="s">
        <v>1</v>
      </c>
      <c r="N506" s="195" t="s">
        <v>40</v>
      </c>
      <c r="O506" s="196">
        <v>0</v>
      </c>
      <c r="P506" s="196">
        <f>O506*H506</f>
        <v>0</v>
      </c>
      <c r="Q506" s="196">
        <v>0</v>
      </c>
      <c r="R506" s="196">
        <f>Q506*H506</f>
        <v>0</v>
      </c>
      <c r="S506" s="196">
        <v>0</v>
      </c>
      <c r="T506" s="197">
        <f>S506*H506</f>
        <v>0</v>
      </c>
      <c r="U506" s="111"/>
      <c r="V506" s="111"/>
      <c r="W506" s="29"/>
      <c r="X506" s="29"/>
      <c r="Y506" s="29"/>
      <c r="Z506" s="29"/>
      <c r="AA506" s="29"/>
      <c r="AB506" s="29"/>
      <c r="AC506" s="29"/>
      <c r="AD506" s="29"/>
      <c r="AE506" s="29"/>
      <c r="AR506" s="99" t="s">
        <v>211</v>
      </c>
      <c r="AT506" s="99" t="s">
        <v>207</v>
      </c>
      <c r="AU506" s="99" t="s">
        <v>83</v>
      </c>
      <c r="AY506" s="18" t="s">
        <v>204</v>
      </c>
      <c r="BE506" s="100">
        <f>IF(N506="základní",J506,0)</f>
        <v>0</v>
      </c>
      <c r="BF506" s="100">
        <f>IF(N506="snížená",J506,0)</f>
        <v>0</v>
      </c>
      <c r="BG506" s="100">
        <f>IF(N506="zákl. přenesená",J506,0)</f>
        <v>0</v>
      </c>
      <c r="BH506" s="100">
        <f>IF(N506="sníž. přenesená",J506,0)</f>
        <v>0</v>
      </c>
      <c r="BI506" s="100">
        <f>IF(N506="nulová",J506,0)</f>
        <v>0</v>
      </c>
      <c r="BJ506" s="18" t="s">
        <v>81</v>
      </c>
      <c r="BK506" s="100">
        <f>ROUND(I506*H506,2)</f>
        <v>0</v>
      </c>
      <c r="BL506" s="18" t="s">
        <v>211</v>
      </c>
      <c r="BM506" s="99" t="s">
        <v>851</v>
      </c>
    </row>
    <row r="507" spans="1:65" s="13" customFormat="1" x14ac:dyDescent="0.2">
      <c r="A507" s="225"/>
      <c r="B507" s="226"/>
      <c r="C507" s="225"/>
      <c r="D507" s="200" t="s">
        <v>212</v>
      </c>
      <c r="E507" s="227" t="s">
        <v>1</v>
      </c>
      <c r="F507" s="228" t="s">
        <v>1154</v>
      </c>
      <c r="G507" s="225"/>
      <c r="H507" s="227" t="s">
        <v>1</v>
      </c>
      <c r="I507" s="225"/>
      <c r="J507" s="225"/>
      <c r="K507" s="225"/>
      <c r="L507" s="226"/>
      <c r="M507" s="229"/>
      <c r="N507" s="230"/>
      <c r="O507" s="230"/>
      <c r="P507" s="230"/>
      <c r="Q507" s="230"/>
      <c r="R507" s="230"/>
      <c r="S507" s="230"/>
      <c r="T507" s="231"/>
      <c r="U507" s="225"/>
      <c r="V507" s="225"/>
      <c r="AT507" s="101" t="s">
        <v>212</v>
      </c>
      <c r="AU507" s="101" t="s">
        <v>83</v>
      </c>
      <c r="AV507" s="13" t="s">
        <v>81</v>
      </c>
      <c r="AW507" s="13" t="s">
        <v>32</v>
      </c>
      <c r="AX507" s="13" t="s">
        <v>75</v>
      </c>
      <c r="AY507" s="101" t="s">
        <v>204</v>
      </c>
    </row>
    <row r="508" spans="1:65" s="13" customFormat="1" x14ac:dyDescent="0.2">
      <c r="A508" s="225"/>
      <c r="B508" s="226"/>
      <c r="C508" s="225"/>
      <c r="D508" s="200" t="s">
        <v>212</v>
      </c>
      <c r="E508" s="227" t="s">
        <v>1</v>
      </c>
      <c r="F508" s="228" t="s">
        <v>1346</v>
      </c>
      <c r="G508" s="225"/>
      <c r="H508" s="227" t="s">
        <v>1</v>
      </c>
      <c r="I508" s="225"/>
      <c r="J508" s="225"/>
      <c r="K508" s="225"/>
      <c r="L508" s="226"/>
      <c r="M508" s="229"/>
      <c r="N508" s="230"/>
      <c r="O508" s="230"/>
      <c r="P508" s="230"/>
      <c r="Q508" s="230"/>
      <c r="R508" s="230"/>
      <c r="S508" s="230"/>
      <c r="T508" s="231"/>
      <c r="U508" s="225"/>
      <c r="V508" s="225"/>
      <c r="AT508" s="101" t="s">
        <v>212</v>
      </c>
      <c r="AU508" s="101" t="s">
        <v>83</v>
      </c>
      <c r="AV508" s="13" t="s">
        <v>81</v>
      </c>
      <c r="AW508" s="13" t="s">
        <v>32</v>
      </c>
      <c r="AX508" s="13" t="s">
        <v>75</v>
      </c>
      <c r="AY508" s="101" t="s">
        <v>204</v>
      </c>
    </row>
    <row r="509" spans="1:65" s="13" customFormat="1" x14ac:dyDescent="0.2">
      <c r="A509" s="225"/>
      <c r="B509" s="226"/>
      <c r="C509" s="225"/>
      <c r="D509" s="200" t="s">
        <v>212</v>
      </c>
      <c r="E509" s="227" t="s">
        <v>1</v>
      </c>
      <c r="F509" s="228" t="s">
        <v>473</v>
      </c>
      <c r="G509" s="225"/>
      <c r="H509" s="227" t="s">
        <v>1</v>
      </c>
      <c r="I509" s="225"/>
      <c r="J509" s="225"/>
      <c r="K509" s="225"/>
      <c r="L509" s="226"/>
      <c r="M509" s="229"/>
      <c r="N509" s="230"/>
      <c r="O509" s="230"/>
      <c r="P509" s="230"/>
      <c r="Q509" s="230"/>
      <c r="R509" s="230"/>
      <c r="S509" s="230"/>
      <c r="T509" s="231"/>
      <c r="U509" s="225"/>
      <c r="V509" s="225"/>
      <c r="AT509" s="101" t="s">
        <v>212</v>
      </c>
      <c r="AU509" s="101" t="s">
        <v>83</v>
      </c>
      <c r="AV509" s="13" t="s">
        <v>81</v>
      </c>
      <c r="AW509" s="13" t="s">
        <v>32</v>
      </c>
      <c r="AX509" s="13" t="s">
        <v>75</v>
      </c>
      <c r="AY509" s="101" t="s">
        <v>204</v>
      </c>
    </row>
    <row r="510" spans="1:65" s="14" customFormat="1" x14ac:dyDescent="0.2">
      <c r="A510" s="198"/>
      <c r="B510" s="199"/>
      <c r="C510" s="198"/>
      <c r="D510" s="200" t="s">
        <v>212</v>
      </c>
      <c r="E510" s="201" t="s">
        <v>1</v>
      </c>
      <c r="F510" s="202" t="s">
        <v>1347</v>
      </c>
      <c r="G510" s="198"/>
      <c r="H510" s="203">
        <v>0.94499999999999995</v>
      </c>
      <c r="I510" s="198"/>
      <c r="J510" s="198"/>
      <c r="K510" s="198"/>
      <c r="L510" s="199"/>
      <c r="M510" s="204"/>
      <c r="N510" s="205"/>
      <c r="O510" s="205"/>
      <c r="P510" s="205"/>
      <c r="Q510" s="205"/>
      <c r="R510" s="205"/>
      <c r="S510" s="205"/>
      <c r="T510" s="206"/>
      <c r="U510" s="198"/>
      <c r="V510" s="198"/>
      <c r="AT510" s="102" t="s">
        <v>212</v>
      </c>
      <c r="AU510" s="102" t="s">
        <v>83</v>
      </c>
      <c r="AV510" s="14" t="s">
        <v>83</v>
      </c>
      <c r="AW510" s="14" t="s">
        <v>32</v>
      </c>
      <c r="AX510" s="14" t="s">
        <v>75</v>
      </c>
      <c r="AY510" s="102" t="s">
        <v>204</v>
      </c>
    </row>
    <row r="511" spans="1:65" s="13" customFormat="1" x14ac:dyDescent="0.2">
      <c r="A511" s="225"/>
      <c r="B511" s="226"/>
      <c r="C511" s="225"/>
      <c r="D511" s="200" t="s">
        <v>212</v>
      </c>
      <c r="E511" s="227" t="s">
        <v>1</v>
      </c>
      <c r="F511" s="228" t="s">
        <v>1348</v>
      </c>
      <c r="G511" s="225"/>
      <c r="H511" s="227" t="s">
        <v>1</v>
      </c>
      <c r="I511" s="225"/>
      <c r="J511" s="225"/>
      <c r="K511" s="225"/>
      <c r="L511" s="226"/>
      <c r="M511" s="229"/>
      <c r="N511" s="230"/>
      <c r="O511" s="230"/>
      <c r="P511" s="230"/>
      <c r="Q511" s="230"/>
      <c r="R511" s="230"/>
      <c r="S511" s="230"/>
      <c r="T511" s="231"/>
      <c r="U511" s="225"/>
      <c r="V511" s="225"/>
      <c r="AT511" s="101" t="s">
        <v>212</v>
      </c>
      <c r="AU511" s="101" t="s">
        <v>83</v>
      </c>
      <c r="AV511" s="13" t="s">
        <v>81</v>
      </c>
      <c r="AW511" s="13" t="s">
        <v>32</v>
      </c>
      <c r="AX511" s="13" t="s">
        <v>75</v>
      </c>
      <c r="AY511" s="101" t="s">
        <v>204</v>
      </c>
    </row>
    <row r="512" spans="1:65" s="13" customFormat="1" x14ac:dyDescent="0.2">
      <c r="A512" s="225"/>
      <c r="B512" s="226"/>
      <c r="C512" s="225"/>
      <c r="D512" s="200" t="s">
        <v>212</v>
      </c>
      <c r="E512" s="227" t="s">
        <v>1</v>
      </c>
      <c r="F512" s="228" t="s">
        <v>463</v>
      </c>
      <c r="G512" s="225"/>
      <c r="H512" s="227" t="s">
        <v>1</v>
      </c>
      <c r="I512" s="225"/>
      <c r="J512" s="225"/>
      <c r="K512" s="225"/>
      <c r="L512" s="226"/>
      <c r="M512" s="229"/>
      <c r="N512" s="230"/>
      <c r="O512" s="230"/>
      <c r="P512" s="230"/>
      <c r="Q512" s="230"/>
      <c r="R512" s="230"/>
      <c r="S512" s="230"/>
      <c r="T512" s="231"/>
      <c r="U512" s="225"/>
      <c r="V512" s="225"/>
      <c r="AT512" s="101" t="s">
        <v>212</v>
      </c>
      <c r="AU512" s="101" t="s">
        <v>83</v>
      </c>
      <c r="AV512" s="13" t="s">
        <v>81</v>
      </c>
      <c r="AW512" s="13" t="s">
        <v>32</v>
      </c>
      <c r="AX512" s="13" t="s">
        <v>75</v>
      </c>
      <c r="AY512" s="101" t="s">
        <v>204</v>
      </c>
    </row>
    <row r="513" spans="1:65" s="14" customFormat="1" x14ac:dyDescent="0.2">
      <c r="A513" s="198"/>
      <c r="B513" s="199"/>
      <c r="C513" s="198"/>
      <c r="D513" s="200" t="s">
        <v>212</v>
      </c>
      <c r="E513" s="201" t="s">
        <v>1</v>
      </c>
      <c r="F513" s="202" t="s">
        <v>1349</v>
      </c>
      <c r="G513" s="198"/>
      <c r="H513" s="203">
        <v>0.82499999999999996</v>
      </c>
      <c r="I513" s="198"/>
      <c r="J513" s="198"/>
      <c r="K513" s="198"/>
      <c r="L513" s="199"/>
      <c r="M513" s="204"/>
      <c r="N513" s="205"/>
      <c r="O513" s="205"/>
      <c r="P513" s="205"/>
      <c r="Q513" s="205"/>
      <c r="R513" s="205"/>
      <c r="S513" s="205"/>
      <c r="T513" s="206"/>
      <c r="U513" s="198"/>
      <c r="V513" s="198"/>
      <c r="AT513" s="102" t="s">
        <v>212</v>
      </c>
      <c r="AU513" s="102" t="s">
        <v>83</v>
      </c>
      <c r="AV513" s="14" t="s">
        <v>83</v>
      </c>
      <c r="AW513" s="14" t="s">
        <v>32</v>
      </c>
      <c r="AX513" s="14" t="s">
        <v>75</v>
      </c>
      <c r="AY513" s="102" t="s">
        <v>204</v>
      </c>
    </row>
    <row r="514" spans="1:65" s="13" customFormat="1" x14ac:dyDescent="0.2">
      <c r="A514" s="225"/>
      <c r="B514" s="226"/>
      <c r="C514" s="225"/>
      <c r="D514" s="200" t="s">
        <v>212</v>
      </c>
      <c r="E514" s="227" t="s">
        <v>1</v>
      </c>
      <c r="F514" s="228" t="s">
        <v>456</v>
      </c>
      <c r="G514" s="225"/>
      <c r="H514" s="227" t="s">
        <v>1</v>
      </c>
      <c r="I514" s="225"/>
      <c r="J514" s="225"/>
      <c r="K514" s="225"/>
      <c r="L514" s="226"/>
      <c r="M514" s="229"/>
      <c r="N514" s="230"/>
      <c r="O514" s="230"/>
      <c r="P514" s="230"/>
      <c r="Q514" s="230"/>
      <c r="R514" s="230"/>
      <c r="S514" s="230"/>
      <c r="T514" s="231"/>
      <c r="U514" s="225"/>
      <c r="V514" s="225"/>
      <c r="AT514" s="101" t="s">
        <v>212</v>
      </c>
      <c r="AU514" s="101" t="s">
        <v>83</v>
      </c>
      <c r="AV514" s="13" t="s">
        <v>81</v>
      </c>
      <c r="AW514" s="13" t="s">
        <v>32</v>
      </c>
      <c r="AX514" s="13" t="s">
        <v>75</v>
      </c>
      <c r="AY514" s="101" t="s">
        <v>204</v>
      </c>
    </row>
    <row r="515" spans="1:65" s="14" customFormat="1" x14ac:dyDescent="0.2">
      <c r="A515" s="198"/>
      <c r="B515" s="199"/>
      <c r="C515" s="198"/>
      <c r="D515" s="200" t="s">
        <v>212</v>
      </c>
      <c r="E515" s="201" t="s">
        <v>1</v>
      </c>
      <c r="F515" s="202" t="s">
        <v>1350</v>
      </c>
      <c r="G515" s="198"/>
      <c r="H515" s="203">
        <v>0.46500000000000002</v>
      </c>
      <c r="I515" s="198"/>
      <c r="J515" s="198"/>
      <c r="K515" s="198"/>
      <c r="L515" s="199"/>
      <c r="M515" s="204"/>
      <c r="N515" s="205"/>
      <c r="O515" s="205"/>
      <c r="P515" s="205"/>
      <c r="Q515" s="205"/>
      <c r="R515" s="205"/>
      <c r="S515" s="205"/>
      <c r="T515" s="206"/>
      <c r="U515" s="198"/>
      <c r="V515" s="198"/>
      <c r="AT515" s="102" t="s">
        <v>212</v>
      </c>
      <c r="AU515" s="102" t="s">
        <v>83</v>
      </c>
      <c r="AV515" s="14" t="s">
        <v>83</v>
      </c>
      <c r="AW515" s="14" t="s">
        <v>32</v>
      </c>
      <c r="AX515" s="14" t="s">
        <v>75</v>
      </c>
      <c r="AY515" s="102" t="s">
        <v>204</v>
      </c>
    </row>
    <row r="516" spans="1:65" s="13" customFormat="1" x14ac:dyDescent="0.2">
      <c r="A516" s="225"/>
      <c r="B516" s="226"/>
      <c r="C516" s="225"/>
      <c r="D516" s="200" t="s">
        <v>212</v>
      </c>
      <c r="E516" s="227" t="s">
        <v>1</v>
      </c>
      <c r="F516" s="228" t="s">
        <v>458</v>
      </c>
      <c r="G516" s="225"/>
      <c r="H516" s="227" t="s">
        <v>1</v>
      </c>
      <c r="I516" s="225"/>
      <c r="J516" s="225"/>
      <c r="K516" s="225"/>
      <c r="L516" s="226"/>
      <c r="M516" s="229"/>
      <c r="N516" s="230"/>
      <c r="O516" s="230"/>
      <c r="P516" s="230"/>
      <c r="Q516" s="230"/>
      <c r="R516" s="230"/>
      <c r="S516" s="230"/>
      <c r="T516" s="231"/>
      <c r="U516" s="225"/>
      <c r="V516" s="225"/>
      <c r="AT516" s="101" t="s">
        <v>212</v>
      </c>
      <c r="AU516" s="101" t="s">
        <v>83</v>
      </c>
      <c r="AV516" s="13" t="s">
        <v>81</v>
      </c>
      <c r="AW516" s="13" t="s">
        <v>32</v>
      </c>
      <c r="AX516" s="13" t="s">
        <v>75</v>
      </c>
      <c r="AY516" s="101" t="s">
        <v>204</v>
      </c>
    </row>
    <row r="517" spans="1:65" s="14" customFormat="1" x14ac:dyDescent="0.2">
      <c r="A517" s="198"/>
      <c r="B517" s="199"/>
      <c r="C517" s="198"/>
      <c r="D517" s="200" t="s">
        <v>212</v>
      </c>
      <c r="E517" s="201" t="s">
        <v>1</v>
      </c>
      <c r="F517" s="202" t="s">
        <v>478</v>
      </c>
      <c r="G517" s="198"/>
      <c r="H517" s="203">
        <v>3.8</v>
      </c>
      <c r="I517" s="198"/>
      <c r="J517" s="198"/>
      <c r="K517" s="198"/>
      <c r="L517" s="199"/>
      <c r="M517" s="204"/>
      <c r="N517" s="205"/>
      <c r="O517" s="205"/>
      <c r="P517" s="205"/>
      <c r="Q517" s="205"/>
      <c r="R517" s="205"/>
      <c r="S517" s="205"/>
      <c r="T517" s="206"/>
      <c r="U517" s="198"/>
      <c r="V517" s="198"/>
      <c r="AT517" s="102" t="s">
        <v>212</v>
      </c>
      <c r="AU517" s="102" t="s">
        <v>83</v>
      </c>
      <c r="AV517" s="14" t="s">
        <v>83</v>
      </c>
      <c r="AW517" s="14" t="s">
        <v>32</v>
      </c>
      <c r="AX517" s="14" t="s">
        <v>75</v>
      </c>
      <c r="AY517" s="102" t="s">
        <v>204</v>
      </c>
    </row>
    <row r="518" spans="1:65" s="13" customFormat="1" x14ac:dyDescent="0.2">
      <c r="A518" s="225"/>
      <c r="B518" s="226"/>
      <c r="C518" s="225"/>
      <c r="D518" s="200" t="s">
        <v>212</v>
      </c>
      <c r="E518" s="227" t="s">
        <v>1</v>
      </c>
      <c r="F518" s="228" t="s">
        <v>1351</v>
      </c>
      <c r="G518" s="225"/>
      <c r="H518" s="227" t="s">
        <v>1</v>
      </c>
      <c r="I518" s="225"/>
      <c r="J518" s="225"/>
      <c r="K518" s="225"/>
      <c r="L518" s="226"/>
      <c r="M518" s="229"/>
      <c r="N518" s="230"/>
      <c r="O518" s="230"/>
      <c r="P518" s="230"/>
      <c r="Q518" s="230"/>
      <c r="R518" s="230"/>
      <c r="S518" s="230"/>
      <c r="T518" s="231"/>
      <c r="U518" s="225"/>
      <c r="V518" s="225"/>
      <c r="AT518" s="101" t="s">
        <v>212</v>
      </c>
      <c r="AU518" s="101" t="s">
        <v>83</v>
      </c>
      <c r="AV518" s="13" t="s">
        <v>81</v>
      </c>
      <c r="AW518" s="13" t="s">
        <v>32</v>
      </c>
      <c r="AX518" s="13" t="s">
        <v>75</v>
      </c>
      <c r="AY518" s="101" t="s">
        <v>204</v>
      </c>
    </row>
    <row r="519" spans="1:65" s="14" customFormat="1" x14ac:dyDescent="0.2">
      <c r="A519" s="198"/>
      <c r="B519" s="199"/>
      <c r="C519" s="198"/>
      <c r="D519" s="200" t="s">
        <v>212</v>
      </c>
      <c r="E519" s="201" t="s">
        <v>1</v>
      </c>
      <c r="F519" s="202" t="s">
        <v>1352</v>
      </c>
      <c r="G519" s="198"/>
      <c r="H519" s="203">
        <v>34.56</v>
      </c>
      <c r="I519" s="198"/>
      <c r="J519" s="198"/>
      <c r="K519" s="198"/>
      <c r="L519" s="199"/>
      <c r="M519" s="204"/>
      <c r="N519" s="205"/>
      <c r="O519" s="205"/>
      <c r="P519" s="205"/>
      <c r="Q519" s="205"/>
      <c r="R519" s="205"/>
      <c r="S519" s="205"/>
      <c r="T519" s="206"/>
      <c r="U519" s="198"/>
      <c r="V519" s="198"/>
      <c r="AT519" s="102" t="s">
        <v>212</v>
      </c>
      <c r="AU519" s="102" t="s">
        <v>83</v>
      </c>
      <c r="AV519" s="14" t="s">
        <v>83</v>
      </c>
      <c r="AW519" s="14" t="s">
        <v>32</v>
      </c>
      <c r="AX519" s="14" t="s">
        <v>75</v>
      </c>
      <c r="AY519" s="102" t="s">
        <v>204</v>
      </c>
    </row>
    <row r="520" spans="1:65" s="13" customFormat="1" x14ac:dyDescent="0.2">
      <c r="A520" s="225"/>
      <c r="B520" s="226"/>
      <c r="C520" s="225"/>
      <c r="D520" s="200" t="s">
        <v>212</v>
      </c>
      <c r="E520" s="227" t="s">
        <v>1</v>
      </c>
      <c r="F520" s="228" t="s">
        <v>1353</v>
      </c>
      <c r="G520" s="225"/>
      <c r="H520" s="227" t="s">
        <v>1</v>
      </c>
      <c r="I520" s="225"/>
      <c r="J520" s="225"/>
      <c r="K520" s="225"/>
      <c r="L520" s="226"/>
      <c r="M520" s="229"/>
      <c r="N520" s="230"/>
      <c r="O520" s="230"/>
      <c r="P520" s="230"/>
      <c r="Q520" s="230"/>
      <c r="R520" s="230"/>
      <c r="S520" s="230"/>
      <c r="T520" s="231"/>
      <c r="U520" s="225"/>
      <c r="V520" s="225"/>
      <c r="AT520" s="101" t="s">
        <v>212</v>
      </c>
      <c r="AU520" s="101" t="s">
        <v>83</v>
      </c>
      <c r="AV520" s="13" t="s">
        <v>81</v>
      </c>
      <c r="AW520" s="13" t="s">
        <v>32</v>
      </c>
      <c r="AX520" s="13" t="s">
        <v>75</v>
      </c>
      <c r="AY520" s="101" t="s">
        <v>204</v>
      </c>
    </row>
    <row r="521" spans="1:65" s="14" customFormat="1" x14ac:dyDescent="0.2">
      <c r="A521" s="198"/>
      <c r="B521" s="199"/>
      <c r="C521" s="198"/>
      <c r="D521" s="200" t="s">
        <v>212</v>
      </c>
      <c r="E521" s="201" t="s">
        <v>1</v>
      </c>
      <c r="F521" s="202" t="s">
        <v>1354</v>
      </c>
      <c r="G521" s="198"/>
      <c r="H521" s="203">
        <v>1.954</v>
      </c>
      <c r="I521" s="198"/>
      <c r="J521" s="198"/>
      <c r="K521" s="198"/>
      <c r="L521" s="199"/>
      <c r="M521" s="204"/>
      <c r="N521" s="205"/>
      <c r="O521" s="205"/>
      <c r="P521" s="205"/>
      <c r="Q521" s="205"/>
      <c r="R521" s="205"/>
      <c r="S521" s="205"/>
      <c r="T521" s="206"/>
      <c r="U521" s="198"/>
      <c r="V521" s="198"/>
      <c r="AT521" s="102" t="s">
        <v>212</v>
      </c>
      <c r="AU521" s="102" t="s">
        <v>83</v>
      </c>
      <c r="AV521" s="14" t="s">
        <v>83</v>
      </c>
      <c r="AW521" s="14" t="s">
        <v>32</v>
      </c>
      <c r="AX521" s="14" t="s">
        <v>75</v>
      </c>
      <c r="AY521" s="102" t="s">
        <v>204</v>
      </c>
    </row>
    <row r="522" spans="1:65" s="15" customFormat="1" x14ac:dyDescent="0.2">
      <c r="A522" s="207"/>
      <c r="B522" s="208"/>
      <c r="C522" s="207"/>
      <c r="D522" s="200" t="s">
        <v>212</v>
      </c>
      <c r="E522" s="209" t="s">
        <v>1</v>
      </c>
      <c r="F522" s="210" t="s">
        <v>227</v>
      </c>
      <c r="G522" s="207"/>
      <c r="H522" s="211">
        <v>42.548999999999999</v>
      </c>
      <c r="I522" s="207"/>
      <c r="J522" s="207"/>
      <c r="K522" s="207"/>
      <c r="L522" s="208"/>
      <c r="M522" s="212"/>
      <c r="N522" s="213"/>
      <c r="O522" s="213"/>
      <c r="P522" s="213"/>
      <c r="Q522" s="213"/>
      <c r="R522" s="213"/>
      <c r="S522" s="213"/>
      <c r="T522" s="214"/>
      <c r="U522" s="207"/>
      <c r="V522" s="207"/>
      <c r="AT522" s="103" t="s">
        <v>212</v>
      </c>
      <c r="AU522" s="103" t="s">
        <v>83</v>
      </c>
      <c r="AV522" s="15" t="s">
        <v>211</v>
      </c>
      <c r="AW522" s="15" t="s">
        <v>32</v>
      </c>
      <c r="AX522" s="15" t="s">
        <v>81</v>
      </c>
      <c r="AY522" s="103" t="s">
        <v>204</v>
      </c>
    </row>
    <row r="523" spans="1:65" s="2" customFormat="1" ht="24.2" customHeight="1" x14ac:dyDescent="0.2">
      <c r="A523" s="111"/>
      <c r="B523" s="112"/>
      <c r="C523" s="187" t="s">
        <v>856</v>
      </c>
      <c r="D523" s="187" t="s">
        <v>207</v>
      </c>
      <c r="E523" s="188" t="s">
        <v>1355</v>
      </c>
      <c r="F523" s="189" t="s">
        <v>1356</v>
      </c>
      <c r="G523" s="190" t="s">
        <v>349</v>
      </c>
      <c r="H523" s="191">
        <v>3.15</v>
      </c>
      <c r="I523" s="192"/>
      <c r="J523" s="192">
        <f>ROUND(I523*H523,2)</f>
        <v>0</v>
      </c>
      <c r="K523" s="193"/>
      <c r="L523" s="112"/>
      <c r="M523" s="194" t="s">
        <v>1</v>
      </c>
      <c r="N523" s="195" t="s">
        <v>40</v>
      </c>
      <c r="O523" s="196">
        <v>0</v>
      </c>
      <c r="P523" s="196">
        <f>O523*H523</f>
        <v>0</v>
      </c>
      <c r="Q523" s="196">
        <v>0</v>
      </c>
      <c r="R523" s="196">
        <f>Q523*H523</f>
        <v>0</v>
      </c>
      <c r="S523" s="196">
        <v>0</v>
      </c>
      <c r="T523" s="197">
        <f>S523*H523</f>
        <v>0</v>
      </c>
      <c r="U523" s="111"/>
      <c r="V523" s="111"/>
      <c r="W523" s="29"/>
      <c r="X523" s="29"/>
      <c r="Y523" s="29"/>
      <c r="Z523" s="29"/>
      <c r="AA523" s="29"/>
      <c r="AB523" s="29"/>
      <c r="AC523" s="29"/>
      <c r="AD523" s="29"/>
      <c r="AE523" s="29"/>
      <c r="AR523" s="99" t="s">
        <v>211</v>
      </c>
      <c r="AT523" s="99" t="s">
        <v>207</v>
      </c>
      <c r="AU523" s="99" t="s">
        <v>83</v>
      </c>
      <c r="AY523" s="18" t="s">
        <v>204</v>
      </c>
      <c r="BE523" s="100">
        <f>IF(N523="základní",J523,0)</f>
        <v>0</v>
      </c>
      <c r="BF523" s="100">
        <f>IF(N523="snížená",J523,0)</f>
        <v>0</v>
      </c>
      <c r="BG523" s="100">
        <f>IF(N523="zákl. přenesená",J523,0)</f>
        <v>0</v>
      </c>
      <c r="BH523" s="100">
        <f>IF(N523="sníž. přenesená",J523,0)</f>
        <v>0</v>
      </c>
      <c r="BI523" s="100">
        <f>IF(N523="nulová",J523,0)</f>
        <v>0</v>
      </c>
      <c r="BJ523" s="18" t="s">
        <v>81</v>
      </c>
      <c r="BK523" s="100">
        <f>ROUND(I523*H523,2)</f>
        <v>0</v>
      </c>
      <c r="BL523" s="18" t="s">
        <v>211</v>
      </c>
      <c r="BM523" s="99" t="s">
        <v>860</v>
      </c>
    </row>
    <row r="524" spans="1:65" s="13" customFormat="1" x14ac:dyDescent="0.2">
      <c r="A524" s="225"/>
      <c r="B524" s="226"/>
      <c r="C524" s="225"/>
      <c r="D524" s="200" t="s">
        <v>212</v>
      </c>
      <c r="E524" s="227" t="s">
        <v>1</v>
      </c>
      <c r="F524" s="228" t="s">
        <v>1154</v>
      </c>
      <c r="G524" s="225"/>
      <c r="H524" s="227" t="s">
        <v>1</v>
      </c>
      <c r="I524" s="225"/>
      <c r="J524" s="225"/>
      <c r="K524" s="225"/>
      <c r="L524" s="226"/>
      <c r="M524" s="229"/>
      <c r="N524" s="230"/>
      <c r="O524" s="230"/>
      <c r="P524" s="230"/>
      <c r="Q524" s="230"/>
      <c r="R524" s="230"/>
      <c r="S524" s="230"/>
      <c r="T524" s="231"/>
      <c r="U524" s="225"/>
      <c r="V524" s="225"/>
      <c r="AT524" s="101" t="s">
        <v>212</v>
      </c>
      <c r="AU524" s="101" t="s">
        <v>83</v>
      </c>
      <c r="AV524" s="13" t="s">
        <v>81</v>
      </c>
      <c r="AW524" s="13" t="s">
        <v>32</v>
      </c>
      <c r="AX524" s="13" t="s">
        <v>75</v>
      </c>
      <c r="AY524" s="101" t="s">
        <v>204</v>
      </c>
    </row>
    <row r="525" spans="1:65" s="13" customFormat="1" x14ac:dyDescent="0.2">
      <c r="A525" s="225"/>
      <c r="B525" s="226"/>
      <c r="C525" s="225"/>
      <c r="D525" s="200" t="s">
        <v>212</v>
      </c>
      <c r="E525" s="227" t="s">
        <v>1</v>
      </c>
      <c r="F525" s="228" t="s">
        <v>1346</v>
      </c>
      <c r="G525" s="225"/>
      <c r="H525" s="227" t="s">
        <v>1</v>
      </c>
      <c r="I525" s="225"/>
      <c r="J525" s="225"/>
      <c r="K525" s="225"/>
      <c r="L525" s="226"/>
      <c r="M525" s="229"/>
      <c r="N525" s="230"/>
      <c r="O525" s="230"/>
      <c r="P525" s="230"/>
      <c r="Q525" s="230"/>
      <c r="R525" s="230"/>
      <c r="S525" s="230"/>
      <c r="T525" s="231"/>
      <c r="U525" s="225"/>
      <c r="V525" s="225"/>
      <c r="AT525" s="101" t="s">
        <v>212</v>
      </c>
      <c r="AU525" s="101" t="s">
        <v>83</v>
      </c>
      <c r="AV525" s="13" t="s">
        <v>81</v>
      </c>
      <c r="AW525" s="13" t="s">
        <v>32</v>
      </c>
      <c r="AX525" s="13" t="s">
        <v>75</v>
      </c>
      <c r="AY525" s="101" t="s">
        <v>204</v>
      </c>
    </row>
    <row r="526" spans="1:65" s="13" customFormat="1" x14ac:dyDescent="0.2">
      <c r="A526" s="225"/>
      <c r="B526" s="226"/>
      <c r="C526" s="225"/>
      <c r="D526" s="200" t="s">
        <v>212</v>
      </c>
      <c r="E526" s="227" t="s">
        <v>1</v>
      </c>
      <c r="F526" s="228" t="s">
        <v>473</v>
      </c>
      <c r="G526" s="225"/>
      <c r="H526" s="227" t="s">
        <v>1</v>
      </c>
      <c r="I526" s="225"/>
      <c r="J526" s="225"/>
      <c r="K526" s="225"/>
      <c r="L526" s="226"/>
      <c r="M526" s="229"/>
      <c r="N526" s="230"/>
      <c r="O526" s="230"/>
      <c r="P526" s="230"/>
      <c r="Q526" s="230"/>
      <c r="R526" s="230"/>
      <c r="S526" s="230"/>
      <c r="T526" s="231"/>
      <c r="U526" s="225"/>
      <c r="V526" s="225"/>
      <c r="AT526" s="101" t="s">
        <v>212</v>
      </c>
      <c r="AU526" s="101" t="s">
        <v>83</v>
      </c>
      <c r="AV526" s="13" t="s">
        <v>81</v>
      </c>
      <c r="AW526" s="13" t="s">
        <v>32</v>
      </c>
      <c r="AX526" s="13" t="s">
        <v>75</v>
      </c>
      <c r="AY526" s="101" t="s">
        <v>204</v>
      </c>
    </row>
    <row r="527" spans="1:65" s="14" customFormat="1" x14ac:dyDescent="0.2">
      <c r="A527" s="198"/>
      <c r="B527" s="199"/>
      <c r="C527" s="198"/>
      <c r="D527" s="200" t="s">
        <v>212</v>
      </c>
      <c r="E527" s="201" t="s">
        <v>1</v>
      </c>
      <c r="F527" s="202" t="s">
        <v>1357</v>
      </c>
      <c r="G527" s="198"/>
      <c r="H527" s="203">
        <v>3.15</v>
      </c>
      <c r="I527" s="198"/>
      <c r="J527" s="198"/>
      <c r="K527" s="198"/>
      <c r="L527" s="199"/>
      <c r="M527" s="204"/>
      <c r="N527" s="205"/>
      <c r="O527" s="205"/>
      <c r="P527" s="205"/>
      <c r="Q527" s="205"/>
      <c r="R527" s="205"/>
      <c r="S527" s="205"/>
      <c r="T527" s="206"/>
      <c r="U527" s="198"/>
      <c r="V527" s="198"/>
      <c r="AT527" s="102" t="s">
        <v>212</v>
      </c>
      <c r="AU527" s="102" t="s">
        <v>83</v>
      </c>
      <c r="AV527" s="14" t="s">
        <v>83</v>
      </c>
      <c r="AW527" s="14" t="s">
        <v>32</v>
      </c>
      <c r="AX527" s="14" t="s">
        <v>75</v>
      </c>
      <c r="AY527" s="102" t="s">
        <v>204</v>
      </c>
    </row>
    <row r="528" spans="1:65" s="15" customFormat="1" x14ac:dyDescent="0.2">
      <c r="A528" s="207"/>
      <c r="B528" s="208"/>
      <c r="C528" s="207"/>
      <c r="D528" s="200" t="s">
        <v>212</v>
      </c>
      <c r="E528" s="209" t="s">
        <v>1</v>
      </c>
      <c r="F528" s="210" t="s">
        <v>227</v>
      </c>
      <c r="G528" s="207"/>
      <c r="H528" s="211">
        <v>3.15</v>
      </c>
      <c r="I528" s="207"/>
      <c r="J528" s="207"/>
      <c r="K528" s="207"/>
      <c r="L528" s="208"/>
      <c r="M528" s="212"/>
      <c r="N528" s="213"/>
      <c r="O528" s="213"/>
      <c r="P528" s="213"/>
      <c r="Q528" s="213"/>
      <c r="R528" s="213"/>
      <c r="S528" s="213"/>
      <c r="T528" s="214"/>
      <c r="U528" s="207"/>
      <c r="V528" s="207"/>
      <c r="AT528" s="103" t="s">
        <v>212</v>
      </c>
      <c r="AU528" s="103" t="s">
        <v>83</v>
      </c>
      <c r="AV528" s="15" t="s">
        <v>211</v>
      </c>
      <c r="AW528" s="15" t="s">
        <v>32</v>
      </c>
      <c r="AX528" s="15" t="s">
        <v>81</v>
      </c>
      <c r="AY528" s="103" t="s">
        <v>204</v>
      </c>
    </row>
    <row r="529" spans="1:65" s="2" customFormat="1" ht="24.2" customHeight="1" x14ac:dyDescent="0.2">
      <c r="A529" s="111"/>
      <c r="B529" s="112"/>
      <c r="C529" s="187" t="s">
        <v>536</v>
      </c>
      <c r="D529" s="187" t="s">
        <v>207</v>
      </c>
      <c r="E529" s="188" t="s">
        <v>1358</v>
      </c>
      <c r="F529" s="189" t="s">
        <v>1359</v>
      </c>
      <c r="G529" s="190" t="s">
        <v>210</v>
      </c>
      <c r="H529" s="191">
        <v>12.4</v>
      </c>
      <c r="I529" s="192"/>
      <c r="J529" s="192">
        <f>ROUND(I529*H529,2)</f>
        <v>0</v>
      </c>
      <c r="K529" s="193"/>
      <c r="L529" s="112"/>
      <c r="M529" s="194" t="s">
        <v>1</v>
      </c>
      <c r="N529" s="195" t="s">
        <v>40</v>
      </c>
      <c r="O529" s="196">
        <v>0</v>
      </c>
      <c r="P529" s="196">
        <f>O529*H529</f>
        <v>0</v>
      </c>
      <c r="Q529" s="196">
        <v>0</v>
      </c>
      <c r="R529" s="196">
        <f>Q529*H529</f>
        <v>0</v>
      </c>
      <c r="S529" s="196">
        <v>0</v>
      </c>
      <c r="T529" s="197">
        <f>S529*H529</f>
        <v>0</v>
      </c>
      <c r="U529" s="111"/>
      <c r="V529" s="111"/>
      <c r="W529" s="29"/>
      <c r="X529" s="29"/>
      <c r="Y529" s="29"/>
      <c r="Z529" s="29"/>
      <c r="AA529" s="29"/>
      <c r="AB529" s="29"/>
      <c r="AC529" s="29"/>
      <c r="AD529" s="29"/>
      <c r="AE529" s="29"/>
      <c r="AR529" s="99" t="s">
        <v>211</v>
      </c>
      <c r="AT529" s="99" t="s">
        <v>207</v>
      </c>
      <c r="AU529" s="99" t="s">
        <v>83</v>
      </c>
      <c r="AY529" s="18" t="s">
        <v>204</v>
      </c>
      <c r="BE529" s="100">
        <f>IF(N529="základní",J529,0)</f>
        <v>0</v>
      </c>
      <c r="BF529" s="100">
        <f>IF(N529="snížená",J529,0)</f>
        <v>0</v>
      </c>
      <c r="BG529" s="100">
        <f>IF(N529="zákl. přenesená",J529,0)</f>
        <v>0</v>
      </c>
      <c r="BH529" s="100">
        <f>IF(N529="sníž. přenesená",J529,0)</f>
        <v>0</v>
      </c>
      <c r="BI529" s="100">
        <f>IF(N529="nulová",J529,0)</f>
        <v>0</v>
      </c>
      <c r="BJ529" s="18" t="s">
        <v>81</v>
      </c>
      <c r="BK529" s="100">
        <f>ROUND(I529*H529,2)</f>
        <v>0</v>
      </c>
      <c r="BL529" s="18" t="s">
        <v>211</v>
      </c>
      <c r="BM529" s="99" t="s">
        <v>863</v>
      </c>
    </row>
    <row r="530" spans="1:65" s="13" customFormat="1" x14ac:dyDescent="0.2">
      <c r="A530" s="225"/>
      <c r="B530" s="226"/>
      <c r="C530" s="225"/>
      <c r="D530" s="200" t="s">
        <v>212</v>
      </c>
      <c r="E530" s="227" t="s">
        <v>1</v>
      </c>
      <c r="F530" s="228" t="s">
        <v>1154</v>
      </c>
      <c r="G530" s="225"/>
      <c r="H530" s="227" t="s">
        <v>1</v>
      </c>
      <c r="I530" s="225"/>
      <c r="J530" s="225"/>
      <c r="K530" s="225"/>
      <c r="L530" s="226"/>
      <c r="M530" s="229"/>
      <c r="N530" s="230"/>
      <c r="O530" s="230"/>
      <c r="P530" s="230"/>
      <c r="Q530" s="230"/>
      <c r="R530" s="230"/>
      <c r="S530" s="230"/>
      <c r="T530" s="231"/>
      <c r="U530" s="225"/>
      <c r="V530" s="225"/>
      <c r="AT530" s="101" t="s">
        <v>212</v>
      </c>
      <c r="AU530" s="101" t="s">
        <v>83</v>
      </c>
      <c r="AV530" s="13" t="s">
        <v>81</v>
      </c>
      <c r="AW530" s="13" t="s">
        <v>32</v>
      </c>
      <c r="AX530" s="13" t="s">
        <v>75</v>
      </c>
      <c r="AY530" s="101" t="s">
        <v>204</v>
      </c>
    </row>
    <row r="531" spans="1:65" s="13" customFormat="1" x14ac:dyDescent="0.2">
      <c r="A531" s="225"/>
      <c r="B531" s="226"/>
      <c r="C531" s="225"/>
      <c r="D531" s="200" t="s">
        <v>212</v>
      </c>
      <c r="E531" s="227" t="s">
        <v>1</v>
      </c>
      <c r="F531" s="228" t="s">
        <v>1348</v>
      </c>
      <c r="G531" s="225"/>
      <c r="H531" s="227" t="s">
        <v>1</v>
      </c>
      <c r="I531" s="225"/>
      <c r="J531" s="225"/>
      <c r="K531" s="225"/>
      <c r="L531" s="226"/>
      <c r="M531" s="229"/>
      <c r="N531" s="230"/>
      <c r="O531" s="230"/>
      <c r="P531" s="230"/>
      <c r="Q531" s="230"/>
      <c r="R531" s="230"/>
      <c r="S531" s="230"/>
      <c r="T531" s="231"/>
      <c r="U531" s="225"/>
      <c r="V531" s="225"/>
      <c r="AT531" s="101" t="s">
        <v>212</v>
      </c>
      <c r="AU531" s="101" t="s">
        <v>83</v>
      </c>
      <c r="AV531" s="13" t="s">
        <v>81</v>
      </c>
      <c r="AW531" s="13" t="s">
        <v>32</v>
      </c>
      <c r="AX531" s="13" t="s">
        <v>75</v>
      </c>
      <c r="AY531" s="101" t="s">
        <v>204</v>
      </c>
    </row>
    <row r="532" spans="1:65" s="13" customFormat="1" x14ac:dyDescent="0.2">
      <c r="A532" s="225"/>
      <c r="B532" s="226"/>
      <c r="C532" s="225"/>
      <c r="D532" s="200" t="s">
        <v>212</v>
      </c>
      <c r="E532" s="227" t="s">
        <v>1</v>
      </c>
      <c r="F532" s="228" t="s">
        <v>463</v>
      </c>
      <c r="G532" s="225"/>
      <c r="H532" s="227" t="s">
        <v>1</v>
      </c>
      <c r="I532" s="225"/>
      <c r="J532" s="225"/>
      <c r="K532" s="225"/>
      <c r="L532" s="226"/>
      <c r="M532" s="229"/>
      <c r="N532" s="230"/>
      <c r="O532" s="230"/>
      <c r="P532" s="230"/>
      <c r="Q532" s="230"/>
      <c r="R532" s="230"/>
      <c r="S532" s="230"/>
      <c r="T532" s="231"/>
      <c r="U532" s="225"/>
      <c r="V532" s="225"/>
      <c r="AT532" s="101" t="s">
        <v>212</v>
      </c>
      <c r="AU532" s="101" t="s">
        <v>83</v>
      </c>
      <c r="AV532" s="13" t="s">
        <v>81</v>
      </c>
      <c r="AW532" s="13" t="s">
        <v>32</v>
      </c>
      <c r="AX532" s="13" t="s">
        <v>75</v>
      </c>
      <c r="AY532" s="101" t="s">
        <v>204</v>
      </c>
    </row>
    <row r="533" spans="1:65" s="14" customFormat="1" x14ac:dyDescent="0.2">
      <c r="A533" s="198"/>
      <c r="B533" s="199"/>
      <c r="C533" s="198"/>
      <c r="D533" s="200" t="s">
        <v>212</v>
      </c>
      <c r="E533" s="201" t="s">
        <v>1</v>
      </c>
      <c r="F533" s="202" t="s">
        <v>548</v>
      </c>
      <c r="G533" s="198"/>
      <c r="H533" s="203">
        <v>5.5</v>
      </c>
      <c r="I533" s="198"/>
      <c r="J533" s="198"/>
      <c r="K533" s="198"/>
      <c r="L533" s="199"/>
      <c r="M533" s="204"/>
      <c r="N533" s="205"/>
      <c r="O533" s="205"/>
      <c r="P533" s="205"/>
      <c r="Q533" s="205"/>
      <c r="R533" s="205"/>
      <c r="S533" s="205"/>
      <c r="T533" s="206"/>
      <c r="U533" s="198"/>
      <c r="V533" s="198"/>
      <c r="AT533" s="102" t="s">
        <v>212</v>
      </c>
      <c r="AU533" s="102" t="s">
        <v>83</v>
      </c>
      <c r="AV533" s="14" t="s">
        <v>83</v>
      </c>
      <c r="AW533" s="14" t="s">
        <v>32</v>
      </c>
      <c r="AX533" s="14" t="s">
        <v>75</v>
      </c>
      <c r="AY533" s="102" t="s">
        <v>204</v>
      </c>
    </row>
    <row r="534" spans="1:65" s="13" customFormat="1" x14ac:dyDescent="0.2">
      <c r="A534" s="225"/>
      <c r="B534" s="226"/>
      <c r="C534" s="225"/>
      <c r="D534" s="200" t="s">
        <v>212</v>
      </c>
      <c r="E534" s="227" t="s">
        <v>1</v>
      </c>
      <c r="F534" s="228" t="s">
        <v>456</v>
      </c>
      <c r="G534" s="225"/>
      <c r="H534" s="227" t="s">
        <v>1</v>
      </c>
      <c r="I534" s="225"/>
      <c r="J534" s="225"/>
      <c r="K534" s="225"/>
      <c r="L534" s="226"/>
      <c r="M534" s="229"/>
      <c r="N534" s="230"/>
      <c r="O534" s="230"/>
      <c r="P534" s="230"/>
      <c r="Q534" s="230"/>
      <c r="R534" s="230"/>
      <c r="S534" s="230"/>
      <c r="T534" s="231"/>
      <c r="U534" s="225"/>
      <c r="V534" s="225"/>
      <c r="AT534" s="101" t="s">
        <v>212</v>
      </c>
      <c r="AU534" s="101" t="s">
        <v>83</v>
      </c>
      <c r="AV534" s="13" t="s">
        <v>81</v>
      </c>
      <c r="AW534" s="13" t="s">
        <v>32</v>
      </c>
      <c r="AX534" s="13" t="s">
        <v>75</v>
      </c>
      <c r="AY534" s="101" t="s">
        <v>204</v>
      </c>
    </row>
    <row r="535" spans="1:65" s="14" customFormat="1" x14ac:dyDescent="0.2">
      <c r="A535" s="198"/>
      <c r="B535" s="199"/>
      <c r="C535" s="198"/>
      <c r="D535" s="200" t="s">
        <v>212</v>
      </c>
      <c r="E535" s="201" t="s">
        <v>1</v>
      </c>
      <c r="F535" s="202" t="s">
        <v>1360</v>
      </c>
      <c r="G535" s="198"/>
      <c r="H535" s="203">
        <v>3.1</v>
      </c>
      <c r="I535" s="198"/>
      <c r="J535" s="198"/>
      <c r="K535" s="198"/>
      <c r="L535" s="199"/>
      <c r="M535" s="204"/>
      <c r="N535" s="205"/>
      <c r="O535" s="205"/>
      <c r="P535" s="205"/>
      <c r="Q535" s="205"/>
      <c r="R535" s="205"/>
      <c r="S535" s="205"/>
      <c r="T535" s="206"/>
      <c r="U535" s="198"/>
      <c r="V535" s="198"/>
      <c r="AT535" s="102" t="s">
        <v>212</v>
      </c>
      <c r="AU535" s="102" t="s">
        <v>83</v>
      </c>
      <c r="AV535" s="14" t="s">
        <v>83</v>
      </c>
      <c r="AW535" s="14" t="s">
        <v>32</v>
      </c>
      <c r="AX535" s="14" t="s">
        <v>75</v>
      </c>
      <c r="AY535" s="102" t="s">
        <v>204</v>
      </c>
    </row>
    <row r="536" spans="1:65" s="13" customFormat="1" x14ac:dyDescent="0.2">
      <c r="A536" s="225"/>
      <c r="B536" s="226"/>
      <c r="C536" s="225"/>
      <c r="D536" s="200" t="s">
        <v>212</v>
      </c>
      <c r="E536" s="227" t="s">
        <v>1</v>
      </c>
      <c r="F536" s="228" t="s">
        <v>458</v>
      </c>
      <c r="G536" s="225"/>
      <c r="H536" s="227" t="s">
        <v>1</v>
      </c>
      <c r="I536" s="225"/>
      <c r="J536" s="225"/>
      <c r="K536" s="225"/>
      <c r="L536" s="226"/>
      <c r="M536" s="229"/>
      <c r="N536" s="230"/>
      <c r="O536" s="230"/>
      <c r="P536" s="230"/>
      <c r="Q536" s="230"/>
      <c r="R536" s="230"/>
      <c r="S536" s="230"/>
      <c r="T536" s="231"/>
      <c r="U536" s="225"/>
      <c r="V536" s="225"/>
      <c r="AT536" s="101" t="s">
        <v>212</v>
      </c>
      <c r="AU536" s="101" t="s">
        <v>83</v>
      </c>
      <c r="AV536" s="13" t="s">
        <v>81</v>
      </c>
      <c r="AW536" s="13" t="s">
        <v>32</v>
      </c>
      <c r="AX536" s="13" t="s">
        <v>75</v>
      </c>
      <c r="AY536" s="101" t="s">
        <v>204</v>
      </c>
    </row>
    <row r="537" spans="1:65" s="14" customFormat="1" x14ac:dyDescent="0.2">
      <c r="A537" s="198"/>
      <c r="B537" s="199"/>
      <c r="C537" s="198"/>
      <c r="D537" s="200" t="s">
        <v>212</v>
      </c>
      <c r="E537" s="201" t="s">
        <v>1</v>
      </c>
      <c r="F537" s="202" t="s">
        <v>478</v>
      </c>
      <c r="G537" s="198"/>
      <c r="H537" s="203">
        <v>3.8</v>
      </c>
      <c r="I537" s="198"/>
      <c r="J537" s="198"/>
      <c r="K537" s="198"/>
      <c r="L537" s="199"/>
      <c r="M537" s="204"/>
      <c r="N537" s="205"/>
      <c r="O537" s="205"/>
      <c r="P537" s="205"/>
      <c r="Q537" s="205"/>
      <c r="R537" s="205"/>
      <c r="S537" s="205"/>
      <c r="T537" s="206"/>
      <c r="U537" s="198"/>
      <c r="V537" s="198"/>
      <c r="AT537" s="102" t="s">
        <v>212</v>
      </c>
      <c r="AU537" s="102" t="s">
        <v>83</v>
      </c>
      <c r="AV537" s="14" t="s">
        <v>83</v>
      </c>
      <c r="AW537" s="14" t="s">
        <v>32</v>
      </c>
      <c r="AX537" s="14" t="s">
        <v>75</v>
      </c>
      <c r="AY537" s="102" t="s">
        <v>204</v>
      </c>
    </row>
    <row r="538" spans="1:65" s="15" customFormat="1" x14ac:dyDescent="0.2">
      <c r="A538" s="207"/>
      <c r="B538" s="208"/>
      <c r="C538" s="207"/>
      <c r="D538" s="200" t="s">
        <v>212</v>
      </c>
      <c r="E538" s="209" t="s">
        <v>1</v>
      </c>
      <c r="F538" s="210" t="s">
        <v>227</v>
      </c>
      <c r="G538" s="207"/>
      <c r="H538" s="211">
        <v>12.399999999999999</v>
      </c>
      <c r="I538" s="207"/>
      <c r="J538" s="207"/>
      <c r="K538" s="207"/>
      <c r="L538" s="208"/>
      <c r="M538" s="212"/>
      <c r="N538" s="213"/>
      <c r="O538" s="213"/>
      <c r="P538" s="213"/>
      <c r="Q538" s="213"/>
      <c r="R538" s="213"/>
      <c r="S538" s="213"/>
      <c r="T538" s="214"/>
      <c r="U538" s="207"/>
      <c r="V538" s="207"/>
      <c r="AT538" s="103" t="s">
        <v>212</v>
      </c>
      <c r="AU538" s="103" t="s">
        <v>83</v>
      </c>
      <c r="AV538" s="15" t="s">
        <v>211</v>
      </c>
      <c r="AW538" s="15" t="s">
        <v>32</v>
      </c>
      <c r="AX538" s="15" t="s">
        <v>81</v>
      </c>
      <c r="AY538" s="103" t="s">
        <v>204</v>
      </c>
    </row>
    <row r="539" spans="1:65" s="12" customFormat="1" ht="22.9" customHeight="1" x14ac:dyDescent="0.2">
      <c r="A539" s="176"/>
      <c r="B539" s="177"/>
      <c r="C539" s="176"/>
      <c r="D539" s="178" t="s">
        <v>74</v>
      </c>
      <c r="E539" s="185" t="s">
        <v>284</v>
      </c>
      <c r="F539" s="185" t="s">
        <v>285</v>
      </c>
      <c r="G539" s="176"/>
      <c r="H539" s="176"/>
      <c r="I539" s="176"/>
      <c r="J539" s="186">
        <f>BK539</f>
        <v>0</v>
      </c>
      <c r="K539" s="176"/>
      <c r="L539" s="177"/>
      <c r="M539" s="181"/>
      <c r="N539" s="182"/>
      <c r="O539" s="182"/>
      <c r="P539" s="183">
        <f>SUM(P540:P713)</f>
        <v>0</v>
      </c>
      <c r="Q539" s="182"/>
      <c r="R539" s="183">
        <f>SUM(R540:R713)</f>
        <v>0</v>
      </c>
      <c r="S539" s="182"/>
      <c r="T539" s="184">
        <f>SUM(T540:T713)</f>
        <v>0</v>
      </c>
      <c r="U539" s="176"/>
      <c r="V539" s="176"/>
      <c r="AR539" s="96" t="s">
        <v>81</v>
      </c>
      <c r="AT539" s="97" t="s">
        <v>74</v>
      </c>
      <c r="AU539" s="97" t="s">
        <v>81</v>
      </c>
      <c r="AY539" s="96" t="s">
        <v>204</v>
      </c>
      <c r="BK539" s="98">
        <f>SUM(BK540:BK713)</f>
        <v>0</v>
      </c>
    </row>
    <row r="540" spans="1:65" s="2" customFormat="1" ht="33" customHeight="1" x14ac:dyDescent="0.2">
      <c r="A540" s="111"/>
      <c r="B540" s="112"/>
      <c r="C540" s="187" t="s">
        <v>865</v>
      </c>
      <c r="D540" s="187" t="s">
        <v>207</v>
      </c>
      <c r="E540" s="188" t="s">
        <v>289</v>
      </c>
      <c r="F540" s="189" t="s">
        <v>290</v>
      </c>
      <c r="G540" s="190" t="s">
        <v>210</v>
      </c>
      <c r="H540" s="191">
        <v>217.8</v>
      </c>
      <c r="I540" s="192"/>
      <c r="J540" s="192">
        <f>ROUND(I540*H540,2)</f>
        <v>0</v>
      </c>
      <c r="K540" s="193"/>
      <c r="L540" s="112"/>
      <c r="M540" s="194" t="s">
        <v>1</v>
      </c>
      <c r="N540" s="195" t="s">
        <v>40</v>
      </c>
      <c r="O540" s="196">
        <v>0</v>
      </c>
      <c r="P540" s="196">
        <f>O540*H540</f>
        <v>0</v>
      </c>
      <c r="Q540" s="196">
        <v>0</v>
      </c>
      <c r="R540" s="196">
        <f>Q540*H540</f>
        <v>0</v>
      </c>
      <c r="S540" s="196">
        <v>0</v>
      </c>
      <c r="T540" s="197">
        <f>S540*H540</f>
        <v>0</v>
      </c>
      <c r="U540" s="111"/>
      <c r="V540" s="111"/>
      <c r="W540" s="29"/>
      <c r="X540" s="29"/>
      <c r="Y540" s="29"/>
      <c r="Z540" s="29"/>
      <c r="AA540" s="29"/>
      <c r="AB540" s="29"/>
      <c r="AC540" s="29"/>
      <c r="AD540" s="29"/>
      <c r="AE540" s="29"/>
      <c r="AR540" s="99" t="s">
        <v>211</v>
      </c>
      <c r="AT540" s="99" t="s">
        <v>207</v>
      </c>
      <c r="AU540" s="99" t="s">
        <v>83</v>
      </c>
      <c r="AY540" s="18" t="s">
        <v>204</v>
      </c>
      <c r="BE540" s="100">
        <f>IF(N540="základní",J540,0)</f>
        <v>0</v>
      </c>
      <c r="BF540" s="100">
        <f>IF(N540="snížená",J540,0)</f>
        <v>0</v>
      </c>
      <c r="BG540" s="100">
        <f>IF(N540="zákl. přenesená",J540,0)</f>
        <v>0</v>
      </c>
      <c r="BH540" s="100">
        <f>IF(N540="sníž. přenesená",J540,0)</f>
        <v>0</v>
      </c>
      <c r="BI540" s="100">
        <f>IF(N540="nulová",J540,0)</f>
        <v>0</v>
      </c>
      <c r="BJ540" s="18" t="s">
        <v>81</v>
      </c>
      <c r="BK540" s="100">
        <f>ROUND(I540*H540,2)</f>
        <v>0</v>
      </c>
      <c r="BL540" s="18" t="s">
        <v>211</v>
      </c>
      <c r="BM540" s="99" t="s">
        <v>868</v>
      </c>
    </row>
    <row r="541" spans="1:65" s="13" customFormat="1" x14ac:dyDescent="0.2">
      <c r="A541" s="225"/>
      <c r="B541" s="226"/>
      <c r="C541" s="225"/>
      <c r="D541" s="200" t="s">
        <v>212</v>
      </c>
      <c r="E541" s="227" t="s">
        <v>1</v>
      </c>
      <c r="F541" s="228" t="s">
        <v>1137</v>
      </c>
      <c r="G541" s="225"/>
      <c r="H541" s="227" t="s">
        <v>1</v>
      </c>
      <c r="I541" s="225"/>
      <c r="J541" s="225"/>
      <c r="K541" s="225"/>
      <c r="L541" s="226"/>
      <c r="M541" s="229"/>
      <c r="N541" s="230"/>
      <c r="O541" s="230"/>
      <c r="P541" s="230"/>
      <c r="Q541" s="230"/>
      <c r="R541" s="230"/>
      <c r="S541" s="230"/>
      <c r="T541" s="231"/>
      <c r="U541" s="225"/>
      <c r="V541" s="225"/>
      <c r="AT541" s="101" t="s">
        <v>212</v>
      </c>
      <c r="AU541" s="101" t="s">
        <v>83</v>
      </c>
      <c r="AV541" s="13" t="s">
        <v>81</v>
      </c>
      <c r="AW541" s="13" t="s">
        <v>32</v>
      </c>
      <c r="AX541" s="13" t="s">
        <v>75</v>
      </c>
      <c r="AY541" s="101" t="s">
        <v>204</v>
      </c>
    </row>
    <row r="542" spans="1:65" s="14" customFormat="1" x14ac:dyDescent="0.2">
      <c r="A542" s="198"/>
      <c r="B542" s="199"/>
      <c r="C542" s="198"/>
      <c r="D542" s="200" t="s">
        <v>212</v>
      </c>
      <c r="E542" s="201" t="s">
        <v>1</v>
      </c>
      <c r="F542" s="202" t="s">
        <v>1361</v>
      </c>
      <c r="G542" s="198"/>
      <c r="H542" s="203">
        <v>108.9</v>
      </c>
      <c r="I542" s="198"/>
      <c r="J542" s="198"/>
      <c r="K542" s="198"/>
      <c r="L542" s="199"/>
      <c r="M542" s="204"/>
      <c r="N542" s="205"/>
      <c r="O542" s="205"/>
      <c r="P542" s="205"/>
      <c r="Q542" s="205"/>
      <c r="R542" s="205"/>
      <c r="S542" s="205"/>
      <c r="T542" s="206"/>
      <c r="U542" s="198"/>
      <c r="V542" s="198"/>
      <c r="AT542" s="102" t="s">
        <v>212</v>
      </c>
      <c r="AU542" s="102" t="s">
        <v>83</v>
      </c>
      <c r="AV542" s="14" t="s">
        <v>83</v>
      </c>
      <c r="AW542" s="14" t="s">
        <v>32</v>
      </c>
      <c r="AX542" s="14" t="s">
        <v>75</v>
      </c>
      <c r="AY542" s="102" t="s">
        <v>204</v>
      </c>
    </row>
    <row r="543" spans="1:65" s="16" customFormat="1" x14ac:dyDescent="0.2">
      <c r="A543" s="232"/>
      <c r="B543" s="233"/>
      <c r="C543" s="232"/>
      <c r="D543" s="200" t="s">
        <v>212</v>
      </c>
      <c r="E543" s="234" t="s">
        <v>1</v>
      </c>
      <c r="F543" s="235" t="s">
        <v>1067</v>
      </c>
      <c r="G543" s="232"/>
      <c r="H543" s="236">
        <v>108.9</v>
      </c>
      <c r="I543" s="232"/>
      <c r="J543" s="232"/>
      <c r="K543" s="232"/>
      <c r="L543" s="233"/>
      <c r="M543" s="237"/>
      <c r="N543" s="238"/>
      <c r="O543" s="238"/>
      <c r="P543" s="238"/>
      <c r="Q543" s="238"/>
      <c r="R543" s="238"/>
      <c r="S543" s="238"/>
      <c r="T543" s="239"/>
      <c r="U543" s="232"/>
      <c r="V543" s="232"/>
      <c r="AT543" s="104" t="s">
        <v>212</v>
      </c>
      <c r="AU543" s="104" t="s">
        <v>83</v>
      </c>
      <c r="AV543" s="16" t="s">
        <v>230</v>
      </c>
      <c r="AW543" s="16" t="s">
        <v>32</v>
      </c>
      <c r="AX543" s="16" t="s">
        <v>75</v>
      </c>
      <c r="AY543" s="104" t="s">
        <v>204</v>
      </c>
    </row>
    <row r="544" spans="1:65" s="13" customFormat="1" x14ac:dyDescent="0.2">
      <c r="A544" s="225"/>
      <c r="B544" s="226"/>
      <c r="C544" s="225"/>
      <c r="D544" s="200" t="s">
        <v>212</v>
      </c>
      <c r="E544" s="227" t="s">
        <v>1</v>
      </c>
      <c r="F544" s="228" t="s">
        <v>1362</v>
      </c>
      <c r="G544" s="225"/>
      <c r="H544" s="227" t="s">
        <v>1</v>
      </c>
      <c r="I544" s="225"/>
      <c r="J544" s="225"/>
      <c r="K544" s="225"/>
      <c r="L544" s="226"/>
      <c r="M544" s="229"/>
      <c r="N544" s="230"/>
      <c r="O544" s="230"/>
      <c r="P544" s="230"/>
      <c r="Q544" s="230"/>
      <c r="R544" s="230"/>
      <c r="S544" s="230"/>
      <c r="T544" s="231"/>
      <c r="U544" s="225"/>
      <c r="V544" s="225"/>
      <c r="AT544" s="101" t="s">
        <v>212</v>
      </c>
      <c r="AU544" s="101" t="s">
        <v>83</v>
      </c>
      <c r="AV544" s="13" t="s">
        <v>81</v>
      </c>
      <c r="AW544" s="13" t="s">
        <v>32</v>
      </c>
      <c r="AX544" s="13" t="s">
        <v>75</v>
      </c>
      <c r="AY544" s="101" t="s">
        <v>204</v>
      </c>
    </row>
    <row r="545" spans="1:65" s="14" customFormat="1" x14ac:dyDescent="0.2">
      <c r="A545" s="198"/>
      <c r="B545" s="199"/>
      <c r="C545" s="198"/>
      <c r="D545" s="200" t="s">
        <v>212</v>
      </c>
      <c r="E545" s="201" t="s">
        <v>1</v>
      </c>
      <c r="F545" s="202" t="s">
        <v>1363</v>
      </c>
      <c r="G545" s="198"/>
      <c r="H545" s="203">
        <v>108.9</v>
      </c>
      <c r="I545" s="198"/>
      <c r="J545" s="198"/>
      <c r="K545" s="198"/>
      <c r="L545" s="199"/>
      <c r="M545" s="204"/>
      <c r="N545" s="205"/>
      <c r="O545" s="205"/>
      <c r="P545" s="205"/>
      <c r="Q545" s="205"/>
      <c r="R545" s="205"/>
      <c r="S545" s="205"/>
      <c r="T545" s="206"/>
      <c r="U545" s="198"/>
      <c r="V545" s="198"/>
      <c r="AT545" s="102" t="s">
        <v>212</v>
      </c>
      <c r="AU545" s="102" t="s">
        <v>83</v>
      </c>
      <c r="AV545" s="14" t="s">
        <v>83</v>
      </c>
      <c r="AW545" s="14" t="s">
        <v>32</v>
      </c>
      <c r="AX545" s="14" t="s">
        <v>75</v>
      </c>
      <c r="AY545" s="102" t="s">
        <v>204</v>
      </c>
    </row>
    <row r="546" spans="1:65" s="15" customFormat="1" x14ac:dyDescent="0.2">
      <c r="A546" s="207"/>
      <c r="B546" s="208"/>
      <c r="C546" s="207"/>
      <c r="D546" s="200" t="s">
        <v>212</v>
      </c>
      <c r="E546" s="209" t="s">
        <v>1</v>
      </c>
      <c r="F546" s="210" t="s">
        <v>227</v>
      </c>
      <c r="G546" s="207"/>
      <c r="H546" s="211">
        <v>217.8</v>
      </c>
      <c r="I546" s="207"/>
      <c r="J546" s="207"/>
      <c r="K546" s="207"/>
      <c r="L546" s="208"/>
      <c r="M546" s="212"/>
      <c r="N546" s="213"/>
      <c r="O546" s="213"/>
      <c r="P546" s="213"/>
      <c r="Q546" s="213"/>
      <c r="R546" s="213"/>
      <c r="S546" s="213"/>
      <c r="T546" s="214"/>
      <c r="U546" s="207"/>
      <c r="V546" s="207"/>
      <c r="AT546" s="103" t="s">
        <v>212</v>
      </c>
      <c r="AU546" s="103" t="s">
        <v>83</v>
      </c>
      <c r="AV546" s="15" t="s">
        <v>211</v>
      </c>
      <c r="AW546" s="15" t="s">
        <v>32</v>
      </c>
      <c r="AX546" s="15" t="s">
        <v>81</v>
      </c>
      <c r="AY546" s="103" t="s">
        <v>204</v>
      </c>
    </row>
    <row r="547" spans="1:65" s="2" customFormat="1" ht="37.9" customHeight="1" x14ac:dyDescent="0.2">
      <c r="A547" s="111"/>
      <c r="B547" s="112"/>
      <c r="C547" s="187" t="s">
        <v>541</v>
      </c>
      <c r="D547" s="187" t="s">
        <v>207</v>
      </c>
      <c r="E547" s="188" t="s">
        <v>293</v>
      </c>
      <c r="F547" s="189" t="s">
        <v>294</v>
      </c>
      <c r="G547" s="190" t="s">
        <v>210</v>
      </c>
      <c r="H547" s="191">
        <v>2328.6799999999998</v>
      </c>
      <c r="I547" s="192"/>
      <c r="J547" s="192">
        <f>ROUND(I547*H547,2)</f>
        <v>0</v>
      </c>
      <c r="K547" s="193"/>
      <c r="L547" s="112"/>
      <c r="M547" s="194" t="s">
        <v>1</v>
      </c>
      <c r="N547" s="195" t="s">
        <v>40</v>
      </c>
      <c r="O547" s="196">
        <v>0</v>
      </c>
      <c r="P547" s="196">
        <f>O547*H547</f>
        <v>0</v>
      </c>
      <c r="Q547" s="196">
        <v>0</v>
      </c>
      <c r="R547" s="196">
        <f>Q547*H547</f>
        <v>0</v>
      </c>
      <c r="S547" s="196">
        <v>0</v>
      </c>
      <c r="T547" s="197">
        <f>S547*H547</f>
        <v>0</v>
      </c>
      <c r="U547" s="111"/>
      <c r="V547" s="111"/>
      <c r="W547" s="29"/>
      <c r="X547" s="29"/>
      <c r="Y547" s="29"/>
      <c r="Z547" s="29"/>
      <c r="AA547" s="29"/>
      <c r="AB547" s="29"/>
      <c r="AC547" s="29"/>
      <c r="AD547" s="29"/>
      <c r="AE547" s="29"/>
      <c r="AR547" s="99" t="s">
        <v>211</v>
      </c>
      <c r="AT547" s="99" t="s">
        <v>207</v>
      </c>
      <c r="AU547" s="99" t="s">
        <v>83</v>
      </c>
      <c r="AY547" s="18" t="s">
        <v>204</v>
      </c>
      <c r="BE547" s="100">
        <f>IF(N547="základní",J547,0)</f>
        <v>0</v>
      </c>
      <c r="BF547" s="100">
        <f>IF(N547="snížená",J547,0)</f>
        <v>0</v>
      </c>
      <c r="BG547" s="100">
        <f>IF(N547="zákl. přenesená",J547,0)</f>
        <v>0</v>
      </c>
      <c r="BH547" s="100">
        <f>IF(N547="sníž. přenesená",J547,0)</f>
        <v>0</v>
      </c>
      <c r="BI547" s="100">
        <f>IF(N547="nulová",J547,0)</f>
        <v>0</v>
      </c>
      <c r="BJ547" s="18" t="s">
        <v>81</v>
      </c>
      <c r="BK547" s="100">
        <f>ROUND(I547*H547,2)</f>
        <v>0</v>
      </c>
      <c r="BL547" s="18" t="s">
        <v>211</v>
      </c>
      <c r="BM547" s="99" t="s">
        <v>871</v>
      </c>
    </row>
    <row r="548" spans="1:65" s="13" customFormat="1" x14ac:dyDescent="0.2">
      <c r="A548" s="225"/>
      <c r="B548" s="226"/>
      <c r="C548" s="225"/>
      <c r="D548" s="200" t="s">
        <v>212</v>
      </c>
      <c r="E548" s="227" t="s">
        <v>1</v>
      </c>
      <c r="F548" s="228" t="s">
        <v>1154</v>
      </c>
      <c r="G548" s="225"/>
      <c r="H548" s="227" t="s">
        <v>1</v>
      </c>
      <c r="I548" s="225"/>
      <c r="J548" s="225"/>
      <c r="K548" s="225"/>
      <c r="L548" s="226"/>
      <c r="M548" s="229"/>
      <c r="N548" s="230"/>
      <c r="O548" s="230"/>
      <c r="P548" s="230"/>
      <c r="Q548" s="230"/>
      <c r="R548" s="230"/>
      <c r="S548" s="230"/>
      <c r="T548" s="231"/>
      <c r="U548" s="225"/>
      <c r="V548" s="225"/>
      <c r="AT548" s="101" t="s">
        <v>212</v>
      </c>
      <c r="AU548" s="101" t="s">
        <v>83</v>
      </c>
      <c r="AV548" s="13" t="s">
        <v>81</v>
      </c>
      <c r="AW548" s="13" t="s">
        <v>32</v>
      </c>
      <c r="AX548" s="13" t="s">
        <v>75</v>
      </c>
      <c r="AY548" s="101" t="s">
        <v>204</v>
      </c>
    </row>
    <row r="549" spans="1:65" s="14" customFormat="1" x14ac:dyDescent="0.2">
      <c r="A549" s="198"/>
      <c r="B549" s="199"/>
      <c r="C549" s="198"/>
      <c r="D549" s="200" t="s">
        <v>212</v>
      </c>
      <c r="E549" s="201" t="s">
        <v>1</v>
      </c>
      <c r="F549" s="202" t="s">
        <v>1364</v>
      </c>
      <c r="G549" s="198"/>
      <c r="H549" s="203">
        <v>87.6</v>
      </c>
      <c r="I549" s="198"/>
      <c r="J549" s="198"/>
      <c r="K549" s="198"/>
      <c r="L549" s="199"/>
      <c r="M549" s="204"/>
      <c r="N549" s="205"/>
      <c r="O549" s="205"/>
      <c r="P549" s="205"/>
      <c r="Q549" s="205"/>
      <c r="R549" s="205"/>
      <c r="S549" s="205"/>
      <c r="T549" s="206"/>
      <c r="U549" s="198"/>
      <c r="V549" s="198"/>
      <c r="AT549" s="102" t="s">
        <v>212</v>
      </c>
      <c r="AU549" s="102" t="s">
        <v>83</v>
      </c>
      <c r="AV549" s="14" t="s">
        <v>83</v>
      </c>
      <c r="AW549" s="14" t="s">
        <v>32</v>
      </c>
      <c r="AX549" s="14" t="s">
        <v>75</v>
      </c>
      <c r="AY549" s="102" t="s">
        <v>204</v>
      </c>
    </row>
    <row r="550" spans="1:65" s="14" customFormat="1" x14ac:dyDescent="0.2">
      <c r="A550" s="198"/>
      <c r="B550" s="199"/>
      <c r="C550" s="198"/>
      <c r="D550" s="200" t="s">
        <v>212</v>
      </c>
      <c r="E550" s="201" t="s">
        <v>1</v>
      </c>
      <c r="F550" s="202" t="s">
        <v>1365</v>
      </c>
      <c r="G550" s="198"/>
      <c r="H550" s="203">
        <v>135.80000000000001</v>
      </c>
      <c r="I550" s="198"/>
      <c r="J550" s="198"/>
      <c r="K550" s="198"/>
      <c r="L550" s="199"/>
      <c r="M550" s="204"/>
      <c r="N550" s="205"/>
      <c r="O550" s="205"/>
      <c r="P550" s="205"/>
      <c r="Q550" s="205"/>
      <c r="R550" s="205"/>
      <c r="S550" s="205"/>
      <c r="T550" s="206"/>
      <c r="U550" s="198"/>
      <c r="V550" s="198"/>
      <c r="AT550" s="102" t="s">
        <v>212</v>
      </c>
      <c r="AU550" s="102" t="s">
        <v>83</v>
      </c>
      <c r="AV550" s="14" t="s">
        <v>83</v>
      </c>
      <c r="AW550" s="14" t="s">
        <v>32</v>
      </c>
      <c r="AX550" s="14" t="s">
        <v>75</v>
      </c>
      <c r="AY550" s="102" t="s">
        <v>204</v>
      </c>
    </row>
    <row r="551" spans="1:65" s="14" customFormat="1" x14ac:dyDescent="0.2">
      <c r="A551" s="198"/>
      <c r="B551" s="199"/>
      <c r="C551" s="198"/>
      <c r="D551" s="200" t="s">
        <v>212</v>
      </c>
      <c r="E551" s="201" t="s">
        <v>1</v>
      </c>
      <c r="F551" s="202" t="s">
        <v>1366</v>
      </c>
      <c r="G551" s="198"/>
      <c r="H551" s="203">
        <v>222.7</v>
      </c>
      <c r="I551" s="198"/>
      <c r="J551" s="198"/>
      <c r="K551" s="198"/>
      <c r="L551" s="199"/>
      <c r="M551" s="204"/>
      <c r="N551" s="205"/>
      <c r="O551" s="205"/>
      <c r="P551" s="205"/>
      <c r="Q551" s="205"/>
      <c r="R551" s="205"/>
      <c r="S551" s="205"/>
      <c r="T551" s="206"/>
      <c r="U551" s="198"/>
      <c r="V551" s="198"/>
      <c r="AT551" s="102" t="s">
        <v>212</v>
      </c>
      <c r="AU551" s="102" t="s">
        <v>83</v>
      </c>
      <c r="AV551" s="14" t="s">
        <v>83</v>
      </c>
      <c r="AW551" s="14" t="s">
        <v>32</v>
      </c>
      <c r="AX551" s="14" t="s">
        <v>75</v>
      </c>
      <c r="AY551" s="102" t="s">
        <v>204</v>
      </c>
    </row>
    <row r="552" spans="1:65" s="13" customFormat="1" x14ac:dyDescent="0.2">
      <c r="A552" s="225"/>
      <c r="B552" s="226"/>
      <c r="C552" s="225"/>
      <c r="D552" s="200" t="s">
        <v>212</v>
      </c>
      <c r="E552" s="227" t="s">
        <v>1</v>
      </c>
      <c r="F552" s="228" t="s">
        <v>1159</v>
      </c>
      <c r="G552" s="225"/>
      <c r="H552" s="227" t="s">
        <v>1</v>
      </c>
      <c r="I552" s="225"/>
      <c r="J552" s="225"/>
      <c r="K552" s="225"/>
      <c r="L552" s="226"/>
      <c r="M552" s="229"/>
      <c r="N552" s="230"/>
      <c r="O552" s="230"/>
      <c r="P552" s="230"/>
      <c r="Q552" s="230"/>
      <c r="R552" s="230"/>
      <c r="S552" s="230"/>
      <c r="T552" s="231"/>
      <c r="U552" s="225"/>
      <c r="V552" s="225"/>
      <c r="AT552" s="101" t="s">
        <v>212</v>
      </c>
      <c r="AU552" s="101" t="s">
        <v>83</v>
      </c>
      <c r="AV552" s="13" t="s">
        <v>81</v>
      </c>
      <c r="AW552" s="13" t="s">
        <v>32</v>
      </c>
      <c r="AX552" s="13" t="s">
        <v>75</v>
      </c>
      <c r="AY552" s="101" t="s">
        <v>204</v>
      </c>
    </row>
    <row r="553" spans="1:65" s="14" customFormat="1" x14ac:dyDescent="0.2">
      <c r="A553" s="198"/>
      <c r="B553" s="199"/>
      <c r="C553" s="198"/>
      <c r="D553" s="200" t="s">
        <v>212</v>
      </c>
      <c r="E553" s="201" t="s">
        <v>1</v>
      </c>
      <c r="F553" s="202" t="s">
        <v>1367</v>
      </c>
      <c r="G553" s="198"/>
      <c r="H553" s="203">
        <v>195.54</v>
      </c>
      <c r="I553" s="198"/>
      <c r="J553" s="198"/>
      <c r="K553" s="198"/>
      <c r="L553" s="199"/>
      <c r="M553" s="204"/>
      <c r="N553" s="205"/>
      <c r="O553" s="205"/>
      <c r="P553" s="205"/>
      <c r="Q553" s="205"/>
      <c r="R553" s="205"/>
      <c r="S553" s="205"/>
      <c r="T553" s="206"/>
      <c r="U553" s="198"/>
      <c r="V553" s="198"/>
      <c r="AT553" s="102" t="s">
        <v>212</v>
      </c>
      <c r="AU553" s="102" t="s">
        <v>83</v>
      </c>
      <c r="AV553" s="14" t="s">
        <v>83</v>
      </c>
      <c r="AW553" s="14" t="s">
        <v>32</v>
      </c>
      <c r="AX553" s="14" t="s">
        <v>75</v>
      </c>
      <c r="AY553" s="102" t="s">
        <v>204</v>
      </c>
    </row>
    <row r="554" spans="1:65" s="14" customFormat="1" x14ac:dyDescent="0.2">
      <c r="A554" s="198"/>
      <c r="B554" s="199"/>
      <c r="C554" s="198"/>
      <c r="D554" s="200" t="s">
        <v>212</v>
      </c>
      <c r="E554" s="201" t="s">
        <v>1</v>
      </c>
      <c r="F554" s="202" t="s">
        <v>1368</v>
      </c>
      <c r="G554" s="198"/>
      <c r="H554" s="203">
        <v>327.7</v>
      </c>
      <c r="I554" s="198"/>
      <c r="J554" s="198"/>
      <c r="K554" s="198"/>
      <c r="L554" s="199"/>
      <c r="M554" s="204"/>
      <c r="N554" s="205"/>
      <c r="O554" s="205"/>
      <c r="P554" s="205"/>
      <c r="Q554" s="205"/>
      <c r="R554" s="205"/>
      <c r="S554" s="205"/>
      <c r="T554" s="206"/>
      <c r="U554" s="198"/>
      <c r="V554" s="198"/>
      <c r="AT554" s="102" t="s">
        <v>212</v>
      </c>
      <c r="AU554" s="102" t="s">
        <v>83</v>
      </c>
      <c r="AV554" s="14" t="s">
        <v>83</v>
      </c>
      <c r="AW554" s="14" t="s">
        <v>32</v>
      </c>
      <c r="AX554" s="14" t="s">
        <v>75</v>
      </c>
      <c r="AY554" s="102" t="s">
        <v>204</v>
      </c>
    </row>
    <row r="555" spans="1:65" s="14" customFormat="1" x14ac:dyDescent="0.2">
      <c r="A555" s="198"/>
      <c r="B555" s="199"/>
      <c r="C555" s="198"/>
      <c r="D555" s="200" t="s">
        <v>212</v>
      </c>
      <c r="E555" s="201" t="s">
        <v>1</v>
      </c>
      <c r="F555" s="202" t="s">
        <v>1369</v>
      </c>
      <c r="G555" s="198"/>
      <c r="H555" s="203">
        <v>195</v>
      </c>
      <c r="I555" s="198"/>
      <c r="J555" s="198"/>
      <c r="K555" s="198"/>
      <c r="L555" s="199"/>
      <c r="M555" s="204"/>
      <c r="N555" s="205"/>
      <c r="O555" s="205"/>
      <c r="P555" s="205"/>
      <c r="Q555" s="205"/>
      <c r="R555" s="205"/>
      <c r="S555" s="205"/>
      <c r="T555" s="206"/>
      <c r="U555" s="198"/>
      <c r="V555" s="198"/>
      <c r="AT555" s="102" t="s">
        <v>212</v>
      </c>
      <c r="AU555" s="102" t="s">
        <v>83</v>
      </c>
      <c r="AV555" s="14" t="s">
        <v>83</v>
      </c>
      <c r="AW555" s="14" t="s">
        <v>32</v>
      </c>
      <c r="AX555" s="14" t="s">
        <v>75</v>
      </c>
      <c r="AY555" s="102" t="s">
        <v>204</v>
      </c>
    </row>
    <row r="556" spans="1:65" s="16" customFormat="1" x14ac:dyDescent="0.2">
      <c r="A556" s="232"/>
      <c r="B556" s="233"/>
      <c r="C556" s="232"/>
      <c r="D556" s="200" t="s">
        <v>212</v>
      </c>
      <c r="E556" s="234" t="s">
        <v>1</v>
      </c>
      <c r="F556" s="235" t="s">
        <v>1067</v>
      </c>
      <c r="G556" s="232"/>
      <c r="H556" s="236">
        <v>1164.3399999999999</v>
      </c>
      <c r="I556" s="232"/>
      <c r="J556" s="232"/>
      <c r="K556" s="232"/>
      <c r="L556" s="233"/>
      <c r="M556" s="237"/>
      <c r="N556" s="238"/>
      <c r="O556" s="238"/>
      <c r="P556" s="238"/>
      <c r="Q556" s="238"/>
      <c r="R556" s="238"/>
      <c r="S556" s="238"/>
      <c r="T556" s="239"/>
      <c r="U556" s="232"/>
      <c r="V556" s="232"/>
      <c r="AT556" s="104" t="s">
        <v>212</v>
      </c>
      <c r="AU556" s="104" t="s">
        <v>83</v>
      </c>
      <c r="AV556" s="16" t="s">
        <v>230</v>
      </c>
      <c r="AW556" s="16" t="s">
        <v>32</v>
      </c>
      <c r="AX556" s="16" t="s">
        <v>75</v>
      </c>
      <c r="AY556" s="104" t="s">
        <v>204</v>
      </c>
    </row>
    <row r="557" spans="1:65" s="13" customFormat="1" x14ac:dyDescent="0.2">
      <c r="A557" s="225"/>
      <c r="B557" s="226"/>
      <c r="C557" s="225"/>
      <c r="D557" s="200" t="s">
        <v>212</v>
      </c>
      <c r="E557" s="227" t="s">
        <v>1</v>
      </c>
      <c r="F557" s="228" t="s">
        <v>1370</v>
      </c>
      <c r="G557" s="225"/>
      <c r="H557" s="227" t="s">
        <v>1</v>
      </c>
      <c r="I557" s="225"/>
      <c r="J557" s="225"/>
      <c r="K557" s="225"/>
      <c r="L557" s="226"/>
      <c r="M557" s="229"/>
      <c r="N557" s="230"/>
      <c r="O557" s="230"/>
      <c r="P557" s="230"/>
      <c r="Q557" s="230"/>
      <c r="R557" s="230"/>
      <c r="S557" s="230"/>
      <c r="T557" s="231"/>
      <c r="U557" s="225"/>
      <c r="V557" s="225"/>
      <c r="AT557" s="101" t="s">
        <v>212</v>
      </c>
      <c r="AU557" s="101" t="s">
        <v>83</v>
      </c>
      <c r="AV557" s="13" t="s">
        <v>81</v>
      </c>
      <c r="AW557" s="13" t="s">
        <v>32</v>
      </c>
      <c r="AX557" s="13" t="s">
        <v>75</v>
      </c>
      <c r="AY557" s="101" t="s">
        <v>204</v>
      </c>
    </row>
    <row r="558" spans="1:65" s="14" customFormat="1" x14ac:dyDescent="0.2">
      <c r="A558" s="198"/>
      <c r="B558" s="199"/>
      <c r="C558" s="198"/>
      <c r="D558" s="200" t="s">
        <v>212</v>
      </c>
      <c r="E558" s="201" t="s">
        <v>1</v>
      </c>
      <c r="F558" s="202" t="s">
        <v>1371</v>
      </c>
      <c r="G558" s="198"/>
      <c r="H558" s="203">
        <v>1164.3399999999999</v>
      </c>
      <c r="I558" s="198"/>
      <c r="J558" s="198"/>
      <c r="K558" s="198"/>
      <c r="L558" s="199"/>
      <c r="M558" s="204"/>
      <c r="N558" s="205"/>
      <c r="O558" s="205"/>
      <c r="P558" s="205"/>
      <c r="Q558" s="205"/>
      <c r="R558" s="205"/>
      <c r="S558" s="205"/>
      <c r="T558" s="206"/>
      <c r="U558" s="198"/>
      <c r="V558" s="198"/>
      <c r="AT558" s="102" t="s">
        <v>212</v>
      </c>
      <c r="AU558" s="102" t="s">
        <v>83</v>
      </c>
      <c r="AV558" s="14" t="s">
        <v>83</v>
      </c>
      <c r="AW558" s="14" t="s">
        <v>32</v>
      </c>
      <c r="AX558" s="14" t="s">
        <v>75</v>
      </c>
      <c r="AY558" s="102" t="s">
        <v>204</v>
      </c>
    </row>
    <row r="559" spans="1:65" s="15" customFormat="1" x14ac:dyDescent="0.2">
      <c r="A559" s="207"/>
      <c r="B559" s="208"/>
      <c r="C559" s="207"/>
      <c r="D559" s="200" t="s">
        <v>212</v>
      </c>
      <c r="E559" s="209" t="s">
        <v>1</v>
      </c>
      <c r="F559" s="210" t="s">
        <v>227</v>
      </c>
      <c r="G559" s="207"/>
      <c r="H559" s="211">
        <v>2328.6799999999998</v>
      </c>
      <c r="I559" s="207"/>
      <c r="J559" s="207"/>
      <c r="K559" s="207"/>
      <c r="L559" s="208"/>
      <c r="M559" s="212"/>
      <c r="N559" s="213"/>
      <c r="O559" s="213"/>
      <c r="P559" s="213"/>
      <c r="Q559" s="213"/>
      <c r="R559" s="213"/>
      <c r="S559" s="213"/>
      <c r="T559" s="214"/>
      <c r="U559" s="207"/>
      <c r="V559" s="207"/>
      <c r="AT559" s="103" t="s">
        <v>212</v>
      </c>
      <c r="AU559" s="103" t="s">
        <v>83</v>
      </c>
      <c r="AV559" s="15" t="s">
        <v>211</v>
      </c>
      <c r="AW559" s="15" t="s">
        <v>32</v>
      </c>
      <c r="AX559" s="15" t="s">
        <v>81</v>
      </c>
      <c r="AY559" s="103" t="s">
        <v>204</v>
      </c>
    </row>
    <row r="560" spans="1:65" s="2" customFormat="1" ht="33" customHeight="1" x14ac:dyDescent="0.2">
      <c r="A560" s="111"/>
      <c r="B560" s="112"/>
      <c r="C560" s="187" t="s">
        <v>873</v>
      </c>
      <c r="D560" s="187" t="s">
        <v>207</v>
      </c>
      <c r="E560" s="188" t="s">
        <v>1372</v>
      </c>
      <c r="F560" s="189" t="s">
        <v>1373</v>
      </c>
      <c r="G560" s="190" t="s">
        <v>210</v>
      </c>
      <c r="H560" s="191">
        <v>162</v>
      </c>
      <c r="I560" s="192"/>
      <c r="J560" s="192">
        <f>ROUND(I560*H560,2)</f>
        <v>0</v>
      </c>
      <c r="K560" s="193"/>
      <c r="L560" s="112"/>
      <c r="M560" s="194" t="s">
        <v>1</v>
      </c>
      <c r="N560" s="195" t="s">
        <v>40</v>
      </c>
      <c r="O560" s="196">
        <v>0</v>
      </c>
      <c r="P560" s="196">
        <f>O560*H560</f>
        <v>0</v>
      </c>
      <c r="Q560" s="196">
        <v>0</v>
      </c>
      <c r="R560" s="196">
        <f>Q560*H560</f>
        <v>0</v>
      </c>
      <c r="S560" s="196">
        <v>0</v>
      </c>
      <c r="T560" s="197">
        <f>S560*H560</f>
        <v>0</v>
      </c>
      <c r="U560" s="111"/>
      <c r="V560" s="111"/>
      <c r="W560" s="29"/>
      <c r="X560" s="29"/>
      <c r="Y560" s="29"/>
      <c r="Z560" s="29"/>
      <c r="AA560" s="29"/>
      <c r="AB560" s="29"/>
      <c r="AC560" s="29"/>
      <c r="AD560" s="29"/>
      <c r="AE560" s="29"/>
      <c r="AR560" s="99" t="s">
        <v>211</v>
      </c>
      <c r="AT560" s="99" t="s">
        <v>207</v>
      </c>
      <c r="AU560" s="99" t="s">
        <v>83</v>
      </c>
      <c r="AY560" s="18" t="s">
        <v>204</v>
      </c>
      <c r="BE560" s="100">
        <f>IF(N560="základní",J560,0)</f>
        <v>0</v>
      </c>
      <c r="BF560" s="100">
        <f>IF(N560="snížená",J560,0)</f>
        <v>0</v>
      </c>
      <c r="BG560" s="100">
        <f>IF(N560="zákl. přenesená",J560,0)</f>
        <v>0</v>
      </c>
      <c r="BH560" s="100">
        <f>IF(N560="sníž. přenesená",J560,0)</f>
        <v>0</v>
      </c>
      <c r="BI560" s="100">
        <f>IF(N560="nulová",J560,0)</f>
        <v>0</v>
      </c>
      <c r="BJ560" s="18" t="s">
        <v>81</v>
      </c>
      <c r="BK560" s="100">
        <f>ROUND(I560*H560,2)</f>
        <v>0</v>
      </c>
      <c r="BL560" s="18" t="s">
        <v>211</v>
      </c>
      <c r="BM560" s="99" t="s">
        <v>1374</v>
      </c>
    </row>
    <row r="561" spans="1:65" s="13" customFormat="1" x14ac:dyDescent="0.2">
      <c r="A561" s="225"/>
      <c r="B561" s="226"/>
      <c r="C561" s="225"/>
      <c r="D561" s="200" t="s">
        <v>212</v>
      </c>
      <c r="E561" s="227" t="s">
        <v>1</v>
      </c>
      <c r="F561" s="228" t="s">
        <v>1375</v>
      </c>
      <c r="G561" s="225"/>
      <c r="H561" s="227" t="s">
        <v>1</v>
      </c>
      <c r="I561" s="225"/>
      <c r="J561" s="225"/>
      <c r="K561" s="225"/>
      <c r="L561" s="226"/>
      <c r="M561" s="229"/>
      <c r="N561" s="230"/>
      <c r="O561" s="230"/>
      <c r="P561" s="230"/>
      <c r="Q561" s="230"/>
      <c r="R561" s="230"/>
      <c r="S561" s="230"/>
      <c r="T561" s="231"/>
      <c r="U561" s="225"/>
      <c r="V561" s="225"/>
      <c r="AT561" s="101" t="s">
        <v>212</v>
      </c>
      <c r="AU561" s="101" t="s">
        <v>83</v>
      </c>
      <c r="AV561" s="13" t="s">
        <v>81</v>
      </c>
      <c r="AW561" s="13" t="s">
        <v>32</v>
      </c>
      <c r="AX561" s="13" t="s">
        <v>75</v>
      </c>
      <c r="AY561" s="101" t="s">
        <v>204</v>
      </c>
    </row>
    <row r="562" spans="1:65" s="14" customFormat="1" x14ac:dyDescent="0.2">
      <c r="A562" s="198"/>
      <c r="B562" s="199"/>
      <c r="C562" s="198"/>
      <c r="D562" s="200" t="s">
        <v>212</v>
      </c>
      <c r="E562" s="201" t="s">
        <v>1</v>
      </c>
      <c r="F562" s="202" t="s">
        <v>946</v>
      </c>
      <c r="G562" s="198"/>
      <c r="H562" s="203">
        <v>162</v>
      </c>
      <c r="I562" s="198"/>
      <c r="J562" s="198"/>
      <c r="K562" s="198"/>
      <c r="L562" s="199"/>
      <c r="M562" s="204"/>
      <c r="N562" s="205"/>
      <c r="O562" s="205"/>
      <c r="P562" s="205"/>
      <c r="Q562" s="205"/>
      <c r="R562" s="205"/>
      <c r="S562" s="205"/>
      <c r="T562" s="206"/>
      <c r="U562" s="198"/>
      <c r="V562" s="198"/>
      <c r="AT562" s="102" t="s">
        <v>212</v>
      </c>
      <c r="AU562" s="102" t="s">
        <v>83</v>
      </c>
      <c r="AV562" s="14" t="s">
        <v>83</v>
      </c>
      <c r="AW562" s="14" t="s">
        <v>32</v>
      </c>
      <c r="AX562" s="14" t="s">
        <v>75</v>
      </c>
      <c r="AY562" s="102" t="s">
        <v>204</v>
      </c>
    </row>
    <row r="563" spans="1:65" s="15" customFormat="1" x14ac:dyDescent="0.2">
      <c r="A563" s="207"/>
      <c r="B563" s="208"/>
      <c r="C563" s="207"/>
      <c r="D563" s="200" t="s">
        <v>212</v>
      </c>
      <c r="E563" s="209" t="s">
        <v>1</v>
      </c>
      <c r="F563" s="210" t="s">
        <v>227</v>
      </c>
      <c r="G563" s="207"/>
      <c r="H563" s="211">
        <v>162</v>
      </c>
      <c r="I563" s="207"/>
      <c r="J563" s="207"/>
      <c r="K563" s="207"/>
      <c r="L563" s="208"/>
      <c r="M563" s="212"/>
      <c r="N563" s="213"/>
      <c r="O563" s="213"/>
      <c r="P563" s="213"/>
      <c r="Q563" s="213"/>
      <c r="R563" s="213"/>
      <c r="S563" s="213"/>
      <c r="T563" s="214"/>
      <c r="U563" s="207"/>
      <c r="V563" s="207"/>
      <c r="AT563" s="103" t="s">
        <v>212</v>
      </c>
      <c r="AU563" s="103" t="s">
        <v>83</v>
      </c>
      <c r="AV563" s="15" t="s">
        <v>211</v>
      </c>
      <c r="AW563" s="15" t="s">
        <v>32</v>
      </c>
      <c r="AX563" s="15" t="s">
        <v>81</v>
      </c>
      <c r="AY563" s="103" t="s">
        <v>204</v>
      </c>
    </row>
    <row r="564" spans="1:65" s="2" customFormat="1" ht="33" customHeight="1" x14ac:dyDescent="0.2">
      <c r="A564" s="111"/>
      <c r="B564" s="112"/>
      <c r="C564" s="187" t="s">
        <v>552</v>
      </c>
      <c r="D564" s="187" t="s">
        <v>207</v>
      </c>
      <c r="E564" s="188" t="s">
        <v>1376</v>
      </c>
      <c r="F564" s="189" t="s">
        <v>1377</v>
      </c>
      <c r="G564" s="190" t="s">
        <v>210</v>
      </c>
      <c r="H564" s="191">
        <v>4860</v>
      </c>
      <c r="I564" s="192"/>
      <c r="J564" s="192">
        <f>ROUND(I564*H564,2)</f>
        <v>0</v>
      </c>
      <c r="K564" s="193"/>
      <c r="L564" s="112"/>
      <c r="M564" s="194" t="s">
        <v>1</v>
      </c>
      <c r="N564" s="195" t="s">
        <v>40</v>
      </c>
      <c r="O564" s="196">
        <v>0</v>
      </c>
      <c r="P564" s="196">
        <f>O564*H564</f>
        <v>0</v>
      </c>
      <c r="Q564" s="196">
        <v>0</v>
      </c>
      <c r="R564" s="196">
        <f>Q564*H564</f>
        <v>0</v>
      </c>
      <c r="S564" s="196">
        <v>0</v>
      </c>
      <c r="T564" s="197">
        <f>S564*H564</f>
        <v>0</v>
      </c>
      <c r="U564" s="111"/>
      <c r="V564" s="111"/>
      <c r="W564" s="29"/>
      <c r="X564" s="29"/>
      <c r="Y564" s="29"/>
      <c r="Z564" s="29"/>
      <c r="AA564" s="29"/>
      <c r="AB564" s="29"/>
      <c r="AC564" s="29"/>
      <c r="AD564" s="29"/>
      <c r="AE564" s="29"/>
      <c r="AR564" s="99" t="s">
        <v>211</v>
      </c>
      <c r="AT564" s="99" t="s">
        <v>207</v>
      </c>
      <c r="AU564" s="99" t="s">
        <v>83</v>
      </c>
      <c r="AY564" s="18" t="s">
        <v>204</v>
      </c>
      <c r="BE564" s="100">
        <f>IF(N564="základní",J564,0)</f>
        <v>0</v>
      </c>
      <c r="BF564" s="100">
        <f>IF(N564="snížená",J564,0)</f>
        <v>0</v>
      </c>
      <c r="BG564" s="100">
        <f>IF(N564="zákl. přenesená",J564,0)</f>
        <v>0</v>
      </c>
      <c r="BH564" s="100">
        <f>IF(N564="sníž. přenesená",J564,0)</f>
        <v>0</v>
      </c>
      <c r="BI564" s="100">
        <f>IF(N564="nulová",J564,0)</f>
        <v>0</v>
      </c>
      <c r="BJ564" s="18" t="s">
        <v>81</v>
      </c>
      <c r="BK564" s="100">
        <f>ROUND(I564*H564,2)</f>
        <v>0</v>
      </c>
      <c r="BL564" s="18" t="s">
        <v>211</v>
      </c>
      <c r="BM564" s="99" t="s">
        <v>1378</v>
      </c>
    </row>
    <row r="565" spans="1:65" s="14" customFormat="1" x14ac:dyDescent="0.2">
      <c r="A565" s="198"/>
      <c r="B565" s="199"/>
      <c r="C565" s="198"/>
      <c r="D565" s="200" t="s">
        <v>212</v>
      </c>
      <c r="E565" s="201" t="s">
        <v>1</v>
      </c>
      <c r="F565" s="202" t="s">
        <v>1379</v>
      </c>
      <c r="G565" s="198"/>
      <c r="H565" s="203">
        <v>4860</v>
      </c>
      <c r="I565" s="198"/>
      <c r="J565" s="198"/>
      <c r="K565" s="198"/>
      <c r="L565" s="199"/>
      <c r="M565" s="204"/>
      <c r="N565" s="205"/>
      <c r="O565" s="205"/>
      <c r="P565" s="205"/>
      <c r="Q565" s="205"/>
      <c r="R565" s="205"/>
      <c r="S565" s="205"/>
      <c r="T565" s="206"/>
      <c r="U565" s="198"/>
      <c r="V565" s="198"/>
      <c r="AT565" s="102" t="s">
        <v>212</v>
      </c>
      <c r="AU565" s="102" t="s">
        <v>83</v>
      </c>
      <c r="AV565" s="14" t="s">
        <v>83</v>
      </c>
      <c r="AW565" s="14" t="s">
        <v>32</v>
      </c>
      <c r="AX565" s="14" t="s">
        <v>75</v>
      </c>
      <c r="AY565" s="102" t="s">
        <v>204</v>
      </c>
    </row>
    <row r="566" spans="1:65" s="15" customFormat="1" x14ac:dyDescent="0.2">
      <c r="A566" s="207"/>
      <c r="B566" s="208"/>
      <c r="C566" s="207"/>
      <c r="D566" s="200" t="s">
        <v>212</v>
      </c>
      <c r="E566" s="209" t="s">
        <v>1</v>
      </c>
      <c r="F566" s="210" t="s">
        <v>227</v>
      </c>
      <c r="G566" s="207"/>
      <c r="H566" s="211">
        <v>4860</v>
      </c>
      <c r="I566" s="207"/>
      <c r="J566" s="207"/>
      <c r="K566" s="207"/>
      <c r="L566" s="208"/>
      <c r="M566" s="212"/>
      <c r="N566" s="213"/>
      <c r="O566" s="213"/>
      <c r="P566" s="213"/>
      <c r="Q566" s="213"/>
      <c r="R566" s="213"/>
      <c r="S566" s="213"/>
      <c r="T566" s="214"/>
      <c r="U566" s="207"/>
      <c r="V566" s="207"/>
      <c r="AT566" s="103" t="s">
        <v>212</v>
      </c>
      <c r="AU566" s="103" t="s">
        <v>83</v>
      </c>
      <c r="AV566" s="15" t="s">
        <v>211</v>
      </c>
      <c r="AW566" s="15" t="s">
        <v>32</v>
      </c>
      <c r="AX566" s="15" t="s">
        <v>81</v>
      </c>
      <c r="AY566" s="103" t="s">
        <v>204</v>
      </c>
    </row>
    <row r="567" spans="1:65" s="2" customFormat="1" ht="33" customHeight="1" x14ac:dyDescent="0.2">
      <c r="A567" s="111"/>
      <c r="B567" s="112"/>
      <c r="C567" s="187" t="s">
        <v>891</v>
      </c>
      <c r="D567" s="187" t="s">
        <v>207</v>
      </c>
      <c r="E567" s="188" t="s">
        <v>1380</v>
      </c>
      <c r="F567" s="189" t="s">
        <v>1381</v>
      </c>
      <c r="G567" s="190" t="s">
        <v>210</v>
      </c>
      <c r="H567" s="191">
        <v>162</v>
      </c>
      <c r="I567" s="192"/>
      <c r="J567" s="192">
        <f>ROUND(I567*H567,2)</f>
        <v>0</v>
      </c>
      <c r="K567" s="193"/>
      <c r="L567" s="112"/>
      <c r="M567" s="194" t="s">
        <v>1</v>
      </c>
      <c r="N567" s="195" t="s">
        <v>40</v>
      </c>
      <c r="O567" s="196">
        <v>0</v>
      </c>
      <c r="P567" s="196">
        <f>O567*H567</f>
        <v>0</v>
      </c>
      <c r="Q567" s="196">
        <v>0</v>
      </c>
      <c r="R567" s="196">
        <f>Q567*H567</f>
        <v>0</v>
      </c>
      <c r="S567" s="196">
        <v>0</v>
      </c>
      <c r="T567" s="197">
        <f>S567*H567</f>
        <v>0</v>
      </c>
      <c r="U567" s="111"/>
      <c r="V567" s="111"/>
      <c r="W567" s="29"/>
      <c r="X567" s="29"/>
      <c r="Y567" s="29"/>
      <c r="Z567" s="29"/>
      <c r="AA567" s="29"/>
      <c r="AB567" s="29"/>
      <c r="AC567" s="29"/>
      <c r="AD567" s="29"/>
      <c r="AE567" s="29"/>
      <c r="AR567" s="99" t="s">
        <v>211</v>
      </c>
      <c r="AT567" s="99" t="s">
        <v>207</v>
      </c>
      <c r="AU567" s="99" t="s">
        <v>83</v>
      </c>
      <c r="AY567" s="18" t="s">
        <v>204</v>
      </c>
      <c r="BE567" s="100">
        <f>IF(N567="základní",J567,0)</f>
        <v>0</v>
      </c>
      <c r="BF567" s="100">
        <f>IF(N567="snížená",J567,0)</f>
        <v>0</v>
      </c>
      <c r="BG567" s="100">
        <f>IF(N567="zákl. přenesená",J567,0)</f>
        <v>0</v>
      </c>
      <c r="BH567" s="100">
        <f>IF(N567="sníž. přenesená",J567,0)</f>
        <v>0</v>
      </c>
      <c r="BI567" s="100">
        <f>IF(N567="nulová",J567,0)</f>
        <v>0</v>
      </c>
      <c r="BJ567" s="18" t="s">
        <v>81</v>
      </c>
      <c r="BK567" s="100">
        <f>ROUND(I567*H567,2)</f>
        <v>0</v>
      </c>
      <c r="BL567" s="18" t="s">
        <v>211</v>
      </c>
      <c r="BM567" s="99" t="s">
        <v>894</v>
      </c>
    </row>
    <row r="568" spans="1:65" s="2" customFormat="1" ht="33" customHeight="1" x14ac:dyDescent="0.2">
      <c r="A568" s="111"/>
      <c r="B568" s="112"/>
      <c r="C568" s="187" t="s">
        <v>556</v>
      </c>
      <c r="D568" s="187" t="s">
        <v>207</v>
      </c>
      <c r="E568" s="188" t="s">
        <v>1382</v>
      </c>
      <c r="F568" s="189" t="s">
        <v>1383</v>
      </c>
      <c r="G568" s="190" t="s">
        <v>210</v>
      </c>
      <c r="H568" s="191">
        <v>135</v>
      </c>
      <c r="I568" s="192"/>
      <c r="J568" s="192">
        <f>ROUND(I568*H568,2)</f>
        <v>0</v>
      </c>
      <c r="K568" s="193"/>
      <c r="L568" s="112"/>
      <c r="M568" s="194" t="s">
        <v>1</v>
      </c>
      <c r="N568" s="195" t="s">
        <v>40</v>
      </c>
      <c r="O568" s="196">
        <v>0</v>
      </c>
      <c r="P568" s="196">
        <f>O568*H568</f>
        <v>0</v>
      </c>
      <c r="Q568" s="196">
        <v>0</v>
      </c>
      <c r="R568" s="196">
        <f>Q568*H568</f>
        <v>0</v>
      </c>
      <c r="S568" s="196">
        <v>0</v>
      </c>
      <c r="T568" s="197">
        <f>S568*H568</f>
        <v>0</v>
      </c>
      <c r="U568" s="111"/>
      <c r="V568" s="111"/>
      <c r="W568" s="29"/>
      <c r="X568" s="29"/>
      <c r="Y568" s="29"/>
      <c r="Z568" s="29"/>
      <c r="AA568" s="29"/>
      <c r="AB568" s="29"/>
      <c r="AC568" s="29"/>
      <c r="AD568" s="29"/>
      <c r="AE568" s="29"/>
      <c r="AR568" s="99" t="s">
        <v>211</v>
      </c>
      <c r="AT568" s="99" t="s">
        <v>207</v>
      </c>
      <c r="AU568" s="99" t="s">
        <v>83</v>
      </c>
      <c r="AY568" s="18" t="s">
        <v>204</v>
      </c>
      <c r="BE568" s="100">
        <f>IF(N568="základní",J568,0)</f>
        <v>0</v>
      </c>
      <c r="BF568" s="100">
        <f>IF(N568="snížená",J568,0)</f>
        <v>0</v>
      </c>
      <c r="BG568" s="100">
        <f>IF(N568="zákl. přenesená",J568,0)</f>
        <v>0</v>
      </c>
      <c r="BH568" s="100">
        <f>IF(N568="sníž. přenesená",J568,0)</f>
        <v>0</v>
      </c>
      <c r="BI568" s="100">
        <f>IF(N568="nulová",J568,0)</f>
        <v>0</v>
      </c>
      <c r="BJ568" s="18" t="s">
        <v>81</v>
      </c>
      <c r="BK568" s="100">
        <f>ROUND(I568*H568,2)</f>
        <v>0</v>
      </c>
      <c r="BL568" s="18" t="s">
        <v>211</v>
      </c>
      <c r="BM568" s="99" t="s">
        <v>897</v>
      </c>
    </row>
    <row r="569" spans="1:65" s="13" customFormat="1" x14ac:dyDescent="0.2">
      <c r="A569" s="225"/>
      <c r="B569" s="226"/>
      <c r="C569" s="225"/>
      <c r="D569" s="200" t="s">
        <v>212</v>
      </c>
      <c r="E569" s="227" t="s">
        <v>1</v>
      </c>
      <c r="F569" s="228" t="s">
        <v>1375</v>
      </c>
      <c r="G569" s="225"/>
      <c r="H569" s="227" t="s">
        <v>1</v>
      </c>
      <c r="I569" s="225"/>
      <c r="J569" s="225"/>
      <c r="K569" s="225"/>
      <c r="L569" s="226"/>
      <c r="M569" s="229"/>
      <c r="N569" s="230"/>
      <c r="O569" s="230"/>
      <c r="P569" s="230"/>
      <c r="Q569" s="230"/>
      <c r="R569" s="230"/>
      <c r="S569" s="230"/>
      <c r="T569" s="231"/>
      <c r="U569" s="225"/>
      <c r="V569" s="225"/>
      <c r="AT569" s="101" t="s">
        <v>212</v>
      </c>
      <c r="AU569" s="101" t="s">
        <v>83</v>
      </c>
      <c r="AV569" s="13" t="s">
        <v>81</v>
      </c>
      <c r="AW569" s="13" t="s">
        <v>32</v>
      </c>
      <c r="AX569" s="13" t="s">
        <v>75</v>
      </c>
      <c r="AY569" s="101" t="s">
        <v>204</v>
      </c>
    </row>
    <row r="570" spans="1:65" s="14" customFormat="1" x14ac:dyDescent="0.2">
      <c r="A570" s="198"/>
      <c r="B570" s="199"/>
      <c r="C570" s="198"/>
      <c r="D570" s="200" t="s">
        <v>212</v>
      </c>
      <c r="E570" s="201" t="s">
        <v>1</v>
      </c>
      <c r="F570" s="202" t="s">
        <v>1384</v>
      </c>
      <c r="G570" s="198"/>
      <c r="H570" s="203">
        <v>135</v>
      </c>
      <c r="I570" s="198"/>
      <c r="J570" s="198"/>
      <c r="K570" s="198"/>
      <c r="L570" s="199"/>
      <c r="M570" s="204"/>
      <c r="N570" s="205"/>
      <c r="O570" s="205"/>
      <c r="P570" s="205"/>
      <c r="Q570" s="205"/>
      <c r="R570" s="205"/>
      <c r="S570" s="205"/>
      <c r="T570" s="206"/>
      <c r="U570" s="198"/>
      <c r="V570" s="198"/>
      <c r="AT570" s="102" t="s">
        <v>212</v>
      </c>
      <c r="AU570" s="102" t="s">
        <v>83</v>
      </c>
      <c r="AV570" s="14" t="s">
        <v>83</v>
      </c>
      <c r="AW570" s="14" t="s">
        <v>32</v>
      </c>
      <c r="AX570" s="14" t="s">
        <v>75</v>
      </c>
      <c r="AY570" s="102" t="s">
        <v>204</v>
      </c>
    </row>
    <row r="571" spans="1:65" s="15" customFormat="1" x14ac:dyDescent="0.2">
      <c r="A571" s="207"/>
      <c r="B571" s="208"/>
      <c r="C571" s="207"/>
      <c r="D571" s="200" t="s">
        <v>212</v>
      </c>
      <c r="E571" s="209" t="s">
        <v>1</v>
      </c>
      <c r="F571" s="210" t="s">
        <v>227</v>
      </c>
      <c r="G571" s="207"/>
      <c r="H571" s="211">
        <v>135</v>
      </c>
      <c r="I571" s="207"/>
      <c r="J571" s="207"/>
      <c r="K571" s="207"/>
      <c r="L571" s="208"/>
      <c r="M571" s="212"/>
      <c r="N571" s="213"/>
      <c r="O571" s="213"/>
      <c r="P571" s="213"/>
      <c r="Q571" s="213"/>
      <c r="R571" s="213"/>
      <c r="S571" s="213"/>
      <c r="T571" s="214"/>
      <c r="U571" s="207"/>
      <c r="V571" s="207"/>
      <c r="AT571" s="103" t="s">
        <v>212</v>
      </c>
      <c r="AU571" s="103" t="s">
        <v>83</v>
      </c>
      <c r="AV571" s="15" t="s">
        <v>211</v>
      </c>
      <c r="AW571" s="15" t="s">
        <v>32</v>
      </c>
      <c r="AX571" s="15" t="s">
        <v>81</v>
      </c>
      <c r="AY571" s="103" t="s">
        <v>204</v>
      </c>
    </row>
    <row r="572" spans="1:65" s="2" customFormat="1" ht="33" customHeight="1" x14ac:dyDescent="0.2">
      <c r="A572" s="111"/>
      <c r="B572" s="112"/>
      <c r="C572" s="187" t="s">
        <v>902</v>
      </c>
      <c r="D572" s="187" t="s">
        <v>207</v>
      </c>
      <c r="E572" s="188" t="s">
        <v>1376</v>
      </c>
      <c r="F572" s="189" t="s">
        <v>1377</v>
      </c>
      <c r="G572" s="190" t="s">
        <v>210</v>
      </c>
      <c r="H572" s="191">
        <v>12150</v>
      </c>
      <c r="I572" s="192"/>
      <c r="J572" s="192">
        <f>ROUND(I572*H572,2)</f>
        <v>0</v>
      </c>
      <c r="K572" s="193"/>
      <c r="L572" s="112"/>
      <c r="M572" s="194" t="s">
        <v>1</v>
      </c>
      <c r="N572" s="195" t="s">
        <v>40</v>
      </c>
      <c r="O572" s="196">
        <v>0</v>
      </c>
      <c r="P572" s="196">
        <f>O572*H572</f>
        <v>0</v>
      </c>
      <c r="Q572" s="196">
        <v>0</v>
      </c>
      <c r="R572" s="196">
        <f>Q572*H572</f>
        <v>0</v>
      </c>
      <c r="S572" s="196">
        <v>0</v>
      </c>
      <c r="T572" s="197">
        <f>S572*H572</f>
        <v>0</v>
      </c>
      <c r="U572" s="111"/>
      <c r="V572" s="111"/>
      <c r="W572" s="29"/>
      <c r="X572" s="29"/>
      <c r="Y572" s="29"/>
      <c r="Z572" s="29"/>
      <c r="AA572" s="29"/>
      <c r="AB572" s="29"/>
      <c r="AC572" s="29"/>
      <c r="AD572" s="29"/>
      <c r="AE572" s="29"/>
      <c r="AR572" s="99" t="s">
        <v>211</v>
      </c>
      <c r="AT572" s="99" t="s">
        <v>207</v>
      </c>
      <c r="AU572" s="99" t="s">
        <v>83</v>
      </c>
      <c r="AY572" s="18" t="s">
        <v>204</v>
      </c>
      <c r="BE572" s="100">
        <f>IF(N572="základní",J572,0)</f>
        <v>0</v>
      </c>
      <c r="BF572" s="100">
        <f>IF(N572="snížená",J572,0)</f>
        <v>0</v>
      </c>
      <c r="BG572" s="100">
        <f>IF(N572="zákl. přenesená",J572,0)</f>
        <v>0</v>
      </c>
      <c r="BH572" s="100">
        <f>IF(N572="sníž. přenesená",J572,0)</f>
        <v>0</v>
      </c>
      <c r="BI572" s="100">
        <f>IF(N572="nulová",J572,0)</f>
        <v>0</v>
      </c>
      <c r="BJ572" s="18" t="s">
        <v>81</v>
      </c>
      <c r="BK572" s="100">
        <f>ROUND(I572*H572,2)</f>
        <v>0</v>
      </c>
      <c r="BL572" s="18" t="s">
        <v>211</v>
      </c>
      <c r="BM572" s="99" t="s">
        <v>905</v>
      </c>
    </row>
    <row r="573" spans="1:65" s="14" customFormat="1" x14ac:dyDescent="0.2">
      <c r="A573" s="198"/>
      <c r="B573" s="199"/>
      <c r="C573" s="198"/>
      <c r="D573" s="200" t="s">
        <v>212</v>
      </c>
      <c r="E573" s="201" t="s">
        <v>1</v>
      </c>
      <c r="F573" s="202" t="s">
        <v>1385</v>
      </c>
      <c r="G573" s="198"/>
      <c r="H573" s="203">
        <v>12150</v>
      </c>
      <c r="I573" s="198"/>
      <c r="J573" s="198"/>
      <c r="K573" s="198"/>
      <c r="L573" s="199"/>
      <c r="M573" s="204"/>
      <c r="N573" s="205"/>
      <c r="O573" s="205"/>
      <c r="P573" s="205"/>
      <c r="Q573" s="205"/>
      <c r="R573" s="205"/>
      <c r="S573" s="205"/>
      <c r="T573" s="206"/>
      <c r="U573" s="198"/>
      <c r="V573" s="198"/>
      <c r="AT573" s="102" t="s">
        <v>212</v>
      </c>
      <c r="AU573" s="102" t="s">
        <v>83</v>
      </c>
      <c r="AV573" s="14" t="s">
        <v>83</v>
      </c>
      <c r="AW573" s="14" t="s">
        <v>32</v>
      </c>
      <c r="AX573" s="14" t="s">
        <v>75</v>
      </c>
      <c r="AY573" s="102" t="s">
        <v>204</v>
      </c>
    </row>
    <row r="574" spans="1:65" s="15" customFormat="1" x14ac:dyDescent="0.2">
      <c r="A574" s="207"/>
      <c r="B574" s="208"/>
      <c r="C574" s="207"/>
      <c r="D574" s="200" t="s">
        <v>212</v>
      </c>
      <c r="E574" s="209" t="s">
        <v>1</v>
      </c>
      <c r="F574" s="210" t="s">
        <v>227</v>
      </c>
      <c r="G574" s="207"/>
      <c r="H574" s="211">
        <v>12150</v>
      </c>
      <c r="I574" s="207"/>
      <c r="J574" s="207"/>
      <c r="K574" s="207"/>
      <c r="L574" s="208"/>
      <c r="M574" s="212"/>
      <c r="N574" s="213"/>
      <c r="O574" s="213"/>
      <c r="P574" s="213"/>
      <c r="Q574" s="213"/>
      <c r="R574" s="213"/>
      <c r="S574" s="213"/>
      <c r="T574" s="214"/>
      <c r="U574" s="207"/>
      <c r="V574" s="207"/>
      <c r="AT574" s="103" t="s">
        <v>212</v>
      </c>
      <c r="AU574" s="103" t="s">
        <v>83</v>
      </c>
      <c r="AV574" s="15" t="s">
        <v>211</v>
      </c>
      <c r="AW574" s="15" t="s">
        <v>32</v>
      </c>
      <c r="AX574" s="15" t="s">
        <v>81</v>
      </c>
      <c r="AY574" s="103" t="s">
        <v>204</v>
      </c>
    </row>
    <row r="575" spans="1:65" s="2" customFormat="1" ht="33" customHeight="1" x14ac:dyDescent="0.2">
      <c r="A575" s="111"/>
      <c r="B575" s="112"/>
      <c r="C575" s="187" t="s">
        <v>560</v>
      </c>
      <c r="D575" s="187" t="s">
        <v>207</v>
      </c>
      <c r="E575" s="188" t="s">
        <v>1386</v>
      </c>
      <c r="F575" s="189" t="s">
        <v>1387</v>
      </c>
      <c r="G575" s="190" t="s">
        <v>210</v>
      </c>
      <c r="H575" s="191">
        <v>135</v>
      </c>
      <c r="I575" s="192"/>
      <c r="J575" s="192">
        <f>ROUND(I575*H575,2)</f>
        <v>0</v>
      </c>
      <c r="K575" s="193"/>
      <c r="L575" s="112"/>
      <c r="M575" s="194" t="s">
        <v>1</v>
      </c>
      <c r="N575" s="195" t="s">
        <v>40</v>
      </c>
      <c r="O575" s="196">
        <v>0</v>
      </c>
      <c r="P575" s="196">
        <f>O575*H575</f>
        <v>0</v>
      </c>
      <c r="Q575" s="196">
        <v>0</v>
      </c>
      <c r="R575" s="196">
        <f>Q575*H575</f>
        <v>0</v>
      </c>
      <c r="S575" s="196">
        <v>0</v>
      </c>
      <c r="T575" s="197">
        <f>S575*H575</f>
        <v>0</v>
      </c>
      <c r="U575" s="111"/>
      <c r="V575" s="111"/>
      <c r="W575" s="29"/>
      <c r="X575" s="29"/>
      <c r="Y575" s="29"/>
      <c r="Z575" s="29"/>
      <c r="AA575" s="29"/>
      <c r="AB575" s="29"/>
      <c r="AC575" s="29"/>
      <c r="AD575" s="29"/>
      <c r="AE575" s="29"/>
      <c r="AR575" s="99" t="s">
        <v>211</v>
      </c>
      <c r="AT575" s="99" t="s">
        <v>207</v>
      </c>
      <c r="AU575" s="99" t="s">
        <v>83</v>
      </c>
      <c r="AY575" s="18" t="s">
        <v>204</v>
      </c>
      <c r="BE575" s="100">
        <f>IF(N575="základní",J575,0)</f>
        <v>0</v>
      </c>
      <c r="BF575" s="100">
        <f>IF(N575="snížená",J575,0)</f>
        <v>0</v>
      </c>
      <c r="BG575" s="100">
        <f>IF(N575="zákl. přenesená",J575,0)</f>
        <v>0</v>
      </c>
      <c r="BH575" s="100">
        <f>IF(N575="sníž. přenesená",J575,0)</f>
        <v>0</v>
      </c>
      <c r="BI575" s="100">
        <f>IF(N575="nulová",J575,0)</f>
        <v>0</v>
      </c>
      <c r="BJ575" s="18" t="s">
        <v>81</v>
      </c>
      <c r="BK575" s="100">
        <f>ROUND(I575*H575,2)</f>
        <v>0</v>
      </c>
      <c r="BL575" s="18" t="s">
        <v>211</v>
      </c>
      <c r="BM575" s="99" t="s">
        <v>913</v>
      </c>
    </row>
    <row r="576" spans="1:65" s="2" customFormat="1" ht="24.2" customHeight="1" x14ac:dyDescent="0.2">
      <c r="A576" s="111"/>
      <c r="B576" s="112"/>
      <c r="C576" s="187" t="s">
        <v>914</v>
      </c>
      <c r="D576" s="187" t="s">
        <v>207</v>
      </c>
      <c r="E576" s="188" t="s">
        <v>1388</v>
      </c>
      <c r="F576" s="189" t="s">
        <v>1389</v>
      </c>
      <c r="G576" s="190" t="s">
        <v>210</v>
      </c>
      <c r="H576" s="191">
        <v>2543.4540000000002</v>
      </c>
      <c r="I576" s="192"/>
      <c r="J576" s="192">
        <f>ROUND(I576*H576,2)</f>
        <v>0</v>
      </c>
      <c r="K576" s="193"/>
      <c r="L576" s="112"/>
      <c r="M576" s="194" t="s">
        <v>1</v>
      </c>
      <c r="N576" s="195" t="s">
        <v>40</v>
      </c>
      <c r="O576" s="196">
        <v>0</v>
      </c>
      <c r="P576" s="196">
        <f>O576*H576</f>
        <v>0</v>
      </c>
      <c r="Q576" s="196">
        <v>0</v>
      </c>
      <c r="R576" s="196">
        <f>Q576*H576</f>
        <v>0</v>
      </c>
      <c r="S576" s="196">
        <v>0</v>
      </c>
      <c r="T576" s="197">
        <f>S576*H576</f>
        <v>0</v>
      </c>
      <c r="U576" s="111"/>
      <c r="V576" s="111"/>
      <c r="W576" s="29"/>
      <c r="X576" s="29"/>
      <c r="Y576" s="29"/>
      <c r="Z576" s="29"/>
      <c r="AA576" s="29"/>
      <c r="AB576" s="29"/>
      <c r="AC576" s="29"/>
      <c r="AD576" s="29"/>
      <c r="AE576" s="29"/>
      <c r="AR576" s="99" t="s">
        <v>211</v>
      </c>
      <c r="AT576" s="99" t="s">
        <v>207</v>
      </c>
      <c r="AU576" s="99" t="s">
        <v>83</v>
      </c>
      <c r="AY576" s="18" t="s">
        <v>204</v>
      </c>
      <c r="BE576" s="100">
        <f>IF(N576="základní",J576,0)</f>
        <v>0</v>
      </c>
      <c r="BF576" s="100">
        <f>IF(N576="snížená",J576,0)</f>
        <v>0</v>
      </c>
      <c r="BG576" s="100">
        <f>IF(N576="zákl. přenesená",J576,0)</f>
        <v>0</v>
      </c>
      <c r="BH576" s="100">
        <f>IF(N576="sníž. přenesená",J576,0)</f>
        <v>0</v>
      </c>
      <c r="BI576" s="100">
        <f>IF(N576="nulová",J576,0)</f>
        <v>0</v>
      </c>
      <c r="BJ576" s="18" t="s">
        <v>81</v>
      </c>
      <c r="BK576" s="100">
        <f>ROUND(I576*H576,2)</f>
        <v>0</v>
      </c>
      <c r="BL576" s="18" t="s">
        <v>211</v>
      </c>
      <c r="BM576" s="99" t="s">
        <v>917</v>
      </c>
    </row>
    <row r="577" spans="1:65" s="13" customFormat="1" x14ac:dyDescent="0.2">
      <c r="A577" s="225"/>
      <c r="B577" s="226"/>
      <c r="C577" s="225"/>
      <c r="D577" s="200" t="s">
        <v>212</v>
      </c>
      <c r="E577" s="227" t="s">
        <v>1</v>
      </c>
      <c r="F577" s="228" t="s">
        <v>1137</v>
      </c>
      <c r="G577" s="225"/>
      <c r="H577" s="227" t="s">
        <v>1</v>
      </c>
      <c r="I577" s="225"/>
      <c r="J577" s="225"/>
      <c r="K577" s="225"/>
      <c r="L577" s="226"/>
      <c r="M577" s="229"/>
      <c r="N577" s="230"/>
      <c r="O577" s="230"/>
      <c r="P577" s="230"/>
      <c r="Q577" s="230"/>
      <c r="R577" s="230"/>
      <c r="S577" s="230"/>
      <c r="T577" s="231"/>
      <c r="U577" s="225"/>
      <c r="V577" s="225"/>
      <c r="AT577" s="101" t="s">
        <v>212</v>
      </c>
      <c r="AU577" s="101" t="s">
        <v>83</v>
      </c>
      <c r="AV577" s="13" t="s">
        <v>81</v>
      </c>
      <c r="AW577" s="13" t="s">
        <v>32</v>
      </c>
      <c r="AX577" s="13" t="s">
        <v>75</v>
      </c>
      <c r="AY577" s="101" t="s">
        <v>204</v>
      </c>
    </row>
    <row r="578" spans="1:65" s="14" customFormat="1" x14ac:dyDescent="0.2">
      <c r="A578" s="198"/>
      <c r="B578" s="199"/>
      <c r="C578" s="198"/>
      <c r="D578" s="200" t="s">
        <v>212</v>
      </c>
      <c r="E578" s="201" t="s">
        <v>1</v>
      </c>
      <c r="F578" s="202" t="s">
        <v>1390</v>
      </c>
      <c r="G578" s="198"/>
      <c r="H578" s="203">
        <v>263.86500000000001</v>
      </c>
      <c r="I578" s="198"/>
      <c r="J578" s="198"/>
      <c r="K578" s="198"/>
      <c r="L578" s="199"/>
      <c r="M578" s="204"/>
      <c r="N578" s="205"/>
      <c r="O578" s="205"/>
      <c r="P578" s="205"/>
      <c r="Q578" s="205"/>
      <c r="R578" s="205"/>
      <c r="S578" s="205"/>
      <c r="T578" s="206"/>
      <c r="U578" s="198"/>
      <c r="V578" s="198"/>
      <c r="AT578" s="102" t="s">
        <v>212</v>
      </c>
      <c r="AU578" s="102" t="s">
        <v>83</v>
      </c>
      <c r="AV578" s="14" t="s">
        <v>83</v>
      </c>
      <c r="AW578" s="14" t="s">
        <v>32</v>
      </c>
      <c r="AX578" s="14" t="s">
        <v>75</v>
      </c>
      <c r="AY578" s="102" t="s">
        <v>204</v>
      </c>
    </row>
    <row r="579" spans="1:65" s="13" customFormat="1" x14ac:dyDescent="0.2">
      <c r="A579" s="225"/>
      <c r="B579" s="226"/>
      <c r="C579" s="225"/>
      <c r="D579" s="200" t="s">
        <v>212</v>
      </c>
      <c r="E579" s="227" t="s">
        <v>1</v>
      </c>
      <c r="F579" s="228" t="s">
        <v>1154</v>
      </c>
      <c r="G579" s="225"/>
      <c r="H579" s="227" t="s">
        <v>1</v>
      </c>
      <c r="I579" s="225"/>
      <c r="J579" s="225"/>
      <c r="K579" s="225"/>
      <c r="L579" s="226"/>
      <c r="M579" s="229"/>
      <c r="N579" s="230"/>
      <c r="O579" s="230"/>
      <c r="P579" s="230"/>
      <c r="Q579" s="230"/>
      <c r="R579" s="230"/>
      <c r="S579" s="230"/>
      <c r="T579" s="231"/>
      <c r="U579" s="225"/>
      <c r="V579" s="225"/>
      <c r="AT579" s="101" t="s">
        <v>212</v>
      </c>
      <c r="AU579" s="101" t="s">
        <v>83</v>
      </c>
      <c r="AV579" s="13" t="s">
        <v>81</v>
      </c>
      <c r="AW579" s="13" t="s">
        <v>32</v>
      </c>
      <c r="AX579" s="13" t="s">
        <v>75</v>
      </c>
      <c r="AY579" s="101" t="s">
        <v>204</v>
      </c>
    </row>
    <row r="580" spans="1:65" s="14" customFormat="1" x14ac:dyDescent="0.2">
      <c r="A580" s="198"/>
      <c r="B580" s="199"/>
      <c r="C580" s="198"/>
      <c r="D580" s="200" t="s">
        <v>212</v>
      </c>
      <c r="E580" s="201" t="s">
        <v>1</v>
      </c>
      <c r="F580" s="202" t="s">
        <v>1391</v>
      </c>
      <c r="G580" s="198"/>
      <c r="H580" s="203">
        <v>29.7</v>
      </c>
      <c r="I580" s="198"/>
      <c r="J580" s="198"/>
      <c r="K580" s="198"/>
      <c r="L580" s="199"/>
      <c r="M580" s="204"/>
      <c r="N580" s="205"/>
      <c r="O580" s="205"/>
      <c r="P580" s="205"/>
      <c r="Q580" s="205"/>
      <c r="R580" s="205"/>
      <c r="S580" s="205"/>
      <c r="T580" s="206"/>
      <c r="U580" s="198"/>
      <c r="V580" s="198"/>
      <c r="AT580" s="102" t="s">
        <v>212</v>
      </c>
      <c r="AU580" s="102" t="s">
        <v>83</v>
      </c>
      <c r="AV580" s="14" t="s">
        <v>83</v>
      </c>
      <c r="AW580" s="14" t="s">
        <v>32</v>
      </c>
      <c r="AX580" s="14" t="s">
        <v>75</v>
      </c>
      <c r="AY580" s="102" t="s">
        <v>204</v>
      </c>
    </row>
    <row r="581" spans="1:65" s="14" customFormat="1" x14ac:dyDescent="0.2">
      <c r="A581" s="198"/>
      <c r="B581" s="199"/>
      <c r="C581" s="198"/>
      <c r="D581" s="200" t="s">
        <v>212</v>
      </c>
      <c r="E581" s="201" t="s">
        <v>1</v>
      </c>
      <c r="F581" s="202" t="s">
        <v>1392</v>
      </c>
      <c r="G581" s="198"/>
      <c r="H581" s="203">
        <v>916.26599999999996</v>
      </c>
      <c r="I581" s="198"/>
      <c r="J581" s="198"/>
      <c r="K581" s="198"/>
      <c r="L581" s="199"/>
      <c r="M581" s="204"/>
      <c r="N581" s="205"/>
      <c r="O581" s="205"/>
      <c r="P581" s="205"/>
      <c r="Q581" s="205"/>
      <c r="R581" s="205"/>
      <c r="S581" s="205"/>
      <c r="T581" s="206"/>
      <c r="U581" s="198"/>
      <c r="V581" s="198"/>
      <c r="AT581" s="102" t="s">
        <v>212</v>
      </c>
      <c r="AU581" s="102" t="s">
        <v>83</v>
      </c>
      <c r="AV581" s="14" t="s">
        <v>83</v>
      </c>
      <c r="AW581" s="14" t="s">
        <v>32</v>
      </c>
      <c r="AX581" s="14" t="s">
        <v>75</v>
      </c>
      <c r="AY581" s="102" t="s">
        <v>204</v>
      </c>
    </row>
    <row r="582" spans="1:65" s="14" customFormat="1" x14ac:dyDescent="0.2">
      <c r="A582" s="198"/>
      <c r="B582" s="199"/>
      <c r="C582" s="198"/>
      <c r="D582" s="200" t="s">
        <v>212</v>
      </c>
      <c r="E582" s="201" t="s">
        <v>1</v>
      </c>
      <c r="F582" s="202" t="s">
        <v>1393</v>
      </c>
      <c r="G582" s="198"/>
      <c r="H582" s="203">
        <v>157.05600000000001</v>
      </c>
      <c r="I582" s="198"/>
      <c r="J582" s="198"/>
      <c r="K582" s="198"/>
      <c r="L582" s="199"/>
      <c r="M582" s="204"/>
      <c r="N582" s="205"/>
      <c r="O582" s="205"/>
      <c r="P582" s="205"/>
      <c r="Q582" s="205"/>
      <c r="R582" s="205"/>
      <c r="S582" s="205"/>
      <c r="T582" s="206"/>
      <c r="U582" s="198"/>
      <c r="V582" s="198"/>
      <c r="AT582" s="102" t="s">
        <v>212</v>
      </c>
      <c r="AU582" s="102" t="s">
        <v>83</v>
      </c>
      <c r="AV582" s="14" t="s">
        <v>83</v>
      </c>
      <c r="AW582" s="14" t="s">
        <v>32</v>
      </c>
      <c r="AX582" s="14" t="s">
        <v>75</v>
      </c>
      <c r="AY582" s="102" t="s">
        <v>204</v>
      </c>
    </row>
    <row r="583" spans="1:65" s="13" customFormat="1" x14ac:dyDescent="0.2">
      <c r="A583" s="225"/>
      <c r="B583" s="226"/>
      <c r="C583" s="225"/>
      <c r="D583" s="200" t="s">
        <v>212</v>
      </c>
      <c r="E583" s="227" t="s">
        <v>1</v>
      </c>
      <c r="F583" s="228" t="s">
        <v>1159</v>
      </c>
      <c r="G583" s="225"/>
      <c r="H583" s="227" t="s">
        <v>1</v>
      </c>
      <c r="I583" s="225"/>
      <c r="J583" s="225"/>
      <c r="K583" s="225"/>
      <c r="L583" s="226"/>
      <c r="M583" s="229"/>
      <c r="N583" s="230"/>
      <c r="O583" s="230"/>
      <c r="P583" s="230"/>
      <c r="Q583" s="230"/>
      <c r="R583" s="230"/>
      <c r="S583" s="230"/>
      <c r="T583" s="231"/>
      <c r="U583" s="225"/>
      <c r="V583" s="225"/>
      <c r="AT583" s="101" t="s">
        <v>212</v>
      </c>
      <c r="AU583" s="101" t="s">
        <v>83</v>
      </c>
      <c r="AV583" s="13" t="s">
        <v>81</v>
      </c>
      <c r="AW583" s="13" t="s">
        <v>32</v>
      </c>
      <c r="AX583" s="13" t="s">
        <v>75</v>
      </c>
      <c r="AY583" s="101" t="s">
        <v>204</v>
      </c>
    </row>
    <row r="584" spans="1:65" s="14" customFormat="1" x14ac:dyDescent="0.2">
      <c r="A584" s="198"/>
      <c r="B584" s="199"/>
      <c r="C584" s="198"/>
      <c r="D584" s="200" t="s">
        <v>212</v>
      </c>
      <c r="E584" s="201" t="s">
        <v>1</v>
      </c>
      <c r="F584" s="202" t="s">
        <v>1391</v>
      </c>
      <c r="G584" s="198"/>
      <c r="H584" s="203">
        <v>29.7</v>
      </c>
      <c r="I584" s="198"/>
      <c r="J584" s="198"/>
      <c r="K584" s="198"/>
      <c r="L584" s="199"/>
      <c r="M584" s="204"/>
      <c r="N584" s="205"/>
      <c r="O584" s="205"/>
      <c r="P584" s="205"/>
      <c r="Q584" s="205"/>
      <c r="R584" s="205"/>
      <c r="S584" s="205"/>
      <c r="T584" s="206"/>
      <c r="U584" s="198"/>
      <c r="V584" s="198"/>
      <c r="AT584" s="102" t="s">
        <v>212</v>
      </c>
      <c r="AU584" s="102" t="s">
        <v>83</v>
      </c>
      <c r="AV584" s="14" t="s">
        <v>83</v>
      </c>
      <c r="AW584" s="14" t="s">
        <v>32</v>
      </c>
      <c r="AX584" s="14" t="s">
        <v>75</v>
      </c>
      <c r="AY584" s="102" t="s">
        <v>204</v>
      </c>
    </row>
    <row r="585" spans="1:65" s="14" customFormat="1" x14ac:dyDescent="0.2">
      <c r="A585" s="198"/>
      <c r="B585" s="199"/>
      <c r="C585" s="198"/>
      <c r="D585" s="200" t="s">
        <v>212</v>
      </c>
      <c r="E585" s="201" t="s">
        <v>1</v>
      </c>
      <c r="F585" s="202" t="s">
        <v>1392</v>
      </c>
      <c r="G585" s="198"/>
      <c r="H585" s="203">
        <v>916.26599999999996</v>
      </c>
      <c r="I585" s="198"/>
      <c r="J585" s="198"/>
      <c r="K585" s="198"/>
      <c r="L585" s="199"/>
      <c r="M585" s="204"/>
      <c r="N585" s="205"/>
      <c r="O585" s="205"/>
      <c r="P585" s="205"/>
      <c r="Q585" s="205"/>
      <c r="R585" s="205"/>
      <c r="S585" s="205"/>
      <c r="T585" s="206"/>
      <c r="U585" s="198"/>
      <c r="V585" s="198"/>
      <c r="AT585" s="102" t="s">
        <v>212</v>
      </c>
      <c r="AU585" s="102" t="s">
        <v>83</v>
      </c>
      <c r="AV585" s="14" t="s">
        <v>83</v>
      </c>
      <c r="AW585" s="14" t="s">
        <v>32</v>
      </c>
      <c r="AX585" s="14" t="s">
        <v>75</v>
      </c>
      <c r="AY585" s="102" t="s">
        <v>204</v>
      </c>
    </row>
    <row r="586" spans="1:65" s="14" customFormat="1" x14ac:dyDescent="0.2">
      <c r="A586" s="198"/>
      <c r="B586" s="199"/>
      <c r="C586" s="198"/>
      <c r="D586" s="200" t="s">
        <v>212</v>
      </c>
      <c r="E586" s="201" t="s">
        <v>1</v>
      </c>
      <c r="F586" s="202" t="s">
        <v>1393</v>
      </c>
      <c r="G586" s="198"/>
      <c r="H586" s="203">
        <v>157.05600000000001</v>
      </c>
      <c r="I586" s="198"/>
      <c r="J586" s="198"/>
      <c r="K586" s="198"/>
      <c r="L586" s="199"/>
      <c r="M586" s="204"/>
      <c r="N586" s="205"/>
      <c r="O586" s="205"/>
      <c r="P586" s="205"/>
      <c r="Q586" s="205"/>
      <c r="R586" s="205"/>
      <c r="S586" s="205"/>
      <c r="T586" s="206"/>
      <c r="U586" s="198"/>
      <c r="V586" s="198"/>
      <c r="AT586" s="102" t="s">
        <v>212</v>
      </c>
      <c r="AU586" s="102" t="s">
        <v>83</v>
      </c>
      <c r="AV586" s="14" t="s">
        <v>83</v>
      </c>
      <c r="AW586" s="14" t="s">
        <v>32</v>
      </c>
      <c r="AX586" s="14" t="s">
        <v>75</v>
      </c>
      <c r="AY586" s="102" t="s">
        <v>204</v>
      </c>
    </row>
    <row r="587" spans="1:65" s="14" customFormat="1" x14ac:dyDescent="0.2">
      <c r="A587" s="198"/>
      <c r="B587" s="199"/>
      <c r="C587" s="198"/>
      <c r="D587" s="200" t="s">
        <v>212</v>
      </c>
      <c r="E587" s="201" t="s">
        <v>1</v>
      </c>
      <c r="F587" s="202" t="s">
        <v>1394</v>
      </c>
      <c r="G587" s="198"/>
      <c r="H587" s="203">
        <v>46.256999999999998</v>
      </c>
      <c r="I587" s="198"/>
      <c r="J587" s="198"/>
      <c r="K587" s="198"/>
      <c r="L587" s="199"/>
      <c r="M587" s="204"/>
      <c r="N587" s="205"/>
      <c r="O587" s="205"/>
      <c r="P587" s="205"/>
      <c r="Q587" s="205"/>
      <c r="R587" s="205"/>
      <c r="S587" s="205"/>
      <c r="T587" s="206"/>
      <c r="U587" s="198"/>
      <c r="V587" s="198"/>
      <c r="AT587" s="102" t="s">
        <v>212</v>
      </c>
      <c r="AU587" s="102" t="s">
        <v>83</v>
      </c>
      <c r="AV587" s="14" t="s">
        <v>83</v>
      </c>
      <c r="AW587" s="14" t="s">
        <v>32</v>
      </c>
      <c r="AX587" s="14" t="s">
        <v>75</v>
      </c>
      <c r="AY587" s="102" t="s">
        <v>204</v>
      </c>
    </row>
    <row r="588" spans="1:65" s="14" customFormat="1" x14ac:dyDescent="0.2">
      <c r="A588" s="198"/>
      <c r="B588" s="199"/>
      <c r="C588" s="198"/>
      <c r="D588" s="200" t="s">
        <v>212</v>
      </c>
      <c r="E588" s="201" t="s">
        <v>1</v>
      </c>
      <c r="F588" s="202" t="s">
        <v>1395</v>
      </c>
      <c r="G588" s="198"/>
      <c r="H588" s="203">
        <v>27.288</v>
      </c>
      <c r="I588" s="198"/>
      <c r="J588" s="198"/>
      <c r="K588" s="198"/>
      <c r="L588" s="199"/>
      <c r="M588" s="204"/>
      <c r="N588" s="205"/>
      <c r="O588" s="205"/>
      <c r="P588" s="205"/>
      <c r="Q588" s="205"/>
      <c r="R588" s="205"/>
      <c r="S588" s="205"/>
      <c r="T588" s="206"/>
      <c r="U588" s="198"/>
      <c r="V588" s="198"/>
      <c r="AT588" s="102" t="s">
        <v>212</v>
      </c>
      <c r="AU588" s="102" t="s">
        <v>83</v>
      </c>
      <c r="AV588" s="14" t="s">
        <v>83</v>
      </c>
      <c r="AW588" s="14" t="s">
        <v>32</v>
      </c>
      <c r="AX588" s="14" t="s">
        <v>75</v>
      </c>
      <c r="AY588" s="102" t="s">
        <v>204</v>
      </c>
    </row>
    <row r="589" spans="1:65" s="15" customFormat="1" x14ac:dyDescent="0.2">
      <c r="A589" s="207"/>
      <c r="B589" s="208"/>
      <c r="C589" s="207"/>
      <c r="D589" s="200" t="s">
        <v>212</v>
      </c>
      <c r="E589" s="209" t="s">
        <v>1</v>
      </c>
      <c r="F589" s="210" t="s">
        <v>227</v>
      </c>
      <c r="G589" s="207"/>
      <c r="H589" s="211">
        <v>2543.4540000000002</v>
      </c>
      <c r="I589" s="207"/>
      <c r="J589" s="207"/>
      <c r="K589" s="207"/>
      <c r="L589" s="208"/>
      <c r="M589" s="212"/>
      <c r="N589" s="213"/>
      <c r="O589" s="213"/>
      <c r="P589" s="213"/>
      <c r="Q589" s="213"/>
      <c r="R589" s="213"/>
      <c r="S589" s="213"/>
      <c r="T589" s="214"/>
      <c r="U589" s="207"/>
      <c r="V589" s="207"/>
      <c r="AT589" s="103" t="s">
        <v>212</v>
      </c>
      <c r="AU589" s="103" t="s">
        <v>83</v>
      </c>
      <c r="AV589" s="15" t="s">
        <v>211</v>
      </c>
      <c r="AW589" s="15" t="s">
        <v>32</v>
      </c>
      <c r="AX589" s="15" t="s">
        <v>81</v>
      </c>
      <c r="AY589" s="103" t="s">
        <v>204</v>
      </c>
    </row>
    <row r="590" spans="1:65" s="2" customFormat="1" ht="24.2" customHeight="1" x14ac:dyDescent="0.2">
      <c r="A590" s="111"/>
      <c r="B590" s="112"/>
      <c r="C590" s="187" t="s">
        <v>564</v>
      </c>
      <c r="D590" s="187" t="s">
        <v>207</v>
      </c>
      <c r="E590" s="188" t="s">
        <v>1396</v>
      </c>
      <c r="F590" s="189" t="s">
        <v>1397</v>
      </c>
      <c r="G590" s="190" t="s">
        <v>349</v>
      </c>
      <c r="H590" s="191">
        <v>4.13</v>
      </c>
      <c r="I590" s="192"/>
      <c r="J590" s="192">
        <f>ROUND(I590*H590,2)</f>
        <v>0</v>
      </c>
      <c r="K590" s="193"/>
      <c r="L590" s="112"/>
      <c r="M590" s="194" t="s">
        <v>1</v>
      </c>
      <c r="N590" s="195" t="s">
        <v>40</v>
      </c>
      <c r="O590" s="196">
        <v>0</v>
      </c>
      <c r="P590" s="196">
        <f>O590*H590</f>
        <v>0</v>
      </c>
      <c r="Q590" s="196">
        <v>0</v>
      </c>
      <c r="R590" s="196">
        <f>Q590*H590</f>
        <v>0</v>
      </c>
      <c r="S590" s="196">
        <v>0</v>
      </c>
      <c r="T590" s="197">
        <f>S590*H590</f>
        <v>0</v>
      </c>
      <c r="U590" s="111"/>
      <c r="V590" s="111"/>
      <c r="W590" s="29"/>
      <c r="X590" s="29"/>
      <c r="Y590" s="29"/>
      <c r="Z590" s="29"/>
      <c r="AA590" s="29"/>
      <c r="AB590" s="29"/>
      <c r="AC590" s="29"/>
      <c r="AD590" s="29"/>
      <c r="AE590" s="29"/>
      <c r="AR590" s="99" t="s">
        <v>211</v>
      </c>
      <c r="AT590" s="99" t="s">
        <v>207</v>
      </c>
      <c r="AU590" s="99" t="s">
        <v>83</v>
      </c>
      <c r="AY590" s="18" t="s">
        <v>204</v>
      </c>
      <c r="BE590" s="100">
        <f>IF(N590="základní",J590,0)</f>
        <v>0</v>
      </c>
      <c r="BF590" s="100">
        <f>IF(N590="snížená",J590,0)</f>
        <v>0</v>
      </c>
      <c r="BG590" s="100">
        <f>IF(N590="zákl. přenesená",J590,0)</f>
        <v>0</v>
      </c>
      <c r="BH590" s="100">
        <f>IF(N590="sníž. přenesená",J590,0)</f>
        <v>0</v>
      </c>
      <c r="BI590" s="100">
        <f>IF(N590="nulová",J590,0)</f>
        <v>0</v>
      </c>
      <c r="BJ590" s="18" t="s">
        <v>81</v>
      </c>
      <c r="BK590" s="100">
        <f>ROUND(I590*H590,2)</f>
        <v>0</v>
      </c>
      <c r="BL590" s="18" t="s">
        <v>211</v>
      </c>
      <c r="BM590" s="99" t="s">
        <v>920</v>
      </c>
    </row>
    <row r="591" spans="1:65" s="13" customFormat="1" x14ac:dyDescent="0.2">
      <c r="A591" s="225"/>
      <c r="B591" s="226"/>
      <c r="C591" s="225"/>
      <c r="D591" s="200" t="s">
        <v>212</v>
      </c>
      <c r="E591" s="227" t="s">
        <v>1</v>
      </c>
      <c r="F591" s="228" t="s">
        <v>1398</v>
      </c>
      <c r="G591" s="225"/>
      <c r="H591" s="227" t="s">
        <v>1</v>
      </c>
      <c r="I591" s="225"/>
      <c r="J591" s="225"/>
      <c r="K591" s="225"/>
      <c r="L591" s="226"/>
      <c r="M591" s="229"/>
      <c r="N591" s="230"/>
      <c r="O591" s="230"/>
      <c r="P591" s="230"/>
      <c r="Q591" s="230"/>
      <c r="R591" s="230"/>
      <c r="S591" s="230"/>
      <c r="T591" s="231"/>
      <c r="U591" s="225"/>
      <c r="V591" s="225"/>
      <c r="AT591" s="101" t="s">
        <v>212</v>
      </c>
      <c r="AU591" s="101" t="s">
        <v>83</v>
      </c>
      <c r="AV591" s="13" t="s">
        <v>81</v>
      </c>
      <c r="AW591" s="13" t="s">
        <v>32</v>
      </c>
      <c r="AX591" s="13" t="s">
        <v>75</v>
      </c>
      <c r="AY591" s="101" t="s">
        <v>204</v>
      </c>
    </row>
    <row r="592" spans="1:65" s="14" customFormat="1" x14ac:dyDescent="0.2">
      <c r="A592" s="198"/>
      <c r="B592" s="199"/>
      <c r="C592" s="198"/>
      <c r="D592" s="200" t="s">
        <v>212</v>
      </c>
      <c r="E592" s="201" t="s">
        <v>1</v>
      </c>
      <c r="F592" s="202" t="s">
        <v>1399</v>
      </c>
      <c r="G592" s="198"/>
      <c r="H592" s="203">
        <v>4.13</v>
      </c>
      <c r="I592" s="198"/>
      <c r="J592" s="198"/>
      <c r="K592" s="198"/>
      <c r="L592" s="199"/>
      <c r="M592" s="204"/>
      <c r="N592" s="205"/>
      <c r="O592" s="205"/>
      <c r="P592" s="205"/>
      <c r="Q592" s="205"/>
      <c r="R592" s="205"/>
      <c r="S592" s="205"/>
      <c r="T592" s="206"/>
      <c r="U592" s="198"/>
      <c r="V592" s="198"/>
      <c r="AT592" s="102" t="s">
        <v>212</v>
      </c>
      <c r="AU592" s="102" t="s">
        <v>83</v>
      </c>
      <c r="AV592" s="14" t="s">
        <v>83</v>
      </c>
      <c r="AW592" s="14" t="s">
        <v>32</v>
      </c>
      <c r="AX592" s="14" t="s">
        <v>75</v>
      </c>
      <c r="AY592" s="102" t="s">
        <v>204</v>
      </c>
    </row>
    <row r="593" spans="1:65" s="15" customFormat="1" x14ac:dyDescent="0.2">
      <c r="A593" s="207"/>
      <c r="B593" s="208"/>
      <c r="C593" s="207"/>
      <c r="D593" s="200" t="s">
        <v>212</v>
      </c>
      <c r="E593" s="209" t="s">
        <v>1</v>
      </c>
      <c r="F593" s="210" t="s">
        <v>227</v>
      </c>
      <c r="G593" s="207"/>
      <c r="H593" s="211">
        <v>4.13</v>
      </c>
      <c r="I593" s="207"/>
      <c r="J593" s="207"/>
      <c r="K593" s="207"/>
      <c r="L593" s="208"/>
      <c r="M593" s="212"/>
      <c r="N593" s="213"/>
      <c r="O593" s="213"/>
      <c r="P593" s="213"/>
      <c r="Q593" s="213"/>
      <c r="R593" s="213"/>
      <c r="S593" s="213"/>
      <c r="T593" s="214"/>
      <c r="U593" s="207"/>
      <c r="V593" s="207"/>
      <c r="AT593" s="103" t="s">
        <v>212</v>
      </c>
      <c r="AU593" s="103" t="s">
        <v>83</v>
      </c>
      <c r="AV593" s="15" t="s">
        <v>211</v>
      </c>
      <c r="AW593" s="15" t="s">
        <v>32</v>
      </c>
      <c r="AX593" s="15" t="s">
        <v>81</v>
      </c>
      <c r="AY593" s="103" t="s">
        <v>204</v>
      </c>
    </row>
    <row r="594" spans="1:65" s="2" customFormat="1" ht="16.5" customHeight="1" x14ac:dyDescent="0.2">
      <c r="A594" s="111"/>
      <c r="B594" s="112"/>
      <c r="C594" s="215" t="s">
        <v>921</v>
      </c>
      <c r="D594" s="215" t="s">
        <v>1071</v>
      </c>
      <c r="E594" s="216" t="s">
        <v>1400</v>
      </c>
      <c r="F594" s="217" t="s">
        <v>1401</v>
      </c>
      <c r="G594" s="218" t="s">
        <v>859</v>
      </c>
      <c r="H594" s="219">
        <v>9.4990000000000006</v>
      </c>
      <c r="I594" s="220"/>
      <c r="J594" s="220">
        <f>ROUND(I594*H594,2)</f>
        <v>0</v>
      </c>
      <c r="K594" s="221"/>
      <c r="L594" s="222"/>
      <c r="M594" s="223" t="s">
        <v>1</v>
      </c>
      <c r="N594" s="224" t="s">
        <v>40</v>
      </c>
      <c r="O594" s="196">
        <v>0</v>
      </c>
      <c r="P594" s="196">
        <f>O594*H594</f>
        <v>0</v>
      </c>
      <c r="Q594" s="196">
        <v>0</v>
      </c>
      <c r="R594" s="196">
        <f>Q594*H594</f>
        <v>0</v>
      </c>
      <c r="S594" s="196">
        <v>0</v>
      </c>
      <c r="T594" s="197">
        <f>S594*H594</f>
        <v>0</v>
      </c>
      <c r="U594" s="111"/>
      <c r="V594" s="111"/>
      <c r="W594" s="29"/>
      <c r="X594" s="29"/>
      <c r="Y594" s="29"/>
      <c r="Z594" s="29"/>
      <c r="AA594" s="29"/>
      <c r="AB594" s="29"/>
      <c r="AC594" s="29"/>
      <c r="AD594" s="29"/>
      <c r="AE594" s="29"/>
      <c r="AR594" s="99" t="s">
        <v>278</v>
      </c>
      <c r="AT594" s="99" t="s">
        <v>1071</v>
      </c>
      <c r="AU594" s="99" t="s">
        <v>83</v>
      </c>
      <c r="AY594" s="18" t="s">
        <v>204</v>
      </c>
      <c r="BE594" s="100">
        <f>IF(N594="základní",J594,0)</f>
        <v>0</v>
      </c>
      <c r="BF594" s="100">
        <f>IF(N594="snížená",J594,0)</f>
        <v>0</v>
      </c>
      <c r="BG594" s="100">
        <f>IF(N594="zákl. přenesená",J594,0)</f>
        <v>0</v>
      </c>
      <c r="BH594" s="100">
        <f>IF(N594="sníž. přenesená",J594,0)</f>
        <v>0</v>
      </c>
      <c r="BI594" s="100">
        <f>IF(N594="nulová",J594,0)</f>
        <v>0</v>
      </c>
      <c r="BJ594" s="18" t="s">
        <v>81</v>
      </c>
      <c r="BK594" s="100">
        <f>ROUND(I594*H594,2)</f>
        <v>0</v>
      </c>
      <c r="BL594" s="18" t="s">
        <v>211</v>
      </c>
      <c r="BM594" s="99" t="s">
        <v>924</v>
      </c>
    </row>
    <row r="595" spans="1:65" s="14" customFormat="1" x14ac:dyDescent="0.2">
      <c r="A595" s="198"/>
      <c r="B595" s="199"/>
      <c r="C595" s="198"/>
      <c r="D595" s="200" t="s">
        <v>212</v>
      </c>
      <c r="E595" s="201" t="s">
        <v>1</v>
      </c>
      <c r="F595" s="202" t="s">
        <v>1402</v>
      </c>
      <c r="G595" s="198"/>
      <c r="H595" s="203">
        <v>9.4990000000000006</v>
      </c>
      <c r="I595" s="198"/>
      <c r="J595" s="198"/>
      <c r="K595" s="198"/>
      <c r="L595" s="199"/>
      <c r="M595" s="204"/>
      <c r="N595" s="205"/>
      <c r="O595" s="205"/>
      <c r="P595" s="205"/>
      <c r="Q595" s="205"/>
      <c r="R595" s="205"/>
      <c r="S595" s="205"/>
      <c r="T595" s="206"/>
      <c r="U595" s="198"/>
      <c r="V595" s="198"/>
      <c r="AT595" s="102" t="s">
        <v>212</v>
      </c>
      <c r="AU595" s="102" t="s">
        <v>83</v>
      </c>
      <c r="AV595" s="14" t="s">
        <v>83</v>
      </c>
      <c r="AW595" s="14" t="s">
        <v>32</v>
      </c>
      <c r="AX595" s="14" t="s">
        <v>75</v>
      </c>
      <c r="AY595" s="102" t="s">
        <v>204</v>
      </c>
    </row>
    <row r="596" spans="1:65" s="15" customFormat="1" x14ac:dyDescent="0.2">
      <c r="A596" s="207"/>
      <c r="B596" s="208"/>
      <c r="C596" s="207"/>
      <c r="D596" s="200" t="s">
        <v>212</v>
      </c>
      <c r="E596" s="209" t="s">
        <v>1</v>
      </c>
      <c r="F596" s="210" t="s">
        <v>227</v>
      </c>
      <c r="G596" s="207"/>
      <c r="H596" s="211">
        <v>9.4990000000000006</v>
      </c>
      <c r="I596" s="207"/>
      <c r="J596" s="207"/>
      <c r="K596" s="207"/>
      <c r="L596" s="208"/>
      <c r="M596" s="212"/>
      <c r="N596" s="213"/>
      <c r="O596" s="213"/>
      <c r="P596" s="213"/>
      <c r="Q596" s="213"/>
      <c r="R596" s="213"/>
      <c r="S596" s="213"/>
      <c r="T596" s="214"/>
      <c r="U596" s="207"/>
      <c r="V596" s="207"/>
      <c r="AT596" s="103" t="s">
        <v>212</v>
      </c>
      <c r="AU596" s="103" t="s">
        <v>83</v>
      </c>
      <c r="AV596" s="15" t="s">
        <v>211</v>
      </c>
      <c r="AW596" s="15" t="s">
        <v>32</v>
      </c>
      <c r="AX596" s="15" t="s">
        <v>81</v>
      </c>
      <c r="AY596" s="103" t="s">
        <v>204</v>
      </c>
    </row>
    <row r="597" spans="1:65" s="2" customFormat="1" ht="24.2" customHeight="1" x14ac:dyDescent="0.2">
      <c r="A597" s="111"/>
      <c r="B597" s="112"/>
      <c r="C597" s="187" t="s">
        <v>570</v>
      </c>
      <c r="D597" s="187" t="s">
        <v>207</v>
      </c>
      <c r="E597" s="188" t="s">
        <v>1403</v>
      </c>
      <c r="F597" s="189" t="s">
        <v>1404</v>
      </c>
      <c r="G597" s="190" t="s">
        <v>210</v>
      </c>
      <c r="H597" s="191">
        <v>393.37700000000001</v>
      </c>
      <c r="I597" s="192"/>
      <c r="J597" s="192">
        <f>ROUND(I597*H597,2)</f>
        <v>0</v>
      </c>
      <c r="K597" s="193"/>
      <c r="L597" s="112"/>
      <c r="M597" s="194" t="s">
        <v>1</v>
      </c>
      <c r="N597" s="195" t="s">
        <v>40</v>
      </c>
      <c r="O597" s="196">
        <v>0</v>
      </c>
      <c r="P597" s="196">
        <f>O597*H597</f>
        <v>0</v>
      </c>
      <c r="Q597" s="196">
        <v>0</v>
      </c>
      <c r="R597" s="196">
        <f>Q597*H597</f>
        <v>0</v>
      </c>
      <c r="S597" s="196">
        <v>0</v>
      </c>
      <c r="T597" s="197">
        <f>S597*H597</f>
        <v>0</v>
      </c>
      <c r="U597" s="111"/>
      <c r="V597" s="111"/>
      <c r="W597" s="29"/>
      <c r="X597" s="29"/>
      <c r="Y597" s="29"/>
      <c r="Z597" s="29"/>
      <c r="AA597" s="29"/>
      <c r="AB597" s="29"/>
      <c r="AC597" s="29"/>
      <c r="AD597" s="29"/>
      <c r="AE597" s="29"/>
      <c r="AR597" s="99" t="s">
        <v>211</v>
      </c>
      <c r="AT597" s="99" t="s">
        <v>207</v>
      </c>
      <c r="AU597" s="99" t="s">
        <v>83</v>
      </c>
      <c r="AY597" s="18" t="s">
        <v>204</v>
      </c>
      <c r="BE597" s="100">
        <f>IF(N597="základní",J597,0)</f>
        <v>0</v>
      </c>
      <c r="BF597" s="100">
        <f>IF(N597="snížená",J597,0)</f>
        <v>0</v>
      </c>
      <c r="BG597" s="100">
        <f>IF(N597="zákl. přenesená",J597,0)</f>
        <v>0</v>
      </c>
      <c r="BH597" s="100">
        <f>IF(N597="sníž. přenesená",J597,0)</f>
        <v>0</v>
      </c>
      <c r="BI597" s="100">
        <f>IF(N597="nulová",J597,0)</f>
        <v>0</v>
      </c>
      <c r="BJ597" s="18" t="s">
        <v>81</v>
      </c>
      <c r="BK597" s="100">
        <f>ROUND(I597*H597,2)</f>
        <v>0</v>
      </c>
      <c r="BL597" s="18" t="s">
        <v>211</v>
      </c>
      <c r="BM597" s="99" t="s">
        <v>927</v>
      </c>
    </row>
    <row r="598" spans="1:65" s="13" customFormat="1" x14ac:dyDescent="0.2">
      <c r="A598" s="225"/>
      <c r="B598" s="226"/>
      <c r="C598" s="225"/>
      <c r="D598" s="200" t="s">
        <v>212</v>
      </c>
      <c r="E598" s="227" t="s">
        <v>1</v>
      </c>
      <c r="F598" s="228" t="s">
        <v>1405</v>
      </c>
      <c r="G598" s="225"/>
      <c r="H598" s="227" t="s">
        <v>1</v>
      </c>
      <c r="I598" s="225"/>
      <c r="J598" s="225"/>
      <c r="K598" s="225"/>
      <c r="L598" s="226"/>
      <c r="M598" s="229"/>
      <c r="N598" s="230"/>
      <c r="O598" s="230"/>
      <c r="P598" s="230"/>
      <c r="Q598" s="230"/>
      <c r="R598" s="230"/>
      <c r="S598" s="230"/>
      <c r="T598" s="231"/>
      <c r="U598" s="225"/>
      <c r="V598" s="225"/>
      <c r="AT598" s="101" t="s">
        <v>212</v>
      </c>
      <c r="AU598" s="101" t="s">
        <v>83</v>
      </c>
      <c r="AV598" s="13" t="s">
        <v>81</v>
      </c>
      <c r="AW598" s="13" t="s">
        <v>32</v>
      </c>
      <c r="AX598" s="13" t="s">
        <v>75</v>
      </c>
      <c r="AY598" s="101" t="s">
        <v>204</v>
      </c>
    </row>
    <row r="599" spans="1:65" s="13" customFormat="1" x14ac:dyDescent="0.2">
      <c r="A599" s="225"/>
      <c r="B599" s="226"/>
      <c r="C599" s="225"/>
      <c r="D599" s="200" t="s">
        <v>212</v>
      </c>
      <c r="E599" s="227" t="s">
        <v>1</v>
      </c>
      <c r="F599" s="228" t="s">
        <v>814</v>
      </c>
      <c r="G599" s="225"/>
      <c r="H599" s="227" t="s">
        <v>1</v>
      </c>
      <c r="I599" s="225"/>
      <c r="J599" s="225"/>
      <c r="K599" s="225"/>
      <c r="L599" s="226"/>
      <c r="M599" s="229"/>
      <c r="N599" s="230"/>
      <c r="O599" s="230"/>
      <c r="P599" s="230"/>
      <c r="Q599" s="230"/>
      <c r="R599" s="230"/>
      <c r="S599" s="230"/>
      <c r="T599" s="231"/>
      <c r="U599" s="225"/>
      <c r="V599" s="225"/>
      <c r="AT599" s="101" t="s">
        <v>212</v>
      </c>
      <c r="AU599" s="101" t="s">
        <v>83</v>
      </c>
      <c r="AV599" s="13" t="s">
        <v>81</v>
      </c>
      <c r="AW599" s="13" t="s">
        <v>32</v>
      </c>
      <c r="AX599" s="13" t="s">
        <v>75</v>
      </c>
      <c r="AY599" s="101" t="s">
        <v>204</v>
      </c>
    </row>
    <row r="600" spans="1:65" s="13" customFormat="1" x14ac:dyDescent="0.2">
      <c r="A600" s="225"/>
      <c r="B600" s="226"/>
      <c r="C600" s="225"/>
      <c r="D600" s="200" t="s">
        <v>212</v>
      </c>
      <c r="E600" s="227" t="s">
        <v>1</v>
      </c>
      <c r="F600" s="228" t="s">
        <v>234</v>
      </c>
      <c r="G600" s="225"/>
      <c r="H600" s="227" t="s">
        <v>1</v>
      </c>
      <c r="I600" s="225"/>
      <c r="J600" s="225"/>
      <c r="K600" s="225"/>
      <c r="L600" s="226"/>
      <c r="M600" s="229"/>
      <c r="N600" s="230"/>
      <c r="O600" s="230"/>
      <c r="P600" s="230"/>
      <c r="Q600" s="230"/>
      <c r="R600" s="230"/>
      <c r="S600" s="230"/>
      <c r="T600" s="231"/>
      <c r="U600" s="225"/>
      <c r="V600" s="225"/>
      <c r="AT600" s="101" t="s">
        <v>212</v>
      </c>
      <c r="AU600" s="101" t="s">
        <v>83</v>
      </c>
      <c r="AV600" s="13" t="s">
        <v>81</v>
      </c>
      <c r="AW600" s="13" t="s">
        <v>32</v>
      </c>
      <c r="AX600" s="13" t="s">
        <v>75</v>
      </c>
      <c r="AY600" s="101" t="s">
        <v>204</v>
      </c>
    </row>
    <row r="601" spans="1:65" s="14" customFormat="1" x14ac:dyDescent="0.2">
      <c r="A601" s="198"/>
      <c r="B601" s="199"/>
      <c r="C601" s="198"/>
      <c r="D601" s="200" t="s">
        <v>212</v>
      </c>
      <c r="E601" s="201" t="s">
        <v>1</v>
      </c>
      <c r="F601" s="202" t="s">
        <v>815</v>
      </c>
      <c r="G601" s="198"/>
      <c r="H601" s="203">
        <v>5.61</v>
      </c>
      <c r="I601" s="198"/>
      <c r="J601" s="198"/>
      <c r="K601" s="198"/>
      <c r="L601" s="199"/>
      <c r="M601" s="204"/>
      <c r="N601" s="205"/>
      <c r="O601" s="205"/>
      <c r="P601" s="205"/>
      <c r="Q601" s="205"/>
      <c r="R601" s="205"/>
      <c r="S601" s="205"/>
      <c r="T601" s="206"/>
      <c r="U601" s="198"/>
      <c r="V601" s="198"/>
      <c r="AT601" s="102" t="s">
        <v>212</v>
      </c>
      <c r="AU601" s="102" t="s">
        <v>83</v>
      </c>
      <c r="AV601" s="14" t="s">
        <v>83</v>
      </c>
      <c r="AW601" s="14" t="s">
        <v>32</v>
      </c>
      <c r="AX601" s="14" t="s">
        <v>75</v>
      </c>
      <c r="AY601" s="102" t="s">
        <v>204</v>
      </c>
    </row>
    <row r="602" spans="1:65" s="13" customFormat="1" x14ac:dyDescent="0.2">
      <c r="A602" s="225"/>
      <c r="B602" s="226"/>
      <c r="C602" s="225"/>
      <c r="D602" s="200" t="s">
        <v>212</v>
      </c>
      <c r="E602" s="227" t="s">
        <v>1</v>
      </c>
      <c r="F602" s="228" t="s">
        <v>236</v>
      </c>
      <c r="G602" s="225"/>
      <c r="H602" s="227" t="s">
        <v>1</v>
      </c>
      <c r="I602" s="225"/>
      <c r="J602" s="225"/>
      <c r="K602" s="225"/>
      <c r="L602" s="226"/>
      <c r="M602" s="229"/>
      <c r="N602" s="230"/>
      <c r="O602" s="230"/>
      <c r="P602" s="230"/>
      <c r="Q602" s="230"/>
      <c r="R602" s="230"/>
      <c r="S602" s="230"/>
      <c r="T602" s="231"/>
      <c r="U602" s="225"/>
      <c r="V602" s="225"/>
      <c r="AT602" s="101" t="s">
        <v>212</v>
      </c>
      <c r="AU602" s="101" t="s">
        <v>83</v>
      </c>
      <c r="AV602" s="13" t="s">
        <v>81</v>
      </c>
      <c r="AW602" s="13" t="s">
        <v>32</v>
      </c>
      <c r="AX602" s="13" t="s">
        <v>75</v>
      </c>
      <c r="AY602" s="101" t="s">
        <v>204</v>
      </c>
    </row>
    <row r="603" spans="1:65" s="13" customFormat="1" x14ac:dyDescent="0.2">
      <c r="A603" s="225"/>
      <c r="B603" s="226"/>
      <c r="C603" s="225"/>
      <c r="D603" s="200" t="s">
        <v>212</v>
      </c>
      <c r="E603" s="227" t="s">
        <v>1</v>
      </c>
      <c r="F603" s="228" t="s">
        <v>237</v>
      </c>
      <c r="G603" s="225"/>
      <c r="H603" s="227" t="s">
        <v>1</v>
      </c>
      <c r="I603" s="225"/>
      <c r="J603" s="225"/>
      <c r="K603" s="225"/>
      <c r="L603" s="226"/>
      <c r="M603" s="229"/>
      <c r="N603" s="230"/>
      <c r="O603" s="230"/>
      <c r="P603" s="230"/>
      <c r="Q603" s="230"/>
      <c r="R603" s="230"/>
      <c r="S603" s="230"/>
      <c r="T603" s="231"/>
      <c r="U603" s="225"/>
      <c r="V603" s="225"/>
      <c r="AT603" s="101" t="s">
        <v>212</v>
      </c>
      <c r="AU603" s="101" t="s">
        <v>83</v>
      </c>
      <c r="AV603" s="13" t="s">
        <v>81</v>
      </c>
      <c r="AW603" s="13" t="s">
        <v>32</v>
      </c>
      <c r="AX603" s="13" t="s">
        <v>75</v>
      </c>
      <c r="AY603" s="101" t="s">
        <v>204</v>
      </c>
    </row>
    <row r="604" spans="1:65" s="14" customFormat="1" x14ac:dyDescent="0.2">
      <c r="A604" s="198"/>
      <c r="B604" s="199"/>
      <c r="C604" s="198"/>
      <c r="D604" s="200" t="s">
        <v>212</v>
      </c>
      <c r="E604" s="201" t="s">
        <v>1</v>
      </c>
      <c r="F604" s="202" t="s">
        <v>816</v>
      </c>
      <c r="G604" s="198"/>
      <c r="H604" s="203">
        <v>28.672000000000001</v>
      </c>
      <c r="I604" s="198"/>
      <c r="J604" s="198"/>
      <c r="K604" s="198"/>
      <c r="L604" s="199"/>
      <c r="M604" s="204"/>
      <c r="N604" s="205"/>
      <c r="O604" s="205"/>
      <c r="P604" s="205"/>
      <c r="Q604" s="205"/>
      <c r="R604" s="205"/>
      <c r="S604" s="205"/>
      <c r="T604" s="206"/>
      <c r="U604" s="198"/>
      <c r="V604" s="198"/>
      <c r="AT604" s="102" t="s">
        <v>212</v>
      </c>
      <c r="AU604" s="102" t="s">
        <v>83</v>
      </c>
      <c r="AV604" s="14" t="s">
        <v>83</v>
      </c>
      <c r="AW604" s="14" t="s">
        <v>32</v>
      </c>
      <c r="AX604" s="14" t="s">
        <v>75</v>
      </c>
      <c r="AY604" s="102" t="s">
        <v>204</v>
      </c>
    </row>
    <row r="605" spans="1:65" s="13" customFormat="1" x14ac:dyDescent="0.2">
      <c r="A605" s="225"/>
      <c r="B605" s="226"/>
      <c r="C605" s="225"/>
      <c r="D605" s="200" t="s">
        <v>212</v>
      </c>
      <c r="E605" s="227" t="s">
        <v>1</v>
      </c>
      <c r="F605" s="228" t="s">
        <v>239</v>
      </c>
      <c r="G605" s="225"/>
      <c r="H605" s="227" t="s">
        <v>1</v>
      </c>
      <c r="I605" s="225"/>
      <c r="J605" s="225"/>
      <c r="K605" s="225"/>
      <c r="L605" s="226"/>
      <c r="M605" s="229"/>
      <c r="N605" s="230"/>
      <c r="O605" s="230"/>
      <c r="P605" s="230"/>
      <c r="Q605" s="230"/>
      <c r="R605" s="230"/>
      <c r="S605" s="230"/>
      <c r="T605" s="231"/>
      <c r="U605" s="225"/>
      <c r="V605" s="225"/>
      <c r="AT605" s="101" t="s">
        <v>212</v>
      </c>
      <c r="AU605" s="101" t="s">
        <v>83</v>
      </c>
      <c r="AV605" s="13" t="s">
        <v>81</v>
      </c>
      <c r="AW605" s="13" t="s">
        <v>32</v>
      </c>
      <c r="AX605" s="13" t="s">
        <v>75</v>
      </c>
      <c r="AY605" s="101" t="s">
        <v>204</v>
      </c>
    </row>
    <row r="606" spans="1:65" s="14" customFormat="1" x14ac:dyDescent="0.2">
      <c r="A606" s="198"/>
      <c r="B606" s="199"/>
      <c r="C606" s="198"/>
      <c r="D606" s="200" t="s">
        <v>212</v>
      </c>
      <c r="E606" s="201" t="s">
        <v>1</v>
      </c>
      <c r="F606" s="202" t="s">
        <v>817</v>
      </c>
      <c r="G606" s="198"/>
      <c r="H606" s="203">
        <v>19.138000000000002</v>
      </c>
      <c r="I606" s="198"/>
      <c r="J606" s="198"/>
      <c r="K606" s="198"/>
      <c r="L606" s="199"/>
      <c r="M606" s="204"/>
      <c r="N606" s="205"/>
      <c r="O606" s="205"/>
      <c r="P606" s="205"/>
      <c r="Q606" s="205"/>
      <c r="R606" s="205"/>
      <c r="S606" s="205"/>
      <c r="T606" s="206"/>
      <c r="U606" s="198"/>
      <c r="V606" s="198"/>
      <c r="AT606" s="102" t="s">
        <v>212</v>
      </c>
      <c r="AU606" s="102" t="s">
        <v>83</v>
      </c>
      <c r="AV606" s="14" t="s">
        <v>83</v>
      </c>
      <c r="AW606" s="14" t="s">
        <v>32</v>
      </c>
      <c r="AX606" s="14" t="s">
        <v>75</v>
      </c>
      <c r="AY606" s="102" t="s">
        <v>204</v>
      </c>
    </row>
    <row r="607" spans="1:65" s="14" customFormat="1" x14ac:dyDescent="0.2">
      <c r="A607" s="198"/>
      <c r="B607" s="199"/>
      <c r="C607" s="198"/>
      <c r="D607" s="200" t="s">
        <v>212</v>
      </c>
      <c r="E607" s="201" t="s">
        <v>1</v>
      </c>
      <c r="F607" s="202" t="s">
        <v>818</v>
      </c>
      <c r="G607" s="198"/>
      <c r="H607" s="203">
        <v>14.212</v>
      </c>
      <c r="I607" s="198"/>
      <c r="J607" s="198"/>
      <c r="K607" s="198"/>
      <c r="L607" s="199"/>
      <c r="M607" s="204"/>
      <c r="N607" s="205"/>
      <c r="O607" s="205"/>
      <c r="P607" s="205"/>
      <c r="Q607" s="205"/>
      <c r="R607" s="205"/>
      <c r="S607" s="205"/>
      <c r="T607" s="206"/>
      <c r="U607" s="198"/>
      <c r="V607" s="198"/>
      <c r="AT607" s="102" t="s">
        <v>212</v>
      </c>
      <c r="AU607" s="102" t="s">
        <v>83</v>
      </c>
      <c r="AV607" s="14" t="s">
        <v>83</v>
      </c>
      <c r="AW607" s="14" t="s">
        <v>32</v>
      </c>
      <c r="AX607" s="14" t="s">
        <v>75</v>
      </c>
      <c r="AY607" s="102" t="s">
        <v>204</v>
      </c>
    </row>
    <row r="608" spans="1:65" s="14" customFormat="1" x14ac:dyDescent="0.2">
      <c r="A608" s="198"/>
      <c r="B608" s="199"/>
      <c r="C608" s="198"/>
      <c r="D608" s="200" t="s">
        <v>212</v>
      </c>
      <c r="E608" s="201" t="s">
        <v>1</v>
      </c>
      <c r="F608" s="202" t="s">
        <v>819</v>
      </c>
      <c r="G608" s="198"/>
      <c r="H608" s="203">
        <v>9.891</v>
      </c>
      <c r="I608" s="198"/>
      <c r="J608" s="198"/>
      <c r="K608" s="198"/>
      <c r="L608" s="199"/>
      <c r="M608" s="204"/>
      <c r="N608" s="205"/>
      <c r="O608" s="205"/>
      <c r="P608" s="205"/>
      <c r="Q608" s="205"/>
      <c r="R608" s="205"/>
      <c r="S608" s="205"/>
      <c r="T608" s="206"/>
      <c r="U608" s="198"/>
      <c r="V608" s="198"/>
      <c r="AT608" s="102" t="s">
        <v>212</v>
      </c>
      <c r="AU608" s="102" t="s">
        <v>83</v>
      </c>
      <c r="AV608" s="14" t="s">
        <v>83</v>
      </c>
      <c r="AW608" s="14" t="s">
        <v>32</v>
      </c>
      <c r="AX608" s="14" t="s">
        <v>75</v>
      </c>
      <c r="AY608" s="102" t="s">
        <v>204</v>
      </c>
    </row>
    <row r="609" spans="1:51" s="14" customFormat="1" x14ac:dyDescent="0.2">
      <c r="A609" s="198"/>
      <c r="B609" s="199"/>
      <c r="C609" s="198"/>
      <c r="D609" s="200" t="s">
        <v>212</v>
      </c>
      <c r="E609" s="201" t="s">
        <v>1</v>
      </c>
      <c r="F609" s="202" t="s">
        <v>820</v>
      </c>
      <c r="G609" s="198"/>
      <c r="H609" s="203">
        <v>0.63900000000000001</v>
      </c>
      <c r="I609" s="198"/>
      <c r="J609" s="198"/>
      <c r="K609" s="198"/>
      <c r="L609" s="199"/>
      <c r="M609" s="204"/>
      <c r="N609" s="205"/>
      <c r="O609" s="205"/>
      <c r="P609" s="205"/>
      <c r="Q609" s="205"/>
      <c r="R609" s="205"/>
      <c r="S609" s="205"/>
      <c r="T609" s="206"/>
      <c r="U609" s="198"/>
      <c r="V609" s="198"/>
      <c r="AT609" s="102" t="s">
        <v>212</v>
      </c>
      <c r="AU609" s="102" t="s">
        <v>83</v>
      </c>
      <c r="AV609" s="14" t="s">
        <v>83</v>
      </c>
      <c r="AW609" s="14" t="s">
        <v>32</v>
      </c>
      <c r="AX609" s="14" t="s">
        <v>75</v>
      </c>
      <c r="AY609" s="102" t="s">
        <v>204</v>
      </c>
    </row>
    <row r="610" spans="1:51" s="14" customFormat="1" x14ac:dyDescent="0.2">
      <c r="A610" s="198"/>
      <c r="B610" s="199"/>
      <c r="C610" s="198"/>
      <c r="D610" s="200" t="s">
        <v>212</v>
      </c>
      <c r="E610" s="201" t="s">
        <v>1</v>
      </c>
      <c r="F610" s="202" t="s">
        <v>821</v>
      </c>
      <c r="G610" s="198"/>
      <c r="H610" s="203">
        <v>4.1159999999999997</v>
      </c>
      <c r="I610" s="198"/>
      <c r="J610" s="198"/>
      <c r="K610" s="198"/>
      <c r="L610" s="199"/>
      <c r="M610" s="204"/>
      <c r="N610" s="205"/>
      <c r="O610" s="205"/>
      <c r="P610" s="205"/>
      <c r="Q610" s="205"/>
      <c r="R610" s="205"/>
      <c r="S610" s="205"/>
      <c r="T610" s="206"/>
      <c r="U610" s="198"/>
      <c r="V610" s="198"/>
      <c r="AT610" s="102" t="s">
        <v>212</v>
      </c>
      <c r="AU610" s="102" t="s">
        <v>83</v>
      </c>
      <c r="AV610" s="14" t="s">
        <v>83</v>
      </c>
      <c r="AW610" s="14" t="s">
        <v>32</v>
      </c>
      <c r="AX610" s="14" t="s">
        <v>75</v>
      </c>
      <c r="AY610" s="102" t="s">
        <v>204</v>
      </c>
    </row>
    <row r="611" spans="1:51" s="13" customFormat="1" x14ac:dyDescent="0.2">
      <c r="A611" s="225"/>
      <c r="B611" s="226"/>
      <c r="C611" s="225"/>
      <c r="D611" s="200" t="s">
        <v>212</v>
      </c>
      <c r="E611" s="227" t="s">
        <v>1</v>
      </c>
      <c r="F611" s="228" t="s">
        <v>245</v>
      </c>
      <c r="G611" s="225"/>
      <c r="H611" s="227" t="s">
        <v>1</v>
      </c>
      <c r="I611" s="225"/>
      <c r="J611" s="225"/>
      <c r="K611" s="225"/>
      <c r="L611" s="226"/>
      <c r="M611" s="229"/>
      <c r="N611" s="230"/>
      <c r="O611" s="230"/>
      <c r="P611" s="230"/>
      <c r="Q611" s="230"/>
      <c r="R611" s="230"/>
      <c r="S611" s="230"/>
      <c r="T611" s="231"/>
      <c r="U611" s="225"/>
      <c r="V611" s="225"/>
      <c r="AT611" s="101" t="s">
        <v>212</v>
      </c>
      <c r="AU611" s="101" t="s">
        <v>83</v>
      </c>
      <c r="AV611" s="13" t="s">
        <v>81</v>
      </c>
      <c r="AW611" s="13" t="s">
        <v>32</v>
      </c>
      <c r="AX611" s="13" t="s">
        <v>75</v>
      </c>
      <c r="AY611" s="101" t="s">
        <v>204</v>
      </c>
    </row>
    <row r="612" spans="1:51" s="13" customFormat="1" x14ac:dyDescent="0.2">
      <c r="A612" s="225"/>
      <c r="B612" s="226"/>
      <c r="C612" s="225"/>
      <c r="D612" s="200" t="s">
        <v>212</v>
      </c>
      <c r="E612" s="227" t="s">
        <v>1</v>
      </c>
      <c r="F612" s="228" t="s">
        <v>237</v>
      </c>
      <c r="G612" s="225"/>
      <c r="H612" s="227" t="s">
        <v>1</v>
      </c>
      <c r="I612" s="225"/>
      <c r="J612" s="225"/>
      <c r="K612" s="225"/>
      <c r="L612" s="226"/>
      <c r="M612" s="229"/>
      <c r="N612" s="230"/>
      <c r="O612" s="230"/>
      <c r="P612" s="230"/>
      <c r="Q612" s="230"/>
      <c r="R612" s="230"/>
      <c r="S612" s="230"/>
      <c r="T612" s="231"/>
      <c r="U612" s="225"/>
      <c r="V612" s="225"/>
      <c r="AT612" s="101" t="s">
        <v>212</v>
      </c>
      <c r="AU612" s="101" t="s">
        <v>83</v>
      </c>
      <c r="AV612" s="13" t="s">
        <v>81</v>
      </c>
      <c r="AW612" s="13" t="s">
        <v>32</v>
      </c>
      <c r="AX612" s="13" t="s">
        <v>75</v>
      </c>
      <c r="AY612" s="101" t="s">
        <v>204</v>
      </c>
    </row>
    <row r="613" spans="1:51" s="14" customFormat="1" x14ac:dyDescent="0.2">
      <c r="A613" s="198"/>
      <c r="B613" s="199"/>
      <c r="C613" s="198"/>
      <c r="D613" s="200" t="s">
        <v>212</v>
      </c>
      <c r="E613" s="201" t="s">
        <v>1</v>
      </c>
      <c r="F613" s="202" t="s">
        <v>822</v>
      </c>
      <c r="G613" s="198"/>
      <c r="H613" s="203">
        <v>8.9969999999999999</v>
      </c>
      <c r="I613" s="198"/>
      <c r="J613" s="198"/>
      <c r="K613" s="198"/>
      <c r="L613" s="199"/>
      <c r="M613" s="204"/>
      <c r="N613" s="205"/>
      <c r="O613" s="205"/>
      <c r="P613" s="205"/>
      <c r="Q613" s="205"/>
      <c r="R613" s="205"/>
      <c r="S613" s="205"/>
      <c r="T613" s="206"/>
      <c r="U613" s="198"/>
      <c r="V613" s="198"/>
      <c r="AT613" s="102" t="s">
        <v>212</v>
      </c>
      <c r="AU613" s="102" t="s">
        <v>83</v>
      </c>
      <c r="AV613" s="14" t="s">
        <v>83</v>
      </c>
      <c r="AW613" s="14" t="s">
        <v>32</v>
      </c>
      <c r="AX613" s="14" t="s">
        <v>75</v>
      </c>
      <c r="AY613" s="102" t="s">
        <v>204</v>
      </c>
    </row>
    <row r="614" spans="1:51" s="13" customFormat="1" x14ac:dyDescent="0.2">
      <c r="A614" s="225"/>
      <c r="B614" s="226"/>
      <c r="C614" s="225"/>
      <c r="D614" s="200" t="s">
        <v>212</v>
      </c>
      <c r="E614" s="227" t="s">
        <v>1</v>
      </c>
      <c r="F614" s="228" t="s">
        <v>239</v>
      </c>
      <c r="G614" s="225"/>
      <c r="H614" s="227" t="s">
        <v>1</v>
      </c>
      <c r="I614" s="225"/>
      <c r="J614" s="225"/>
      <c r="K614" s="225"/>
      <c r="L614" s="226"/>
      <c r="M614" s="229"/>
      <c r="N614" s="230"/>
      <c r="O614" s="230"/>
      <c r="P614" s="230"/>
      <c r="Q614" s="230"/>
      <c r="R614" s="230"/>
      <c r="S614" s="230"/>
      <c r="T614" s="231"/>
      <c r="U614" s="225"/>
      <c r="V614" s="225"/>
      <c r="AT614" s="101" t="s">
        <v>212</v>
      </c>
      <c r="AU614" s="101" t="s">
        <v>83</v>
      </c>
      <c r="AV614" s="13" t="s">
        <v>81</v>
      </c>
      <c r="AW614" s="13" t="s">
        <v>32</v>
      </c>
      <c r="AX614" s="13" t="s">
        <v>75</v>
      </c>
      <c r="AY614" s="101" t="s">
        <v>204</v>
      </c>
    </row>
    <row r="615" spans="1:51" s="14" customFormat="1" x14ac:dyDescent="0.2">
      <c r="A615" s="198"/>
      <c r="B615" s="199"/>
      <c r="C615" s="198"/>
      <c r="D615" s="200" t="s">
        <v>212</v>
      </c>
      <c r="E615" s="201" t="s">
        <v>1</v>
      </c>
      <c r="F615" s="202" t="s">
        <v>823</v>
      </c>
      <c r="G615" s="198"/>
      <c r="H615" s="203">
        <v>26.135999999999999</v>
      </c>
      <c r="I615" s="198"/>
      <c r="J615" s="198"/>
      <c r="K615" s="198"/>
      <c r="L615" s="199"/>
      <c r="M615" s="204"/>
      <c r="N615" s="205"/>
      <c r="O615" s="205"/>
      <c r="P615" s="205"/>
      <c r="Q615" s="205"/>
      <c r="R615" s="205"/>
      <c r="S615" s="205"/>
      <c r="T615" s="206"/>
      <c r="U615" s="198"/>
      <c r="V615" s="198"/>
      <c r="AT615" s="102" t="s">
        <v>212</v>
      </c>
      <c r="AU615" s="102" t="s">
        <v>83</v>
      </c>
      <c r="AV615" s="14" t="s">
        <v>83</v>
      </c>
      <c r="AW615" s="14" t="s">
        <v>32</v>
      </c>
      <c r="AX615" s="14" t="s">
        <v>75</v>
      </c>
      <c r="AY615" s="102" t="s">
        <v>204</v>
      </c>
    </row>
    <row r="616" spans="1:51" s="14" customFormat="1" x14ac:dyDescent="0.2">
      <c r="A616" s="198"/>
      <c r="B616" s="199"/>
      <c r="C616" s="198"/>
      <c r="D616" s="200" t="s">
        <v>212</v>
      </c>
      <c r="E616" s="201" t="s">
        <v>1</v>
      </c>
      <c r="F616" s="202" t="s">
        <v>824</v>
      </c>
      <c r="G616" s="198"/>
      <c r="H616" s="203">
        <v>2.113</v>
      </c>
      <c r="I616" s="198"/>
      <c r="J616" s="198"/>
      <c r="K616" s="198"/>
      <c r="L616" s="199"/>
      <c r="M616" s="204"/>
      <c r="N616" s="205"/>
      <c r="O616" s="205"/>
      <c r="P616" s="205"/>
      <c r="Q616" s="205"/>
      <c r="R616" s="205"/>
      <c r="S616" s="205"/>
      <c r="T616" s="206"/>
      <c r="U616" s="198"/>
      <c r="V616" s="198"/>
      <c r="AT616" s="102" t="s">
        <v>212</v>
      </c>
      <c r="AU616" s="102" t="s">
        <v>83</v>
      </c>
      <c r="AV616" s="14" t="s">
        <v>83</v>
      </c>
      <c r="AW616" s="14" t="s">
        <v>32</v>
      </c>
      <c r="AX616" s="14" t="s">
        <v>75</v>
      </c>
      <c r="AY616" s="102" t="s">
        <v>204</v>
      </c>
    </row>
    <row r="617" spans="1:51" s="14" customFormat="1" x14ac:dyDescent="0.2">
      <c r="A617" s="198"/>
      <c r="B617" s="199"/>
      <c r="C617" s="198"/>
      <c r="D617" s="200" t="s">
        <v>212</v>
      </c>
      <c r="E617" s="201" t="s">
        <v>1</v>
      </c>
      <c r="F617" s="202" t="s">
        <v>825</v>
      </c>
      <c r="G617" s="198"/>
      <c r="H617" s="203">
        <v>-0.39600000000000002</v>
      </c>
      <c r="I617" s="198"/>
      <c r="J617" s="198"/>
      <c r="K617" s="198"/>
      <c r="L617" s="199"/>
      <c r="M617" s="204"/>
      <c r="N617" s="205"/>
      <c r="O617" s="205"/>
      <c r="P617" s="205"/>
      <c r="Q617" s="205"/>
      <c r="R617" s="205"/>
      <c r="S617" s="205"/>
      <c r="T617" s="206"/>
      <c r="U617" s="198"/>
      <c r="V617" s="198"/>
      <c r="AT617" s="102" t="s">
        <v>212</v>
      </c>
      <c r="AU617" s="102" t="s">
        <v>83</v>
      </c>
      <c r="AV617" s="14" t="s">
        <v>83</v>
      </c>
      <c r="AW617" s="14" t="s">
        <v>32</v>
      </c>
      <c r="AX617" s="14" t="s">
        <v>75</v>
      </c>
      <c r="AY617" s="102" t="s">
        <v>204</v>
      </c>
    </row>
    <row r="618" spans="1:51" s="14" customFormat="1" x14ac:dyDescent="0.2">
      <c r="A618" s="198"/>
      <c r="B618" s="199"/>
      <c r="C618" s="198"/>
      <c r="D618" s="200" t="s">
        <v>212</v>
      </c>
      <c r="E618" s="201" t="s">
        <v>1</v>
      </c>
      <c r="F618" s="202" t="s">
        <v>826</v>
      </c>
      <c r="G618" s="198"/>
      <c r="H618" s="203">
        <v>2.7480000000000002</v>
      </c>
      <c r="I618" s="198"/>
      <c r="J618" s="198"/>
      <c r="K618" s="198"/>
      <c r="L618" s="199"/>
      <c r="M618" s="204"/>
      <c r="N618" s="205"/>
      <c r="O618" s="205"/>
      <c r="P618" s="205"/>
      <c r="Q618" s="205"/>
      <c r="R618" s="205"/>
      <c r="S618" s="205"/>
      <c r="T618" s="206"/>
      <c r="U618" s="198"/>
      <c r="V618" s="198"/>
      <c r="AT618" s="102" t="s">
        <v>212</v>
      </c>
      <c r="AU618" s="102" t="s">
        <v>83</v>
      </c>
      <c r="AV618" s="14" t="s">
        <v>83</v>
      </c>
      <c r="AW618" s="14" t="s">
        <v>32</v>
      </c>
      <c r="AX618" s="14" t="s">
        <v>75</v>
      </c>
      <c r="AY618" s="102" t="s">
        <v>204</v>
      </c>
    </row>
    <row r="619" spans="1:51" s="14" customFormat="1" x14ac:dyDescent="0.2">
      <c r="A619" s="198"/>
      <c r="B619" s="199"/>
      <c r="C619" s="198"/>
      <c r="D619" s="200" t="s">
        <v>212</v>
      </c>
      <c r="E619" s="201" t="s">
        <v>1</v>
      </c>
      <c r="F619" s="202" t="s">
        <v>827</v>
      </c>
      <c r="G619" s="198"/>
      <c r="H619" s="203">
        <v>-0.28399999999999997</v>
      </c>
      <c r="I619" s="198"/>
      <c r="J619" s="198"/>
      <c r="K619" s="198"/>
      <c r="L619" s="199"/>
      <c r="M619" s="204"/>
      <c r="N619" s="205"/>
      <c r="O619" s="205"/>
      <c r="P619" s="205"/>
      <c r="Q619" s="205"/>
      <c r="R619" s="205"/>
      <c r="S619" s="205"/>
      <c r="T619" s="206"/>
      <c r="U619" s="198"/>
      <c r="V619" s="198"/>
      <c r="AT619" s="102" t="s">
        <v>212</v>
      </c>
      <c r="AU619" s="102" t="s">
        <v>83</v>
      </c>
      <c r="AV619" s="14" t="s">
        <v>83</v>
      </c>
      <c r="AW619" s="14" t="s">
        <v>32</v>
      </c>
      <c r="AX619" s="14" t="s">
        <v>75</v>
      </c>
      <c r="AY619" s="102" t="s">
        <v>204</v>
      </c>
    </row>
    <row r="620" spans="1:51" s="14" customFormat="1" x14ac:dyDescent="0.2">
      <c r="A620" s="198"/>
      <c r="B620" s="199"/>
      <c r="C620" s="198"/>
      <c r="D620" s="200" t="s">
        <v>212</v>
      </c>
      <c r="E620" s="201" t="s">
        <v>1</v>
      </c>
      <c r="F620" s="202" t="s">
        <v>828</v>
      </c>
      <c r="G620" s="198"/>
      <c r="H620" s="203">
        <v>2.3759999999999999</v>
      </c>
      <c r="I620" s="198"/>
      <c r="J620" s="198"/>
      <c r="K620" s="198"/>
      <c r="L620" s="199"/>
      <c r="M620" s="204"/>
      <c r="N620" s="205"/>
      <c r="O620" s="205"/>
      <c r="P620" s="205"/>
      <c r="Q620" s="205"/>
      <c r="R620" s="205"/>
      <c r="S620" s="205"/>
      <c r="T620" s="206"/>
      <c r="U620" s="198"/>
      <c r="V620" s="198"/>
      <c r="AT620" s="102" t="s">
        <v>212</v>
      </c>
      <c r="AU620" s="102" t="s">
        <v>83</v>
      </c>
      <c r="AV620" s="14" t="s">
        <v>83</v>
      </c>
      <c r="AW620" s="14" t="s">
        <v>32</v>
      </c>
      <c r="AX620" s="14" t="s">
        <v>75</v>
      </c>
      <c r="AY620" s="102" t="s">
        <v>204</v>
      </c>
    </row>
    <row r="621" spans="1:51" s="13" customFormat="1" x14ac:dyDescent="0.2">
      <c r="A621" s="225"/>
      <c r="B621" s="226"/>
      <c r="C621" s="225"/>
      <c r="D621" s="200" t="s">
        <v>212</v>
      </c>
      <c r="E621" s="227" t="s">
        <v>1</v>
      </c>
      <c r="F621" s="228" t="s">
        <v>253</v>
      </c>
      <c r="G621" s="225"/>
      <c r="H621" s="227" t="s">
        <v>1</v>
      </c>
      <c r="I621" s="225"/>
      <c r="J621" s="225"/>
      <c r="K621" s="225"/>
      <c r="L621" s="226"/>
      <c r="M621" s="229"/>
      <c r="N621" s="230"/>
      <c r="O621" s="230"/>
      <c r="P621" s="230"/>
      <c r="Q621" s="230"/>
      <c r="R621" s="230"/>
      <c r="S621" s="230"/>
      <c r="T621" s="231"/>
      <c r="U621" s="225"/>
      <c r="V621" s="225"/>
      <c r="AT621" s="101" t="s">
        <v>212</v>
      </c>
      <c r="AU621" s="101" t="s">
        <v>83</v>
      </c>
      <c r="AV621" s="13" t="s">
        <v>81</v>
      </c>
      <c r="AW621" s="13" t="s">
        <v>32</v>
      </c>
      <c r="AX621" s="13" t="s">
        <v>75</v>
      </c>
      <c r="AY621" s="101" t="s">
        <v>204</v>
      </c>
    </row>
    <row r="622" spans="1:51" s="13" customFormat="1" x14ac:dyDescent="0.2">
      <c r="A622" s="225"/>
      <c r="B622" s="226"/>
      <c r="C622" s="225"/>
      <c r="D622" s="200" t="s">
        <v>212</v>
      </c>
      <c r="E622" s="227" t="s">
        <v>1</v>
      </c>
      <c r="F622" s="228" t="s">
        <v>237</v>
      </c>
      <c r="G622" s="225"/>
      <c r="H622" s="227" t="s">
        <v>1</v>
      </c>
      <c r="I622" s="225"/>
      <c r="J622" s="225"/>
      <c r="K622" s="225"/>
      <c r="L622" s="226"/>
      <c r="M622" s="229"/>
      <c r="N622" s="230"/>
      <c r="O622" s="230"/>
      <c r="P622" s="230"/>
      <c r="Q622" s="230"/>
      <c r="R622" s="230"/>
      <c r="S622" s="230"/>
      <c r="T622" s="231"/>
      <c r="U622" s="225"/>
      <c r="V622" s="225"/>
      <c r="AT622" s="101" t="s">
        <v>212</v>
      </c>
      <c r="AU622" s="101" t="s">
        <v>83</v>
      </c>
      <c r="AV622" s="13" t="s">
        <v>81</v>
      </c>
      <c r="AW622" s="13" t="s">
        <v>32</v>
      </c>
      <c r="AX622" s="13" t="s">
        <v>75</v>
      </c>
      <c r="AY622" s="101" t="s">
        <v>204</v>
      </c>
    </row>
    <row r="623" spans="1:51" s="14" customFormat="1" x14ac:dyDescent="0.2">
      <c r="A623" s="198"/>
      <c r="B623" s="199"/>
      <c r="C623" s="198"/>
      <c r="D623" s="200" t="s">
        <v>212</v>
      </c>
      <c r="E623" s="201" t="s">
        <v>1</v>
      </c>
      <c r="F623" s="202" t="s">
        <v>829</v>
      </c>
      <c r="G623" s="198"/>
      <c r="H623" s="203">
        <v>31.067</v>
      </c>
      <c r="I623" s="198"/>
      <c r="J623" s="198"/>
      <c r="K623" s="198"/>
      <c r="L623" s="199"/>
      <c r="M623" s="204"/>
      <c r="N623" s="205"/>
      <c r="O623" s="205"/>
      <c r="P623" s="205"/>
      <c r="Q623" s="205"/>
      <c r="R623" s="205"/>
      <c r="S623" s="205"/>
      <c r="T623" s="206"/>
      <c r="U623" s="198"/>
      <c r="V623" s="198"/>
      <c r="AT623" s="102" t="s">
        <v>212</v>
      </c>
      <c r="AU623" s="102" t="s">
        <v>83</v>
      </c>
      <c r="AV623" s="14" t="s">
        <v>83</v>
      </c>
      <c r="AW623" s="14" t="s">
        <v>32</v>
      </c>
      <c r="AX623" s="14" t="s">
        <v>75</v>
      </c>
      <c r="AY623" s="102" t="s">
        <v>204</v>
      </c>
    </row>
    <row r="624" spans="1:51" s="13" customFormat="1" x14ac:dyDescent="0.2">
      <c r="A624" s="225"/>
      <c r="B624" s="226"/>
      <c r="C624" s="225"/>
      <c r="D624" s="200" t="s">
        <v>212</v>
      </c>
      <c r="E624" s="227" t="s">
        <v>1</v>
      </c>
      <c r="F624" s="228" t="s">
        <v>239</v>
      </c>
      <c r="G624" s="225"/>
      <c r="H624" s="227" t="s">
        <v>1</v>
      </c>
      <c r="I624" s="225"/>
      <c r="J624" s="225"/>
      <c r="K624" s="225"/>
      <c r="L624" s="226"/>
      <c r="M624" s="229"/>
      <c r="N624" s="230"/>
      <c r="O624" s="230"/>
      <c r="P624" s="230"/>
      <c r="Q624" s="230"/>
      <c r="R624" s="230"/>
      <c r="S624" s="230"/>
      <c r="T624" s="231"/>
      <c r="U624" s="225"/>
      <c r="V624" s="225"/>
      <c r="AT624" s="101" t="s">
        <v>212</v>
      </c>
      <c r="AU624" s="101" t="s">
        <v>83</v>
      </c>
      <c r="AV624" s="13" t="s">
        <v>81</v>
      </c>
      <c r="AW624" s="13" t="s">
        <v>32</v>
      </c>
      <c r="AX624" s="13" t="s">
        <v>75</v>
      </c>
      <c r="AY624" s="101" t="s">
        <v>204</v>
      </c>
    </row>
    <row r="625" spans="1:51" s="14" customFormat="1" x14ac:dyDescent="0.2">
      <c r="A625" s="198"/>
      <c r="B625" s="199"/>
      <c r="C625" s="198"/>
      <c r="D625" s="200" t="s">
        <v>212</v>
      </c>
      <c r="E625" s="201" t="s">
        <v>1</v>
      </c>
      <c r="F625" s="202" t="s">
        <v>830</v>
      </c>
      <c r="G625" s="198"/>
      <c r="H625" s="203">
        <v>46.98</v>
      </c>
      <c r="I625" s="198"/>
      <c r="J625" s="198"/>
      <c r="K625" s="198"/>
      <c r="L625" s="199"/>
      <c r="M625" s="204"/>
      <c r="N625" s="205"/>
      <c r="O625" s="205"/>
      <c r="P625" s="205"/>
      <c r="Q625" s="205"/>
      <c r="R625" s="205"/>
      <c r="S625" s="205"/>
      <c r="T625" s="206"/>
      <c r="U625" s="198"/>
      <c r="V625" s="198"/>
      <c r="AT625" s="102" t="s">
        <v>212</v>
      </c>
      <c r="AU625" s="102" t="s">
        <v>83</v>
      </c>
      <c r="AV625" s="14" t="s">
        <v>83</v>
      </c>
      <c r="AW625" s="14" t="s">
        <v>32</v>
      </c>
      <c r="AX625" s="14" t="s">
        <v>75</v>
      </c>
      <c r="AY625" s="102" t="s">
        <v>204</v>
      </c>
    </row>
    <row r="626" spans="1:51" s="14" customFormat="1" x14ac:dyDescent="0.2">
      <c r="A626" s="198"/>
      <c r="B626" s="199"/>
      <c r="C626" s="198"/>
      <c r="D626" s="200" t="s">
        <v>212</v>
      </c>
      <c r="E626" s="201" t="s">
        <v>1</v>
      </c>
      <c r="F626" s="202" t="s">
        <v>831</v>
      </c>
      <c r="G626" s="198"/>
      <c r="H626" s="203">
        <v>9.0429999999999993</v>
      </c>
      <c r="I626" s="198"/>
      <c r="J626" s="198"/>
      <c r="K626" s="198"/>
      <c r="L626" s="199"/>
      <c r="M626" s="204"/>
      <c r="N626" s="205"/>
      <c r="O626" s="205"/>
      <c r="P626" s="205"/>
      <c r="Q626" s="205"/>
      <c r="R626" s="205"/>
      <c r="S626" s="205"/>
      <c r="T626" s="206"/>
      <c r="U626" s="198"/>
      <c r="V626" s="198"/>
      <c r="AT626" s="102" t="s">
        <v>212</v>
      </c>
      <c r="AU626" s="102" t="s">
        <v>83</v>
      </c>
      <c r="AV626" s="14" t="s">
        <v>83</v>
      </c>
      <c r="AW626" s="14" t="s">
        <v>32</v>
      </c>
      <c r="AX626" s="14" t="s">
        <v>75</v>
      </c>
      <c r="AY626" s="102" t="s">
        <v>204</v>
      </c>
    </row>
    <row r="627" spans="1:51" s="14" customFormat="1" x14ac:dyDescent="0.2">
      <c r="A627" s="198"/>
      <c r="B627" s="199"/>
      <c r="C627" s="198"/>
      <c r="D627" s="200" t="s">
        <v>212</v>
      </c>
      <c r="E627" s="201" t="s">
        <v>1</v>
      </c>
      <c r="F627" s="202" t="s">
        <v>832</v>
      </c>
      <c r="G627" s="198"/>
      <c r="H627" s="203">
        <v>-0.46400000000000002</v>
      </c>
      <c r="I627" s="198"/>
      <c r="J627" s="198"/>
      <c r="K627" s="198"/>
      <c r="L627" s="199"/>
      <c r="M627" s="204"/>
      <c r="N627" s="205"/>
      <c r="O627" s="205"/>
      <c r="P627" s="205"/>
      <c r="Q627" s="205"/>
      <c r="R627" s="205"/>
      <c r="S627" s="205"/>
      <c r="T627" s="206"/>
      <c r="U627" s="198"/>
      <c r="V627" s="198"/>
      <c r="AT627" s="102" t="s">
        <v>212</v>
      </c>
      <c r="AU627" s="102" t="s">
        <v>83</v>
      </c>
      <c r="AV627" s="14" t="s">
        <v>83</v>
      </c>
      <c r="AW627" s="14" t="s">
        <v>32</v>
      </c>
      <c r="AX627" s="14" t="s">
        <v>75</v>
      </c>
      <c r="AY627" s="102" t="s">
        <v>204</v>
      </c>
    </row>
    <row r="628" spans="1:51" s="14" customFormat="1" x14ac:dyDescent="0.2">
      <c r="A628" s="198"/>
      <c r="B628" s="199"/>
      <c r="C628" s="198"/>
      <c r="D628" s="200" t="s">
        <v>212</v>
      </c>
      <c r="E628" s="201" t="s">
        <v>1</v>
      </c>
      <c r="F628" s="202" t="s">
        <v>833</v>
      </c>
      <c r="G628" s="198"/>
      <c r="H628" s="203">
        <v>9.4499999999999993</v>
      </c>
      <c r="I628" s="198"/>
      <c r="J628" s="198"/>
      <c r="K628" s="198"/>
      <c r="L628" s="199"/>
      <c r="M628" s="204"/>
      <c r="N628" s="205"/>
      <c r="O628" s="205"/>
      <c r="P628" s="205"/>
      <c r="Q628" s="205"/>
      <c r="R628" s="205"/>
      <c r="S628" s="205"/>
      <c r="T628" s="206"/>
      <c r="U628" s="198"/>
      <c r="V628" s="198"/>
      <c r="AT628" s="102" t="s">
        <v>212</v>
      </c>
      <c r="AU628" s="102" t="s">
        <v>83</v>
      </c>
      <c r="AV628" s="14" t="s">
        <v>83</v>
      </c>
      <c r="AW628" s="14" t="s">
        <v>32</v>
      </c>
      <c r="AX628" s="14" t="s">
        <v>75</v>
      </c>
      <c r="AY628" s="102" t="s">
        <v>204</v>
      </c>
    </row>
    <row r="629" spans="1:51" s="13" customFormat="1" x14ac:dyDescent="0.2">
      <c r="A629" s="225"/>
      <c r="B629" s="226"/>
      <c r="C629" s="225"/>
      <c r="D629" s="200" t="s">
        <v>212</v>
      </c>
      <c r="E629" s="227" t="s">
        <v>1</v>
      </c>
      <c r="F629" s="228" t="s">
        <v>259</v>
      </c>
      <c r="G629" s="225"/>
      <c r="H629" s="227" t="s">
        <v>1</v>
      </c>
      <c r="I629" s="225"/>
      <c r="J629" s="225"/>
      <c r="K629" s="225"/>
      <c r="L629" s="226"/>
      <c r="M629" s="229"/>
      <c r="N629" s="230"/>
      <c r="O629" s="230"/>
      <c r="P629" s="230"/>
      <c r="Q629" s="230"/>
      <c r="R629" s="230"/>
      <c r="S629" s="230"/>
      <c r="T629" s="231"/>
      <c r="U629" s="225"/>
      <c r="V629" s="225"/>
      <c r="AT629" s="101" t="s">
        <v>212</v>
      </c>
      <c r="AU629" s="101" t="s">
        <v>83</v>
      </c>
      <c r="AV629" s="13" t="s">
        <v>81</v>
      </c>
      <c r="AW629" s="13" t="s">
        <v>32</v>
      </c>
      <c r="AX629" s="13" t="s">
        <v>75</v>
      </c>
      <c r="AY629" s="101" t="s">
        <v>204</v>
      </c>
    </row>
    <row r="630" spans="1:51" s="13" customFormat="1" x14ac:dyDescent="0.2">
      <c r="A630" s="225"/>
      <c r="B630" s="226"/>
      <c r="C630" s="225"/>
      <c r="D630" s="200" t="s">
        <v>212</v>
      </c>
      <c r="E630" s="227" t="s">
        <v>1</v>
      </c>
      <c r="F630" s="228" t="s">
        <v>237</v>
      </c>
      <c r="G630" s="225"/>
      <c r="H630" s="227" t="s">
        <v>1</v>
      </c>
      <c r="I630" s="225"/>
      <c r="J630" s="225"/>
      <c r="K630" s="225"/>
      <c r="L630" s="226"/>
      <c r="M630" s="229"/>
      <c r="N630" s="230"/>
      <c r="O630" s="230"/>
      <c r="P630" s="230"/>
      <c r="Q630" s="230"/>
      <c r="R630" s="230"/>
      <c r="S630" s="230"/>
      <c r="T630" s="231"/>
      <c r="U630" s="225"/>
      <c r="V630" s="225"/>
      <c r="AT630" s="101" t="s">
        <v>212</v>
      </c>
      <c r="AU630" s="101" t="s">
        <v>83</v>
      </c>
      <c r="AV630" s="13" t="s">
        <v>81</v>
      </c>
      <c r="AW630" s="13" t="s">
        <v>32</v>
      </c>
      <c r="AX630" s="13" t="s">
        <v>75</v>
      </c>
      <c r="AY630" s="101" t="s">
        <v>204</v>
      </c>
    </row>
    <row r="631" spans="1:51" s="14" customFormat="1" x14ac:dyDescent="0.2">
      <c r="A631" s="198"/>
      <c r="B631" s="199"/>
      <c r="C631" s="198"/>
      <c r="D631" s="200" t="s">
        <v>212</v>
      </c>
      <c r="E631" s="201" t="s">
        <v>1</v>
      </c>
      <c r="F631" s="202" t="s">
        <v>834</v>
      </c>
      <c r="G631" s="198"/>
      <c r="H631" s="203">
        <v>13.451000000000001</v>
      </c>
      <c r="I631" s="198"/>
      <c r="J631" s="198"/>
      <c r="K631" s="198"/>
      <c r="L631" s="199"/>
      <c r="M631" s="204"/>
      <c r="N631" s="205"/>
      <c r="O631" s="205"/>
      <c r="P631" s="205"/>
      <c r="Q631" s="205"/>
      <c r="R631" s="205"/>
      <c r="S631" s="205"/>
      <c r="T631" s="206"/>
      <c r="U631" s="198"/>
      <c r="V631" s="198"/>
      <c r="AT631" s="102" t="s">
        <v>212</v>
      </c>
      <c r="AU631" s="102" t="s">
        <v>83</v>
      </c>
      <c r="AV631" s="14" t="s">
        <v>83</v>
      </c>
      <c r="AW631" s="14" t="s">
        <v>32</v>
      </c>
      <c r="AX631" s="14" t="s">
        <v>75</v>
      </c>
      <c r="AY631" s="102" t="s">
        <v>204</v>
      </c>
    </row>
    <row r="632" spans="1:51" s="13" customFormat="1" x14ac:dyDescent="0.2">
      <c r="A632" s="225"/>
      <c r="B632" s="226"/>
      <c r="C632" s="225"/>
      <c r="D632" s="200" t="s">
        <v>212</v>
      </c>
      <c r="E632" s="227" t="s">
        <v>1</v>
      </c>
      <c r="F632" s="228" t="s">
        <v>239</v>
      </c>
      <c r="G632" s="225"/>
      <c r="H632" s="227" t="s">
        <v>1</v>
      </c>
      <c r="I632" s="225"/>
      <c r="J632" s="225"/>
      <c r="K632" s="225"/>
      <c r="L632" s="226"/>
      <c r="M632" s="229"/>
      <c r="N632" s="230"/>
      <c r="O632" s="230"/>
      <c r="P632" s="230"/>
      <c r="Q632" s="230"/>
      <c r="R632" s="230"/>
      <c r="S632" s="230"/>
      <c r="T632" s="231"/>
      <c r="U632" s="225"/>
      <c r="V632" s="225"/>
      <c r="AT632" s="101" t="s">
        <v>212</v>
      </c>
      <c r="AU632" s="101" t="s">
        <v>83</v>
      </c>
      <c r="AV632" s="13" t="s">
        <v>81</v>
      </c>
      <c r="AW632" s="13" t="s">
        <v>32</v>
      </c>
      <c r="AX632" s="13" t="s">
        <v>75</v>
      </c>
      <c r="AY632" s="101" t="s">
        <v>204</v>
      </c>
    </row>
    <row r="633" spans="1:51" s="14" customFormat="1" x14ac:dyDescent="0.2">
      <c r="A633" s="198"/>
      <c r="B633" s="199"/>
      <c r="C633" s="198"/>
      <c r="D633" s="200" t="s">
        <v>212</v>
      </c>
      <c r="E633" s="201" t="s">
        <v>1</v>
      </c>
      <c r="F633" s="202" t="s">
        <v>261</v>
      </c>
      <c r="G633" s="198"/>
      <c r="H633" s="203">
        <v>64.239999999999995</v>
      </c>
      <c r="I633" s="198"/>
      <c r="J633" s="198"/>
      <c r="K633" s="198"/>
      <c r="L633" s="199"/>
      <c r="M633" s="204"/>
      <c r="N633" s="205"/>
      <c r="O633" s="205"/>
      <c r="P633" s="205"/>
      <c r="Q633" s="205"/>
      <c r="R633" s="205"/>
      <c r="S633" s="205"/>
      <c r="T633" s="206"/>
      <c r="U633" s="198"/>
      <c r="V633" s="198"/>
      <c r="AT633" s="102" t="s">
        <v>212</v>
      </c>
      <c r="AU633" s="102" t="s">
        <v>83</v>
      </c>
      <c r="AV633" s="14" t="s">
        <v>83</v>
      </c>
      <c r="AW633" s="14" t="s">
        <v>32</v>
      </c>
      <c r="AX633" s="14" t="s">
        <v>75</v>
      </c>
      <c r="AY633" s="102" t="s">
        <v>204</v>
      </c>
    </row>
    <row r="634" spans="1:51" s="14" customFormat="1" x14ac:dyDescent="0.2">
      <c r="A634" s="198"/>
      <c r="B634" s="199"/>
      <c r="C634" s="198"/>
      <c r="D634" s="200" t="s">
        <v>212</v>
      </c>
      <c r="E634" s="201" t="s">
        <v>1</v>
      </c>
      <c r="F634" s="202" t="s">
        <v>262</v>
      </c>
      <c r="G634" s="198"/>
      <c r="H634" s="203">
        <v>26.545999999999999</v>
      </c>
      <c r="I634" s="198"/>
      <c r="J634" s="198"/>
      <c r="K634" s="198"/>
      <c r="L634" s="199"/>
      <c r="M634" s="204"/>
      <c r="N634" s="205"/>
      <c r="O634" s="205"/>
      <c r="P634" s="205"/>
      <c r="Q634" s="205"/>
      <c r="R634" s="205"/>
      <c r="S634" s="205"/>
      <c r="T634" s="206"/>
      <c r="U634" s="198"/>
      <c r="V634" s="198"/>
      <c r="AT634" s="102" t="s">
        <v>212</v>
      </c>
      <c r="AU634" s="102" t="s">
        <v>83</v>
      </c>
      <c r="AV634" s="14" t="s">
        <v>83</v>
      </c>
      <c r="AW634" s="14" t="s">
        <v>32</v>
      </c>
      <c r="AX634" s="14" t="s">
        <v>75</v>
      </c>
      <c r="AY634" s="102" t="s">
        <v>204</v>
      </c>
    </row>
    <row r="635" spans="1:51" s="14" customFormat="1" x14ac:dyDescent="0.2">
      <c r="A635" s="198"/>
      <c r="B635" s="199"/>
      <c r="C635" s="198"/>
      <c r="D635" s="200" t="s">
        <v>212</v>
      </c>
      <c r="E635" s="201" t="s">
        <v>1</v>
      </c>
      <c r="F635" s="202" t="s">
        <v>263</v>
      </c>
      <c r="G635" s="198"/>
      <c r="H635" s="203">
        <v>-4.2720000000000002</v>
      </c>
      <c r="I635" s="198"/>
      <c r="J635" s="198"/>
      <c r="K635" s="198"/>
      <c r="L635" s="199"/>
      <c r="M635" s="204"/>
      <c r="N635" s="205"/>
      <c r="O635" s="205"/>
      <c r="P635" s="205"/>
      <c r="Q635" s="205"/>
      <c r="R635" s="205"/>
      <c r="S635" s="205"/>
      <c r="T635" s="206"/>
      <c r="U635" s="198"/>
      <c r="V635" s="198"/>
      <c r="AT635" s="102" t="s">
        <v>212</v>
      </c>
      <c r="AU635" s="102" t="s">
        <v>83</v>
      </c>
      <c r="AV635" s="14" t="s">
        <v>83</v>
      </c>
      <c r="AW635" s="14" t="s">
        <v>32</v>
      </c>
      <c r="AX635" s="14" t="s">
        <v>75</v>
      </c>
      <c r="AY635" s="102" t="s">
        <v>204</v>
      </c>
    </row>
    <row r="636" spans="1:51" s="14" customFormat="1" x14ac:dyDescent="0.2">
      <c r="A636" s="198"/>
      <c r="B636" s="199"/>
      <c r="C636" s="198"/>
      <c r="D636" s="200" t="s">
        <v>212</v>
      </c>
      <c r="E636" s="201" t="s">
        <v>1</v>
      </c>
      <c r="F636" s="202" t="s">
        <v>264</v>
      </c>
      <c r="G636" s="198"/>
      <c r="H636" s="203">
        <v>8.2000000000000003E-2</v>
      </c>
      <c r="I636" s="198"/>
      <c r="J636" s="198"/>
      <c r="K636" s="198"/>
      <c r="L636" s="199"/>
      <c r="M636" s="204"/>
      <c r="N636" s="205"/>
      <c r="O636" s="205"/>
      <c r="P636" s="205"/>
      <c r="Q636" s="205"/>
      <c r="R636" s="205"/>
      <c r="S636" s="205"/>
      <c r="T636" s="206"/>
      <c r="U636" s="198"/>
      <c r="V636" s="198"/>
      <c r="AT636" s="102" t="s">
        <v>212</v>
      </c>
      <c r="AU636" s="102" t="s">
        <v>83</v>
      </c>
      <c r="AV636" s="14" t="s">
        <v>83</v>
      </c>
      <c r="AW636" s="14" t="s">
        <v>32</v>
      </c>
      <c r="AX636" s="14" t="s">
        <v>75</v>
      </c>
      <c r="AY636" s="102" t="s">
        <v>204</v>
      </c>
    </row>
    <row r="637" spans="1:51" s="13" customFormat="1" x14ac:dyDescent="0.2">
      <c r="A637" s="225"/>
      <c r="B637" s="226"/>
      <c r="C637" s="225"/>
      <c r="D637" s="200" t="s">
        <v>212</v>
      </c>
      <c r="E637" s="227" t="s">
        <v>1</v>
      </c>
      <c r="F637" s="228" t="s">
        <v>213</v>
      </c>
      <c r="G637" s="225"/>
      <c r="H637" s="227" t="s">
        <v>1</v>
      </c>
      <c r="I637" s="225"/>
      <c r="J637" s="225"/>
      <c r="K637" s="225"/>
      <c r="L637" s="226"/>
      <c r="M637" s="229"/>
      <c r="N637" s="230"/>
      <c r="O637" s="230"/>
      <c r="P637" s="230"/>
      <c r="Q637" s="230"/>
      <c r="R637" s="230"/>
      <c r="S637" s="230"/>
      <c r="T637" s="231"/>
      <c r="U637" s="225"/>
      <c r="V637" s="225"/>
      <c r="AT637" s="101" t="s">
        <v>212</v>
      </c>
      <c r="AU637" s="101" t="s">
        <v>83</v>
      </c>
      <c r="AV637" s="13" t="s">
        <v>81</v>
      </c>
      <c r="AW637" s="13" t="s">
        <v>32</v>
      </c>
      <c r="AX637" s="13" t="s">
        <v>75</v>
      </c>
      <c r="AY637" s="101" t="s">
        <v>204</v>
      </c>
    </row>
    <row r="638" spans="1:51" s="13" customFormat="1" x14ac:dyDescent="0.2">
      <c r="A638" s="225"/>
      <c r="B638" s="226"/>
      <c r="C638" s="225"/>
      <c r="D638" s="200" t="s">
        <v>212</v>
      </c>
      <c r="E638" s="227" t="s">
        <v>1</v>
      </c>
      <c r="F638" s="228" t="s">
        <v>265</v>
      </c>
      <c r="G638" s="225"/>
      <c r="H638" s="227" t="s">
        <v>1</v>
      </c>
      <c r="I638" s="225"/>
      <c r="J638" s="225"/>
      <c r="K638" s="225"/>
      <c r="L638" s="226"/>
      <c r="M638" s="229"/>
      <c r="N638" s="230"/>
      <c r="O638" s="230"/>
      <c r="P638" s="230"/>
      <c r="Q638" s="230"/>
      <c r="R638" s="230"/>
      <c r="S638" s="230"/>
      <c r="T638" s="231"/>
      <c r="U638" s="225"/>
      <c r="V638" s="225"/>
      <c r="AT638" s="101" t="s">
        <v>212</v>
      </c>
      <c r="AU638" s="101" t="s">
        <v>83</v>
      </c>
      <c r="AV638" s="13" t="s">
        <v>81</v>
      </c>
      <c r="AW638" s="13" t="s">
        <v>32</v>
      </c>
      <c r="AX638" s="13" t="s">
        <v>75</v>
      </c>
      <c r="AY638" s="101" t="s">
        <v>204</v>
      </c>
    </row>
    <row r="639" spans="1:51" s="14" customFormat="1" x14ac:dyDescent="0.2">
      <c r="A639" s="198"/>
      <c r="B639" s="199"/>
      <c r="C639" s="198"/>
      <c r="D639" s="200" t="s">
        <v>212</v>
      </c>
      <c r="E639" s="201" t="s">
        <v>1</v>
      </c>
      <c r="F639" s="202" t="s">
        <v>266</v>
      </c>
      <c r="G639" s="198"/>
      <c r="H639" s="203">
        <v>7.74</v>
      </c>
      <c r="I639" s="198"/>
      <c r="J639" s="198"/>
      <c r="K639" s="198"/>
      <c r="L639" s="199"/>
      <c r="M639" s="204"/>
      <c r="N639" s="205"/>
      <c r="O639" s="205"/>
      <c r="P639" s="205"/>
      <c r="Q639" s="205"/>
      <c r="R639" s="205"/>
      <c r="S639" s="205"/>
      <c r="T639" s="206"/>
      <c r="U639" s="198"/>
      <c r="V639" s="198"/>
      <c r="AT639" s="102" t="s">
        <v>212</v>
      </c>
      <c r="AU639" s="102" t="s">
        <v>83</v>
      </c>
      <c r="AV639" s="14" t="s">
        <v>83</v>
      </c>
      <c r="AW639" s="14" t="s">
        <v>32</v>
      </c>
      <c r="AX639" s="14" t="s">
        <v>75</v>
      </c>
      <c r="AY639" s="102" t="s">
        <v>204</v>
      </c>
    </row>
    <row r="640" spans="1:51" s="13" customFormat="1" x14ac:dyDescent="0.2">
      <c r="A640" s="225"/>
      <c r="B640" s="226"/>
      <c r="C640" s="225"/>
      <c r="D640" s="200" t="s">
        <v>212</v>
      </c>
      <c r="E640" s="227" t="s">
        <v>1</v>
      </c>
      <c r="F640" s="228" t="s">
        <v>267</v>
      </c>
      <c r="G640" s="225"/>
      <c r="H640" s="227" t="s">
        <v>1</v>
      </c>
      <c r="I640" s="225"/>
      <c r="J640" s="225"/>
      <c r="K640" s="225"/>
      <c r="L640" s="226"/>
      <c r="M640" s="229"/>
      <c r="N640" s="230"/>
      <c r="O640" s="230"/>
      <c r="P640" s="230"/>
      <c r="Q640" s="230"/>
      <c r="R640" s="230"/>
      <c r="S640" s="230"/>
      <c r="T640" s="231"/>
      <c r="U640" s="225"/>
      <c r="V640" s="225"/>
      <c r="AT640" s="101" t="s">
        <v>212</v>
      </c>
      <c r="AU640" s="101" t="s">
        <v>83</v>
      </c>
      <c r="AV640" s="13" t="s">
        <v>81</v>
      </c>
      <c r="AW640" s="13" t="s">
        <v>32</v>
      </c>
      <c r="AX640" s="13" t="s">
        <v>75</v>
      </c>
      <c r="AY640" s="101" t="s">
        <v>204</v>
      </c>
    </row>
    <row r="641" spans="1:65" s="14" customFormat="1" x14ac:dyDescent="0.2">
      <c r="A641" s="198"/>
      <c r="B641" s="199"/>
      <c r="C641" s="198"/>
      <c r="D641" s="200" t="s">
        <v>212</v>
      </c>
      <c r="E641" s="201" t="s">
        <v>1</v>
      </c>
      <c r="F641" s="202" t="s">
        <v>835</v>
      </c>
      <c r="G641" s="198"/>
      <c r="H641" s="203">
        <v>0.49</v>
      </c>
      <c r="I641" s="198"/>
      <c r="J641" s="198"/>
      <c r="K641" s="198"/>
      <c r="L641" s="199"/>
      <c r="M641" s="204"/>
      <c r="N641" s="205"/>
      <c r="O641" s="205"/>
      <c r="P641" s="205"/>
      <c r="Q641" s="205"/>
      <c r="R641" s="205"/>
      <c r="S641" s="205"/>
      <c r="T641" s="206"/>
      <c r="U641" s="198"/>
      <c r="V641" s="198"/>
      <c r="AT641" s="102" t="s">
        <v>212</v>
      </c>
      <c r="AU641" s="102" t="s">
        <v>83</v>
      </c>
      <c r="AV641" s="14" t="s">
        <v>83</v>
      </c>
      <c r="AW641" s="14" t="s">
        <v>32</v>
      </c>
      <c r="AX641" s="14" t="s">
        <v>75</v>
      </c>
      <c r="AY641" s="102" t="s">
        <v>204</v>
      </c>
    </row>
    <row r="642" spans="1:65" s="13" customFormat="1" x14ac:dyDescent="0.2">
      <c r="A642" s="225"/>
      <c r="B642" s="226"/>
      <c r="C642" s="225"/>
      <c r="D642" s="200" t="s">
        <v>212</v>
      </c>
      <c r="E642" s="227" t="s">
        <v>1</v>
      </c>
      <c r="F642" s="228" t="s">
        <v>233</v>
      </c>
      <c r="G642" s="225"/>
      <c r="H642" s="227" t="s">
        <v>1</v>
      </c>
      <c r="I642" s="225"/>
      <c r="J642" s="225"/>
      <c r="K642" s="225"/>
      <c r="L642" s="226"/>
      <c r="M642" s="229"/>
      <c r="N642" s="230"/>
      <c r="O642" s="230"/>
      <c r="P642" s="230"/>
      <c r="Q642" s="230"/>
      <c r="R642" s="230"/>
      <c r="S642" s="230"/>
      <c r="T642" s="231"/>
      <c r="U642" s="225"/>
      <c r="V642" s="225"/>
      <c r="AT642" s="101" t="s">
        <v>212</v>
      </c>
      <c r="AU642" s="101" t="s">
        <v>83</v>
      </c>
      <c r="AV642" s="13" t="s">
        <v>81</v>
      </c>
      <c r="AW642" s="13" t="s">
        <v>32</v>
      </c>
      <c r="AX642" s="13" t="s">
        <v>75</v>
      </c>
      <c r="AY642" s="101" t="s">
        <v>204</v>
      </c>
    </row>
    <row r="643" spans="1:65" s="13" customFormat="1" x14ac:dyDescent="0.2">
      <c r="A643" s="225"/>
      <c r="B643" s="226"/>
      <c r="C643" s="225"/>
      <c r="D643" s="200" t="s">
        <v>212</v>
      </c>
      <c r="E643" s="227" t="s">
        <v>1</v>
      </c>
      <c r="F643" s="228" t="s">
        <v>269</v>
      </c>
      <c r="G643" s="225"/>
      <c r="H643" s="227" t="s">
        <v>1</v>
      </c>
      <c r="I643" s="225"/>
      <c r="J643" s="225"/>
      <c r="K643" s="225"/>
      <c r="L643" s="226"/>
      <c r="M643" s="229"/>
      <c r="N643" s="230"/>
      <c r="O643" s="230"/>
      <c r="P643" s="230"/>
      <c r="Q643" s="230"/>
      <c r="R643" s="230"/>
      <c r="S643" s="230"/>
      <c r="T643" s="231"/>
      <c r="U643" s="225"/>
      <c r="V643" s="225"/>
      <c r="AT643" s="101" t="s">
        <v>212</v>
      </c>
      <c r="AU643" s="101" t="s">
        <v>83</v>
      </c>
      <c r="AV643" s="13" t="s">
        <v>81</v>
      </c>
      <c r="AW643" s="13" t="s">
        <v>32</v>
      </c>
      <c r="AX643" s="13" t="s">
        <v>75</v>
      </c>
      <c r="AY643" s="101" t="s">
        <v>204</v>
      </c>
    </row>
    <row r="644" spans="1:65" s="14" customFormat="1" x14ac:dyDescent="0.2">
      <c r="A644" s="198"/>
      <c r="B644" s="199"/>
      <c r="C644" s="198"/>
      <c r="D644" s="200" t="s">
        <v>212</v>
      </c>
      <c r="E644" s="201" t="s">
        <v>1</v>
      </c>
      <c r="F644" s="202" t="s">
        <v>270</v>
      </c>
      <c r="G644" s="198"/>
      <c r="H644" s="203">
        <v>2.3519999999999999</v>
      </c>
      <c r="I644" s="198"/>
      <c r="J644" s="198"/>
      <c r="K644" s="198"/>
      <c r="L644" s="199"/>
      <c r="M644" s="204"/>
      <c r="N644" s="205"/>
      <c r="O644" s="205"/>
      <c r="P644" s="205"/>
      <c r="Q644" s="205"/>
      <c r="R644" s="205"/>
      <c r="S644" s="205"/>
      <c r="T644" s="206"/>
      <c r="U644" s="198"/>
      <c r="V644" s="198"/>
      <c r="AT644" s="102" t="s">
        <v>212</v>
      </c>
      <c r="AU644" s="102" t="s">
        <v>83</v>
      </c>
      <c r="AV644" s="14" t="s">
        <v>83</v>
      </c>
      <c r="AW644" s="14" t="s">
        <v>32</v>
      </c>
      <c r="AX644" s="14" t="s">
        <v>75</v>
      </c>
      <c r="AY644" s="102" t="s">
        <v>204</v>
      </c>
    </row>
    <row r="645" spans="1:65" s="14" customFormat="1" x14ac:dyDescent="0.2">
      <c r="A645" s="198"/>
      <c r="B645" s="199"/>
      <c r="C645" s="198"/>
      <c r="D645" s="200" t="s">
        <v>212</v>
      </c>
      <c r="E645" s="201" t="s">
        <v>1</v>
      </c>
      <c r="F645" s="202" t="s">
        <v>271</v>
      </c>
      <c r="G645" s="198"/>
      <c r="H645" s="203">
        <v>1.6559999999999999</v>
      </c>
      <c r="I645" s="198"/>
      <c r="J645" s="198"/>
      <c r="K645" s="198"/>
      <c r="L645" s="199"/>
      <c r="M645" s="204"/>
      <c r="N645" s="205"/>
      <c r="O645" s="205"/>
      <c r="P645" s="205"/>
      <c r="Q645" s="205"/>
      <c r="R645" s="205"/>
      <c r="S645" s="205"/>
      <c r="T645" s="206"/>
      <c r="U645" s="198"/>
      <c r="V645" s="198"/>
      <c r="AT645" s="102" t="s">
        <v>212</v>
      </c>
      <c r="AU645" s="102" t="s">
        <v>83</v>
      </c>
      <c r="AV645" s="14" t="s">
        <v>83</v>
      </c>
      <c r="AW645" s="14" t="s">
        <v>32</v>
      </c>
      <c r="AX645" s="14" t="s">
        <v>75</v>
      </c>
      <c r="AY645" s="102" t="s">
        <v>204</v>
      </c>
    </row>
    <row r="646" spans="1:65" s="14" customFormat="1" x14ac:dyDescent="0.2">
      <c r="A646" s="198"/>
      <c r="B646" s="199"/>
      <c r="C646" s="198"/>
      <c r="D646" s="200" t="s">
        <v>212</v>
      </c>
      <c r="E646" s="201" t="s">
        <v>1</v>
      </c>
      <c r="F646" s="202" t="s">
        <v>272</v>
      </c>
      <c r="G646" s="198"/>
      <c r="H646" s="203">
        <v>4.7610000000000001</v>
      </c>
      <c r="I646" s="198"/>
      <c r="J646" s="198"/>
      <c r="K646" s="198"/>
      <c r="L646" s="199"/>
      <c r="M646" s="204"/>
      <c r="N646" s="205"/>
      <c r="O646" s="205"/>
      <c r="P646" s="205"/>
      <c r="Q646" s="205"/>
      <c r="R646" s="205"/>
      <c r="S646" s="205"/>
      <c r="T646" s="206"/>
      <c r="U646" s="198"/>
      <c r="V646" s="198"/>
      <c r="AT646" s="102" t="s">
        <v>212</v>
      </c>
      <c r="AU646" s="102" t="s">
        <v>83</v>
      </c>
      <c r="AV646" s="14" t="s">
        <v>83</v>
      </c>
      <c r="AW646" s="14" t="s">
        <v>32</v>
      </c>
      <c r="AX646" s="14" t="s">
        <v>75</v>
      </c>
      <c r="AY646" s="102" t="s">
        <v>204</v>
      </c>
    </row>
    <row r="647" spans="1:65" s="14" customFormat="1" x14ac:dyDescent="0.2">
      <c r="A647" s="198"/>
      <c r="B647" s="199"/>
      <c r="C647" s="198"/>
      <c r="D647" s="200" t="s">
        <v>212</v>
      </c>
      <c r="E647" s="201" t="s">
        <v>1</v>
      </c>
      <c r="F647" s="202" t="s">
        <v>273</v>
      </c>
      <c r="G647" s="198"/>
      <c r="H647" s="203">
        <v>1.645</v>
      </c>
      <c r="I647" s="198"/>
      <c r="J647" s="198"/>
      <c r="K647" s="198"/>
      <c r="L647" s="199"/>
      <c r="M647" s="204"/>
      <c r="N647" s="205"/>
      <c r="O647" s="205"/>
      <c r="P647" s="205"/>
      <c r="Q647" s="205"/>
      <c r="R647" s="205"/>
      <c r="S647" s="205"/>
      <c r="T647" s="206"/>
      <c r="U647" s="198"/>
      <c r="V647" s="198"/>
      <c r="AT647" s="102" t="s">
        <v>212</v>
      </c>
      <c r="AU647" s="102" t="s">
        <v>83</v>
      </c>
      <c r="AV647" s="14" t="s">
        <v>83</v>
      </c>
      <c r="AW647" s="14" t="s">
        <v>32</v>
      </c>
      <c r="AX647" s="14" t="s">
        <v>75</v>
      </c>
      <c r="AY647" s="102" t="s">
        <v>204</v>
      </c>
    </row>
    <row r="648" spans="1:65" s="13" customFormat="1" x14ac:dyDescent="0.2">
      <c r="A648" s="225"/>
      <c r="B648" s="226"/>
      <c r="C648" s="225"/>
      <c r="D648" s="200" t="s">
        <v>212</v>
      </c>
      <c r="E648" s="227" t="s">
        <v>1</v>
      </c>
      <c r="F648" s="228" t="s">
        <v>275</v>
      </c>
      <c r="G648" s="225"/>
      <c r="H648" s="227" t="s">
        <v>1</v>
      </c>
      <c r="I648" s="225"/>
      <c r="J648" s="225"/>
      <c r="K648" s="225"/>
      <c r="L648" s="226"/>
      <c r="M648" s="229"/>
      <c r="N648" s="230"/>
      <c r="O648" s="230"/>
      <c r="P648" s="230"/>
      <c r="Q648" s="230"/>
      <c r="R648" s="230"/>
      <c r="S648" s="230"/>
      <c r="T648" s="231"/>
      <c r="U648" s="225"/>
      <c r="V648" s="225"/>
      <c r="AT648" s="101" t="s">
        <v>212</v>
      </c>
      <c r="AU648" s="101" t="s">
        <v>83</v>
      </c>
      <c r="AV648" s="13" t="s">
        <v>81</v>
      </c>
      <c r="AW648" s="13" t="s">
        <v>32</v>
      </c>
      <c r="AX648" s="13" t="s">
        <v>75</v>
      </c>
      <c r="AY648" s="101" t="s">
        <v>204</v>
      </c>
    </row>
    <row r="649" spans="1:65" s="13" customFormat="1" x14ac:dyDescent="0.2">
      <c r="A649" s="225"/>
      <c r="B649" s="226"/>
      <c r="C649" s="225"/>
      <c r="D649" s="200" t="s">
        <v>212</v>
      </c>
      <c r="E649" s="227" t="s">
        <v>1</v>
      </c>
      <c r="F649" s="228" t="s">
        <v>276</v>
      </c>
      <c r="G649" s="225"/>
      <c r="H649" s="227" t="s">
        <v>1</v>
      </c>
      <c r="I649" s="225"/>
      <c r="J649" s="225"/>
      <c r="K649" s="225"/>
      <c r="L649" s="226"/>
      <c r="M649" s="229"/>
      <c r="N649" s="230"/>
      <c r="O649" s="230"/>
      <c r="P649" s="230"/>
      <c r="Q649" s="230"/>
      <c r="R649" s="230"/>
      <c r="S649" s="230"/>
      <c r="T649" s="231"/>
      <c r="U649" s="225"/>
      <c r="V649" s="225"/>
      <c r="AT649" s="101" t="s">
        <v>212</v>
      </c>
      <c r="AU649" s="101" t="s">
        <v>83</v>
      </c>
      <c r="AV649" s="13" t="s">
        <v>81</v>
      </c>
      <c r="AW649" s="13" t="s">
        <v>32</v>
      </c>
      <c r="AX649" s="13" t="s">
        <v>75</v>
      </c>
      <c r="AY649" s="101" t="s">
        <v>204</v>
      </c>
    </row>
    <row r="650" spans="1:65" s="14" customFormat="1" x14ac:dyDescent="0.2">
      <c r="A650" s="198"/>
      <c r="B650" s="199"/>
      <c r="C650" s="198"/>
      <c r="D650" s="200" t="s">
        <v>212</v>
      </c>
      <c r="E650" s="201" t="s">
        <v>1</v>
      </c>
      <c r="F650" s="202" t="s">
        <v>277</v>
      </c>
      <c r="G650" s="198"/>
      <c r="H650" s="203">
        <v>54.642000000000003</v>
      </c>
      <c r="I650" s="198"/>
      <c r="J650" s="198"/>
      <c r="K650" s="198"/>
      <c r="L650" s="199"/>
      <c r="M650" s="204"/>
      <c r="N650" s="205"/>
      <c r="O650" s="205"/>
      <c r="P650" s="205"/>
      <c r="Q650" s="205"/>
      <c r="R650" s="205"/>
      <c r="S650" s="205"/>
      <c r="T650" s="206"/>
      <c r="U650" s="198"/>
      <c r="V650" s="198"/>
      <c r="AT650" s="102" t="s">
        <v>212</v>
      </c>
      <c r="AU650" s="102" t="s">
        <v>83</v>
      </c>
      <c r="AV650" s="14" t="s">
        <v>83</v>
      </c>
      <c r="AW650" s="14" t="s">
        <v>32</v>
      </c>
      <c r="AX650" s="14" t="s">
        <v>75</v>
      </c>
      <c r="AY650" s="102" t="s">
        <v>204</v>
      </c>
    </row>
    <row r="651" spans="1:65" s="15" customFormat="1" x14ac:dyDescent="0.2">
      <c r="A651" s="207"/>
      <c r="B651" s="208"/>
      <c r="C651" s="207"/>
      <c r="D651" s="200" t="s">
        <v>212</v>
      </c>
      <c r="E651" s="209" t="s">
        <v>1</v>
      </c>
      <c r="F651" s="210" t="s">
        <v>227</v>
      </c>
      <c r="G651" s="207"/>
      <c r="H651" s="211">
        <v>393.37699999999995</v>
      </c>
      <c r="I651" s="207"/>
      <c r="J651" s="207"/>
      <c r="K651" s="207"/>
      <c r="L651" s="208"/>
      <c r="M651" s="212"/>
      <c r="N651" s="213"/>
      <c r="O651" s="213"/>
      <c r="P651" s="213"/>
      <c r="Q651" s="213"/>
      <c r="R651" s="213"/>
      <c r="S651" s="213"/>
      <c r="T651" s="214"/>
      <c r="U651" s="207"/>
      <c r="V651" s="207"/>
      <c r="AT651" s="103" t="s">
        <v>212</v>
      </c>
      <c r="AU651" s="103" t="s">
        <v>83</v>
      </c>
      <c r="AV651" s="15" t="s">
        <v>211</v>
      </c>
      <c r="AW651" s="15" t="s">
        <v>32</v>
      </c>
      <c r="AX651" s="15" t="s">
        <v>81</v>
      </c>
      <c r="AY651" s="103" t="s">
        <v>204</v>
      </c>
    </row>
    <row r="652" spans="1:65" s="2" customFormat="1" ht="24.2" customHeight="1" x14ac:dyDescent="0.2">
      <c r="A652" s="111"/>
      <c r="B652" s="112"/>
      <c r="C652" s="187" t="s">
        <v>930</v>
      </c>
      <c r="D652" s="187" t="s">
        <v>207</v>
      </c>
      <c r="E652" s="188" t="s">
        <v>1406</v>
      </c>
      <c r="F652" s="189" t="s">
        <v>1407</v>
      </c>
      <c r="G652" s="190" t="s">
        <v>210</v>
      </c>
      <c r="H652" s="191">
        <v>633.10400000000004</v>
      </c>
      <c r="I652" s="192"/>
      <c r="J652" s="192">
        <f>ROUND(I652*H652,2)</f>
        <v>0</v>
      </c>
      <c r="K652" s="193"/>
      <c r="L652" s="112"/>
      <c r="M652" s="194" t="s">
        <v>1</v>
      </c>
      <c r="N652" s="195" t="s">
        <v>40</v>
      </c>
      <c r="O652" s="196">
        <v>0</v>
      </c>
      <c r="P652" s="196">
        <f>O652*H652</f>
        <v>0</v>
      </c>
      <c r="Q652" s="196">
        <v>0</v>
      </c>
      <c r="R652" s="196">
        <f>Q652*H652</f>
        <v>0</v>
      </c>
      <c r="S652" s="196">
        <v>0</v>
      </c>
      <c r="T652" s="197">
        <f>S652*H652</f>
        <v>0</v>
      </c>
      <c r="U652" s="111"/>
      <c r="V652" s="111"/>
      <c r="W652" s="29"/>
      <c r="X652" s="29"/>
      <c r="Y652" s="29"/>
      <c r="Z652" s="29"/>
      <c r="AA652" s="29"/>
      <c r="AB652" s="29"/>
      <c r="AC652" s="29"/>
      <c r="AD652" s="29"/>
      <c r="AE652" s="29"/>
      <c r="AR652" s="99" t="s">
        <v>211</v>
      </c>
      <c r="AT652" s="99" t="s">
        <v>207</v>
      </c>
      <c r="AU652" s="99" t="s">
        <v>83</v>
      </c>
      <c r="AY652" s="18" t="s">
        <v>204</v>
      </c>
      <c r="BE652" s="100">
        <f>IF(N652="základní",J652,0)</f>
        <v>0</v>
      </c>
      <c r="BF652" s="100">
        <f>IF(N652="snížená",J652,0)</f>
        <v>0</v>
      </c>
      <c r="BG652" s="100">
        <f>IF(N652="zákl. přenesená",J652,0)</f>
        <v>0</v>
      </c>
      <c r="BH652" s="100">
        <f>IF(N652="sníž. přenesená",J652,0)</f>
        <v>0</v>
      </c>
      <c r="BI652" s="100">
        <f>IF(N652="nulová",J652,0)</f>
        <v>0</v>
      </c>
      <c r="BJ652" s="18" t="s">
        <v>81</v>
      </c>
      <c r="BK652" s="100">
        <f>ROUND(I652*H652,2)</f>
        <v>0</v>
      </c>
      <c r="BL652" s="18" t="s">
        <v>211</v>
      </c>
      <c r="BM652" s="99" t="s">
        <v>933</v>
      </c>
    </row>
    <row r="653" spans="1:65" s="13" customFormat="1" x14ac:dyDescent="0.2">
      <c r="A653" s="225"/>
      <c r="B653" s="226"/>
      <c r="C653" s="225"/>
      <c r="D653" s="200" t="s">
        <v>212</v>
      </c>
      <c r="E653" s="227" t="s">
        <v>1</v>
      </c>
      <c r="F653" s="228" t="s">
        <v>1405</v>
      </c>
      <c r="G653" s="225"/>
      <c r="H653" s="227" t="s">
        <v>1</v>
      </c>
      <c r="I653" s="225"/>
      <c r="J653" s="225"/>
      <c r="K653" s="225"/>
      <c r="L653" s="226"/>
      <c r="M653" s="229"/>
      <c r="N653" s="230"/>
      <c r="O653" s="230"/>
      <c r="P653" s="230"/>
      <c r="Q653" s="230"/>
      <c r="R653" s="230"/>
      <c r="S653" s="230"/>
      <c r="T653" s="231"/>
      <c r="U653" s="225"/>
      <c r="V653" s="225"/>
      <c r="AT653" s="101" t="s">
        <v>212</v>
      </c>
      <c r="AU653" s="101" t="s">
        <v>83</v>
      </c>
      <c r="AV653" s="13" t="s">
        <v>81</v>
      </c>
      <c r="AW653" s="13" t="s">
        <v>32</v>
      </c>
      <c r="AX653" s="13" t="s">
        <v>75</v>
      </c>
      <c r="AY653" s="101" t="s">
        <v>204</v>
      </c>
    </row>
    <row r="654" spans="1:65" s="13" customFormat="1" x14ac:dyDescent="0.2">
      <c r="A654" s="225"/>
      <c r="B654" s="226"/>
      <c r="C654" s="225"/>
      <c r="D654" s="200" t="s">
        <v>212</v>
      </c>
      <c r="E654" s="227" t="s">
        <v>1</v>
      </c>
      <c r="F654" s="228" t="s">
        <v>840</v>
      </c>
      <c r="G654" s="225"/>
      <c r="H654" s="227" t="s">
        <v>1</v>
      </c>
      <c r="I654" s="225"/>
      <c r="J654" s="225"/>
      <c r="K654" s="225"/>
      <c r="L654" s="226"/>
      <c r="M654" s="229"/>
      <c r="N654" s="230"/>
      <c r="O654" s="230"/>
      <c r="P654" s="230"/>
      <c r="Q654" s="230"/>
      <c r="R654" s="230"/>
      <c r="S654" s="230"/>
      <c r="T654" s="231"/>
      <c r="U654" s="225"/>
      <c r="V654" s="225"/>
      <c r="AT654" s="101" t="s">
        <v>212</v>
      </c>
      <c r="AU654" s="101" t="s">
        <v>83</v>
      </c>
      <c r="AV654" s="13" t="s">
        <v>81</v>
      </c>
      <c r="AW654" s="13" t="s">
        <v>32</v>
      </c>
      <c r="AX654" s="13" t="s">
        <v>75</v>
      </c>
      <c r="AY654" s="101" t="s">
        <v>204</v>
      </c>
    </row>
    <row r="655" spans="1:65" s="13" customFormat="1" x14ac:dyDescent="0.2">
      <c r="A655" s="225"/>
      <c r="B655" s="226"/>
      <c r="C655" s="225"/>
      <c r="D655" s="200" t="s">
        <v>212</v>
      </c>
      <c r="E655" s="227" t="s">
        <v>1</v>
      </c>
      <c r="F655" s="228" t="s">
        <v>234</v>
      </c>
      <c r="G655" s="225"/>
      <c r="H655" s="227" t="s">
        <v>1</v>
      </c>
      <c r="I655" s="225"/>
      <c r="J655" s="225"/>
      <c r="K655" s="225"/>
      <c r="L655" s="226"/>
      <c r="M655" s="229"/>
      <c r="N655" s="230"/>
      <c r="O655" s="230"/>
      <c r="P655" s="230"/>
      <c r="Q655" s="230"/>
      <c r="R655" s="230"/>
      <c r="S655" s="230"/>
      <c r="T655" s="231"/>
      <c r="U655" s="225"/>
      <c r="V655" s="225"/>
      <c r="AT655" s="101" t="s">
        <v>212</v>
      </c>
      <c r="AU655" s="101" t="s">
        <v>83</v>
      </c>
      <c r="AV655" s="13" t="s">
        <v>81</v>
      </c>
      <c r="AW655" s="13" t="s">
        <v>32</v>
      </c>
      <c r="AX655" s="13" t="s">
        <v>75</v>
      </c>
      <c r="AY655" s="101" t="s">
        <v>204</v>
      </c>
    </row>
    <row r="656" spans="1:65" s="14" customFormat="1" x14ac:dyDescent="0.2">
      <c r="A656" s="198"/>
      <c r="B656" s="199"/>
      <c r="C656" s="198"/>
      <c r="D656" s="200" t="s">
        <v>212</v>
      </c>
      <c r="E656" s="201" t="s">
        <v>1</v>
      </c>
      <c r="F656" s="202" t="s">
        <v>235</v>
      </c>
      <c r="G656" s="198"/>
      <c r="H656" s="203">
        <v>11.22</v>
      </c>
      <c r="I656" s="198"/>
      <c r="J656" s="198"/>
      <c r="K656" s="198"/>
      <c r="L656" s="199"/>
      <c r="M656" s="204"/>
      <c r="N656" s="205"/>
      <c r="O656" s="205"/>
      <c r="P656" s="205"/>
      <c r="Q656" s="205"/>
      <c r="R656" s="205"/>
      <c r="S656" s="205"/>
      <c r="T656" s="206"/>
      <c r="U656" s="198"/>
      <c r="V656" s="198"/>
      <c r="AT656" s="102" t="s">
        <v>212</v>
      </c>
      <c r="AU656" s="102" t="s">
        <v>83</v>
      </c>
      <c r="AV656" s="14" t="s">
        <v>83</v>
      </c>
      <c r="AW656" s="14" t="s">
        <v>32</v>
      </c>
      <c r="AX656" s="14" t="s">
        <v>75</v>
      </c>
      <c r="AY656" s="102" t="s">
        <v>204</v>
      </c>
    </row>
    <row r="657" spans="1:51" s="13" customFormat="1" x14ac:dyDescent="0.2">
      <c r="A657" s="225"/>
      <c r="B657" s="226"/>
      <c r="C657" s="225"/>
      <c r="D657" s="200" t="s">
        <v>212</v>
      </c>
      <c r="E657" s="227" t="s">
        <v>1</v>
      </c>
      <c r="F657" s="228" t="s">
        <v>236</v>
      </c>
      <c r="G657" s="225"/>
      <c r="H657" s="227" t="s">
        <v>1</v>
      </c>
      <c r="I657" s="225"/>
      <c r="J657" s="225"/>
      <c r="K657" s="225"/>
      <c r="L657" s="226"/>
      <c r="M657" s="229"/>
      <c r="N657" s="230"/>
      <c r="O657" s="230"/>
      <c r="P657" s="230"/>
      <c r="Q657" s="230"/>
      <c r="R657" s="230"/>
      <c r="S657" s="230"/>
      <c r="T657" s="231"/>
      <c r="U657" s="225"/>
      <c r="V657" s="225"/>
      <c r="AT657" s="101" t="s">
        <v>212</v>
      </c>
      <c r="AU657" s="101" t="s">
        <v>83</v>
      </c>
      <c r="AV657" s="13" t="s">
        <v>81</v>
      </c>
      <c r="AW657" s="13" t="s">
        <v>32</v>
      </c>
      <c r="AX657" s="13" t="s">
        <v>75</v>
      </c>
      <c r="AY657" s="101" t="s">
        <v>204</v>
      </c>
    </row>
    <row r="658" spans="1:51" s="13" customFormat="1" x14ac:dyDescent="0.2">
      <c r="A658" s="225"/>
      <c r="B658" s="226"/>
      <c r="C658" s="225"/>
      <c r="D658" s="200" t="s">
        <v>212</v>
      </c>
      <c r="E658" s="227" t="s">
        <v>1</v>
      </c>
      <c r="F658" s="228" t="s">
        <v>237</v>
      </c>
      <c r="G658" s="225"/>
      <c r="H658" s="227" t="s">
        <v>1</v>
      </c>
      <c r="I658" s="225"/>
      <c r="J658" s="225"/>
      <c r="K658" s="225"/>
      <c r="L658" s="226"/>
      <c r="M658" s="229"/>
      <c r="N658" s="230"/>
      <c r="O658" s="230"/>
      <c r="P658" s="230"/>
      <c r="Q658" s="230"/>
      <c r="R658" s="230"/>
      <c r="S658" s="230"/>
      <c r="T658" s="231"/>
      <c r="U658" s="225"/>
      <c r="V658" s="225"/>
      <c r="AT658" s="101" t="s">
        <v>212</v>
      </c>
      <c r="AU658" s="101" t="s">
        <v>83</v>
      </c>
      <c r="AV658" s="13" t="s">
        <v>81</v>
      </c>
      <c r="AW658" s="13" t="s">
        <v>32</v>
      </c>
      <c r="AX658" s="13" t="s">
        <v>75</v>
      </c>
      <c r="AY658" s="101" t="s">
        <v>204</v>
      </c>
    </row>
    <row r="659" spans="1:51" s="14" customFormat="1" x14ac:dyDescent="0.2">
      <c r="A659" s="198"/>
      <c r="B659" s="199"/>
      <c r="C659" s="198"/>
      <c r="D659" s="200" t="s">
        <v>212</v>
      </c>
      <c r="E659" s="201" t="s">
        <v>1</v>
      </c>
      <c r="F659" s="202" t="s">
        <v>238</v>
      </c>
      <c r="G659" s="198"/>
      <c r="H659" s="203">
        <v>57.344999999999999</v>
      </c>
      <c r="I659" s="198"/>
      <c r="J659" s="198"/>
      <c r="K659" s="198"/>
      <c r="L659" s="199"/>
      <c r="M659" s="204"/>
      <c r="N659" s="205"/>
      <c r="O659" s="205"/>
      <c r="P659" s="205"/>
      <c r="Q659" s="205"/>
      <c r="R659" s="205"/>
      <c r="S659" s="205"/>
      <c r="T659" s="206"/>
      <c r="U659" s="198"/>
      <c r="V659" s="198"/>
      <c r="AT659" s="102" t="s">
        <v>212</v>
      </c>
      <c r="AU659" s="102" t="s">
        <v>83</v>
      </c>
      <c r="AV659" s="14" t="s">
        <v>83</v>
      </c>
      <c r="AW659" s="14" t="s">
        <v>32</v>
      </c>
      <c r="AX659" s="14" t="s">
        <v>75</v>
      </c>
      <c r="AY659" s="102" t="s">
        <v>204</v>
      </c>
    </row>
    <row r="660" spans="1:51" s="13" customFormat="1" x14ac:dyDescent="0.2">
      <c r="A660" s="225"/>
      <c r="B660" s="226"/>
      <c r="C660" s="225"/>
      <c r="D660" s="200" t="s">
        <v>212</v>
      </c>
      <c r="E660" s="227" t="s">
        <v>1</v>
      </c>
      <c r="F660" s="228" t="s">
        <v>239</v>
      </c>
      <c r="G660" s="225"/>
      <c r="H660" s="227" t="s">
        <v>1</v>
      </c>
      <c r="I660" s="225"/>
      <c r="J660" s="225"/>
      <c r="K660" s="225"/>
      <c r="L660" s="226"/>
      <c r="M660" s="229"/>
      <c r="N660" s="230"/>
      <c r="O660" s="230"/>
      <c r="P660" s="230"/>
      <c r="Q660" s="230"/>
      <c r="R660" s="230"/>
      <c r="S660" s="230"/>
      <c r="T660" s="231"/>
      <c r="U660" s="225"/>
      <c r="V660" s="225"/>
      <c r="AT660" s="101" t="s">
        <v>212</v>
      </c>
      <c r="AU660" s="101" t="s">
        <v>83</v>
      </c>
      <c r="AV660" s="13" t="s">
        <v>81</v>
      </c>
      <c r="AW660" s="13" t="s">
        <v>32</v>
      </c>
      <c r="AX660" s="13" t="s">
        <v>75</v>
      </c>
      <c r="AY660" s="101" t="s">
        <v>204</v>
      </c>
    </row>
    <row r="661" spans="1:51" s="14" customFormat="1" x14ac:dyDescent="0.2">
      <c r="A661" s="198"/>
      <c r="B661" s="199"/>
      <c r="C661" s="198"/>
      <c r="D661" s="200" t="s">
        <v>212</v>
      </c>
      <c r="E661" s="201" t="s">
        <v>1</v>
      </c>
      <c r="F661" s="202" t="s">
        <v>240</v>
      </c>
      <c r="G661" s="198"/>
      <c r="H661" s="203">
        <v>38.276000000000003</v>
      </c>
      <c r="I661" s="198"/>
      <c r="J661" s="198"/>
      <c r="K661" s="198"/>
      <c r="L661" s="199"/>
      <c r="M661" s="204"/>
      <c r="N661" s="205"/>
      <c r="O661" s="205"/>
      <c r="P661" s="205"/>
      <c r="Q661" s="205"/>
      <c r="R661" s="205"/>
      <c r="S661" s="205"/>
      <c r="T661" s="206"/>
      <c r="U661" s="198"/>
      <c r="V661" s="198"/>
      <c r="AT661" s="102" t="s">
        <v>212</v>
      </c>
      <c r="AU661" s="102" t="s">
        <v>83</v>
      </c>
      <c r="AV661" s="14" t="s">
        <v>83</v>
      </c>
      <c r="AW661" s="14" t="s">
        <v>32</v>
      </c>
      <c r="AX661" s="14" t="s">
        <v>75</v>
      </c>
      <c r="AY661" s="102" t="s">
        <v>204</v>
      </c>
    </row>
    <row r="662" spans="1:51" s="14" customFormat="1" x14ac:dyDescent="0.2">
      <c r="A662" s="198"/>
      <c r="B662" s="199"/>
      <c r="C662" s="198"/>
      <c r="D662" s="200" t="s">
        <v>212</v>
      </c>
      <c r="E662" s="201" t="s">
        <v>1</v>
      </c>
      <c r="F662" s="202" t="s">
        <v>241</v>
      </c>
      <c r="G662" s="198"/>
      <c r="H662" s="203">
        <v>28.423999999999999</v>
      </c>
      <c r="I662" s="198"/>
      <c r="J662" s="198"/>
      <c r="K662" s="198"/>
      <c r="L662" s="199"/>
      <c r="M662" s="204"/>
      <c r="N662" s="205"/>
      <c r="O662" s="205"/>
      <c r="P662" s="205"/>
      <c r="Q662" s="205"/>
      <c r="R662" s="205"/>
      <c r="S662" s="205"/>
      <c r="T662" s="206"/>
      <c r="U662" s="198"/>
      <c r="V662" s="198"/>
      <c r="AT662" s="102" t="s">
        <v>212</v>
      </c>
      <c r="AU662" s="102" t="s">
        <v>83</v>
      </c>
      <c r="AV662" s="14" t="s">
        <v>83</v>
      </c>
      <c r="AW662" s="14" t="s">
        <v>32</v>
      </c>
      <c r="AX662" s="14" t="s">
        <v>75</v>
      </c>
      <c r="AY662" s="102" t="s">
        <v>204</v>
      </c>
    </row>
    <row r="663" spans="1:51" s="14" customFormat="1" x14ac:dyDescent="0.2">
      <c r="A663" s="198"/>
      <c r="B663" s="199"/>
      <c r="C663" s="198"/>
      <c r="D663" s="200" t="s">
        <v>212</v>
      </c>
      <c r="E663" s="201" t="s">
        <v>1</v>
      </c>
      <c r="F663" s="202" t="s">
        <v>242</v>
      </c>
      <c r="G663" s="198"/>
      <c r="H663" s="203">
        <v>19.782</v>
      </c>
      <c r="I663" s="198"/>
      <c r="J663" s="198"/>
      <c r="K663" s="198"/>
      <c r="L663" s="199"/>
      <c r="M663" s="204"/>
      <c r="N663" s="205"/>
      <c r="O663" s="205"/>
      <c r="P663" s="205"/>
      <c r="Q663" s="205"/>
      <c r="R663" s="205"/>
      <c r="S663" s="205"/>
      <c r="T663" s="206"/>
      <c r="U663" s="198"/>
      <c r="V663" s="198"/>
      <c r="AT663" s="102" t="s">
        <v>212</v>
      </c>
      <c r="AU663" s="102" t="s">
        <v>83</v>
      </c>
      <c r="AV663" s="14" t="s">
        <v>83</v>
      </c>
      <c r="AW663" s="14" t="s">
        <v>32</v>
      </c>
      <c r="AX663" s="14" t="s">
        <v>75</v>
      </c>
      <c r="AY663" s="102" t="s">
        <v>204</v>
      </c>
    </row>
    <row r="664" spans="1:51" s="14" customFormat="1" x14ac:dyDescent="0.2">
      <c r="A664" s="198"/>
      <c r="B664" s="199"/>
      <c r="C664" s="198"/>
      <c r="D664" s="200" t="s">
        <v>212</v>
      </c>
      <c r="E664" s="201" t="s">
        <v>1</v>
      </c>
      <c r="F664" s="202" t="s">
        <v>841</v>
      </c>
      <c r="G664" s="198"/>
      <c r="H664" s="203">
        <v>2.6219999999999999</v>
      </c>
      <c r="I664" s="198"/>
      <c r="J664" s="198"/>
      <c r="K664" s="198"/>
      <c r="L664" s="199"/>
      <c r="M664" s="204"/>
      <c r="N664" s="205"/>
      <c r="O664" s="205"/>
      <c r="P664" s="205"/>
      <c r="Q664" s="205"/>
      <c r="R664" s="205"/>
      <c r="S664" s="205"/>
      <c r="T664" s="206"/>
      <c r="U664" s="198"/>
      <c r="V664" s="198"/>
      <c r="AT664" s="102" t="s">
        <v>212</v>
      </c>
      <c r="AU664" s="102" t="s">
        <v>83</v>
      </c>
      <c r="AV664" s="14" t="s">
        <v>83</v>
      </c>
      <c r="AW664" s="14" t="s">
        <v>32</v>
      </c>
      <c r="AX664" s="14" t="s">
        <v>75</v>
      </c>
      <c r="AY664" s="102" t="s">
        <v>204</v>
      </c>
    </row>
    <row r="665" spans="1:51" s="14" customFormat="1" x14ac:dyDescent="0.2">
      <c r="A665" s="198"/>
      <c r="B665" s="199"/>
      <c r="C665" s="198"/>
      <c r="D665" s="200" t="s">
        <v>212</v>
      </c>
      <c r="E665" s="201" t="s">
        <v>1</v>
      </c>
      <c r="F665" s="202" t="s">
        <v>244</v>
      </c>
      <c r="G665" s="198"/>
      <c r="H665" s="203">
        <v>8.2319999999999993</v>
      </c>
      <c r="I665" s="198"/>
      <c r="J665" s="198"/>
      <c r="K665" s="198"/>
      <c r="L665" s="199"/>
      <c r="M665" s="204"/>
      <c r="N665" s="205"/>
      <c r="O665" s="205"/>
      <c r="P665" s="205"/>
      <c r="Q665" s="205"/>
      <c r="R665" s="205"/>
      <c r="S665" s="205"/>
      <c r="T665" s="206"/>
      <c r="U665" s="198"/>
      <c r="V665" s="198"/>
      <c r="AT665" s="102" t="s">
        <v>212</v>
      </c>
      <c r="AU665" s="102" t="s">
        <v>83</v>
      </c>
      <c r="AV665" s="14" t="s">
        <v>83</v>
      </c>
      <c r="AW665" s="14" t="s">
        <v>32</v>
      </c>
      <c r="AX665" s="14" t="s">
        <v>75</v>
      </c>
      <c r="AY665" s="102" t="s">
        <v>204</v>
      </c>
    </row>
    <row r="666" spans="1:51" s="13" customFormat="1" x14ac:dyDescent="0.2">
      <c r="A666" s="225"/>
      <c r="B666" s="226"/>
      <c r="C666" s="225"/>
      <c r="D666" s="200" t="s">
        <v>212</v>
      </c>
      <c r="E666" s="227" t="s">
        <v>1</v>
      </c>
      <c r="F666" s="228" t="s">
        <v>245</v>
      </c>
      <c r="G666" s="225"/>
      <c r="H666" s="227" t="s">
        <v>1</v>
      </c>
      <c r="I666" s="225"/>
      <c r="J666" s="225"/>
      <c r="K666" s="225"/>
      <c r="L666" s="226"/>
      <c r="M666" s="229"/>
      <c r="N666" s="230"/>
      <c r="O666" s="230"/>
      <c r="P666" s="230"/>
      <c r="Q666" s="230"/>
      <c r="R666" s="230"/>
      <c r="S666" s="230"/>
      <c r="T666" s="231"/>
      <c r="U666" s="225"/>
      <c r="V666" s="225"/>
      <c r="AT666" s="101" t="s">
        <v>212</v>
      </c>
      <c r="AU666" s="101" t="s">
        <v>83</v>
      </c>
      <c r="AV666" s="13" t="s">
        <v>81</v>
      </c>
      <c r="AW666" s="13" t="s">
        <v>32</v>
      </c>
      <c r="AX666" s="13" t="s">
        <v>75</v>
      </c>
      <c r="AY666" s="101" t="s">
        <v>204</v>
      </c>
    </row>
    <row r="667" spans="1:51" s="13" customFormat="1" x14ac:dyDescent="0.2">
      <c r="A667" s="225"/>
      <c r="B667" s="226"/>
      <c r="C667" s="225"/>
      <c r="D667" s="200" t="s">
        <v>212</v>
      </c>
      <c r="E667" s="227" t="s">
        <v>1</v>
      </c>
      <c r="F667" s="228" t="s">
        <v>237</v>
      </c>
      <c r="G667" s="225"/>
      <c r="H667" s="227" t="s">
        <v>1</v>
      </c>
      <c r="I667" s="225"/>
      <c r="J667" s="225"/>
      <c r="K667" s="225"/>
      <c r="L667" s="226"/>
      <c r="M667" s="229"/>
      <c r="N667" s="230"/>
      <c r="O667" s="230"/>
      <c r="P667" s="230"/>
      <c r="Q667" s="230"/>
      <c r="R667" s="230"/>
      <c r="S667" s="230"/>
      <c r="T667" s="231"/>
      <c r="U667" s="225"/>
      <c r="V667" s="225"/>
      <c r="AT667" s="101" t="s">
        <v>212</v>
      </c>
      <c r="AU667" s="101" t="s">
        <v>83</v>
      </c>
      <c r="AV667" s="13" t="s">
        <v>81</v>
      </c>
      <c r="AW667" s="13" t="s">
        <v>32</v>
      </c>
      <c r="AX667" s="13" t="s">
        <v>75</v>
      </c>
      <c r="AY667" s="101" t="s">
        <v>204</v>
      </c>
    </row>
    <row r="668" spans="1:51" s="14" customFormat="1" x14ac:dyDescent="0.2">
      <c r="A668" s="198"/>
      <c r="B668" s="199"/>
      <c r="C668" s="198"/>
      <c r="D668" s="200" t="s">
        <v>212</v>
      </c>
      <c r="E668" s="201" t="s">
        <v>1</v>
      </c>
      <c r="F668" s="202" t="s">
        <v>246</v>
      </c>
      <c r="G668" s="198"/>
      <c r="H668" s="203">
        <v>17.992999999999999</v>
      </c>
      <c r="I668" s="198"/>
      <c r="J668" s="198"/>
      <c r="K668" s="198"/>
      <c r="L668" s="199"/>
      <c r="M668" s="204"/>
      <c r="N668" s="205"/>
      <c r="O668" s="205"/>
      <c r="P668" s="205"/>
      <c r="Q668" s="205"/>
      <c r="R668" s="205"/>
      <c r="S668" s="205"/>
      <c r="T668" s="206"/>
      <c r="U668" s="198"/>
      <c r="V668" s="198"/>
      <c r="AT668" s="102" t="s">
        <v>212</v>
      </c>
      <c r="AU668" s="102" t="s">
        <v>83</v>
      </c>
      <c r="AV668" s="14" t="s">
        <v>83</v>
      </c>
      <c r="AW668" s="14" t="s">
        <v>32</v>
      </c>
      <c r="AX668" s="14" t="s">
        <v>75</v>
      </c>
      <c r="AY668" s="102" t="s">
        <v>204</v>
      </c>
    </row>
    <row r="669" spans="1:51" s="13" customFormat="1" x14ac:dyDescent="0.2">
      <c r="A669" s="225"/>
      <c r="B669" s="226"/>
      <c r="C669" s="225"/>
      <c r="D669" s="200" t="s">
        <v>212</v>
      </c>
      <c r="E669" s="227" t="s">
        <v>1</v>
      </c>
      <c r="F669" s="228" t="s">
        <v>239</v>
      </c>
      <c r="G669" s="225"/>
      <c r="H669" s="227" t="s">
        <v>1</v>
      </c>
      <c r="I669" s="225"/>
      <c r="J669" s="225"/>
      <c r="K669" s="225"/>
      <c r="L669" s="226"/>
      <c r="M669" s="229"/>
      <c r="N669" s="230"/>
      <c r="O669" s="230"/>
      <c r="P669" s="230"/>
      <c r="Q669" s="230"/>
      <c r="R669" s="230"/>
      <c r="S669" s="230"/>
      <c r="T669" s="231"/>
      <c r="U669" s="225"/>
      <c r="V669" s="225"/>
      <c r="AT669" s="101" t="s">
        <v>212</v>
      </c>
      <c r="AU669" s="101" t="s">
        <v>83</v>
      </c>
      <c r="AV669" s="13" t="s">
        <v>81</v>
      </c>
      <c r="AW669" s="13" t="s">
        <v>32</v>
      </c>
      <c r="AX669" s="13" t="s">
        <v>75</v>
      </c>
      <c r="AY669" s="101" t="s">
        <v>204</v>
      </c>
    </row>
    <row r="670" spans="1:51" s="14" customFormat="1" x14ac:dyDescent="0.2">
      <c r="A670" s="198"/>
      <c r="B670" s="199"/>
      <c r="C670" s="198"/>
      <c r="D670" s="200" t="s">
        <v>212</v>
      </c>
      <c r="E670" s="201" t="s">
        <v>1</v>
      </c>
      <c r="F670" s="202" t="s">
        <v>247</v>
      </c>
      <c r="G670" s="198"/>
      <c r="H670" s="203">
        <v>52.271999999999998</v>
      </c>
      <c r="I670" s="198"/>
      <c r="J670" s="198"/>
      <c r="K670" s="198"/>
      <c r="L670" s="199"/>
      <c r="M670" s="204"/>
      <c r="N670" s="205"/>
      <c r="O670" s="205"/>
      <c r="P670" s="205"/>
      <c r="Q670" s="205"/>
      <c r="R670" s="205"/>
      <c r="S670" s="205"/>
      <c r="T670" s="206"/>
      <c r="U670" s="198"/>
      <c r="V670" s="198"/>
      <c r="AT670" s="102" t="s">
        <v>212</v>
      </c>
      <c r="AU670" s="102" t="s">
        <v>83</v>
      </c>
      <c r="AV670" s="14" t="s">
        <v>83</v>
      </c>
      <c r="AW670" s="14" t="s">
        <v>32</v>
      </c>
      <c r="AX670" s="14" t="s">
        <v>75</v>
      </c>
      <c r="AY670" s="102" t="s">
        <v>204</v>
      </c>
    </row>
    <row r="671" spans="1:51" s="14" customFormat="1" x14ac:dyDescent="0.2">
      <c r="A671" s="198"/>
      <c r="B671" s="199"/>
      <c r="C671" s="198"/>
      <c r="D671" s="200" t="s">
        <v>212</v>
      </c>
      <c r="E671" s="201" t="s">
        <v>1</v>
      </c>
      <c r="F671" s="202" t="s">
        <v>248</v>
      </c>
      <c r="G671" s="198"/>
      <c r="H671" s="203">
        <v>4.2249999999999996</v>
      </c>
      <c r="I671" s="198"/>
      <c r="J671" s="198"/>
      <c r="K671" s="198"/>
      <c r="L671" s="199"/>
      <c r="M671" s="204"/>
      <c r="N671" s="205"/>
      <c r="O671" s="205"/>
      <c r="P671" s="205"/>
      <c r="Q671" s="205"/>
      <c r="R671" s="205"/>
      <c r="S671" s="205"/>
      <c r="T671" s="206"/>
      <c r="U671" s="198"/>
      <c r="V671" s="198"/>
      <c r="AT671" s="102" t="s">
        <v>212</v>
      </c>
      <c r="AU671" s="102" t="s">
        <v>83</v>
      </c>
      <c r="AV671" s="14" t="s">
        <v>83</v>
      </c>
      <c r="AW671" s="14" t="s">
        <v>32</v>
      </c>
      <c r="AX671" s="14" t="s">
        <v>75</v>
      </c>
      <c r="AY671" s="102" t="s">
        <v>204</v>
      </c>
    </row>
    <row r="672" spans="1:51" s="14" customFormat="1" x14ac:dyDescent="0.2">
      <c r="A672" s="198"/>
      <c r="B672" s="199"/>
      <c r="C672" s="198"/>
      <c r="D672" s="200" t="s">
        <v>212</v>
      </c>
      <c r="E672" s="201" t="s">
        <v>1</v>
      </c>
      <c r="F672" s="202" t="s">
        <v>249</v>
      </c>
      <c r="G672" s="198"/>
      <c r="H672" s="203">
        <v>-0.79300000000000004</v>
      </c>
      <c r="I672" s="198"/>
      <c r="J672" s="198"/>
      <c r="K672" s="198"/>
      <c r="L672" s="199"/>
      <c r="M672" s="204"/>
      <c r="N672" s="205"/>
      <c r="O672" s="205"/>
      <c r="P672" s="205"/>
      <c r="Q672" s="205"/>
      <c r="R672" s="205"/>
      <c r="S672" s="205"/>
      <c r="T672" s="206"/>
      <c r="U672" s="198"/>
      <c r="V672" s="198"/>
      <c r="AT672" s="102" t="s">
        <v>212</v>
      </c>
      <c r="AU672" s="102" t="s">
        <v>83</v>
      </c>
      <c r="AV672" s="14" t="s">
        <v>83</v>
      </c>
      <c r="AW672" s="14" t="s">
        <v>32</v>
      </c>
      <c r="AX672" s="14" t="s">
        <v>75</v>
      </c>
      <c r="AY672" s="102" t="s">
        <v>204</v>
      </c>
    </row>
    <row r="673" spans="1:51" s="14" customFormat="1" x14ac:dyDescent="0.2">
      <c r="A673" s="198"/>
      <c r="B673" s="199"/>
      <c r="C673" s="198"/>
      <c r="D673" s="200" t="s">
        <v>212</v>
      </c>
      <c r="E673" s="201" t="s">
        <v>1</v>
      </c>
      <c r="F673" s="202" t="s">
        <v>250</v>
      </c>
      <c r="G673" s="198"/>
      <c r="H673" s="203">
        <v>5.4960000000000004</v>
      </c>
      <c r="I673" s="198"/>
      <c r="J673" s="198"/>
      <c r="K673" s="198"/>
      <c r="L673" s="199"/>
      <c r="M673" s="204"/>
      <c r="N673" s="205"/>
      <c r="O673" s="205"/>
      <c r="P673" s="205"/>
      <c r="Q673" s="205"/>
      <c r="R673" s="205"/>
      <c r="S673" s="205"/>
      <c r="T673" s="206"/>
      <c r="U673" s="198"/>
      <c r="V673" s="198"/>
      <c r="AT673" s="102" t="s">
        <v>212</v>
      </c>
      <c r="AU673" s="102" t="s">
        <v>83</v>
      </c>
      <c r="AV673" s="14" t="s">
        <v>83</v>
      </c>
      <c r="AW673" s="14" t="s">
        <v>32</v>
      </c>
      <c r="AX673" s="14" t="s">
        <v>75</v>
      </c>
      <c r="AY673" s="102" t="s">
        <v>204</v>
      </c>
    </row>
    <row r="674" spans="1:51" s="14" customFormat="1" x14ac:dyDescent="0.2">
      <c r="A674" s="198"/>
      <c r="B674" s="199"/>
      <c r="C674" s="198"/>
      <c r="D674" s="200" t="s">
        <v>212</v>
      </c>
      <c r="E674" s="201" t="s">
        <v>1</v>
      </c>
      <c r="F674" s="202" t="s">
        <v>251</v>
      </c>
      <c r="G674" s="198"/>
      <c r="H674" s="203">
        <v>-0.56799999999999995</v>
      </c>
      <c r="I674" s="198"/>
      <c r="J674" s="198"/>
      <c r="K674" s="198"/>
      <c r="L674" s="199"/>
      <c r="M674" s="204"/>
      <c r="N674" s="205"/>
      <c r="O674" s="205"/>
      <c r="P674" s="205"/>
      <c r="Q674" s="205"/>
      <c r="R674" s="205"/>
      <c r="S674" s="205"/>
      <c r="T674" s="206"/>
      <c r="U674" s="198"/>
      <c r="V674" s="198"/>
      <c r="AT674" s="102" t="s">
        <v>212</v>
      </c>
      <c r="AU674" s="102" t="s">
        <v>83</v>
      </c>
      <c r="AV674" s="14" t="s">
        <v>83</v>
      </c>
      <c r="AW674" s="14" t="s">
        <v>32</v>
      </c>
      <c r="AX674" s="14" t="s">
        <v>75</v>
      </c>
      <c r="AY674" s="102" t="s">
        <v>204</v>
      </c>
    </row>
    <row r="675" spans="1:51" s="14" customFormat="1" x14ac:dyDescent="0.2">
      <c r="A675" s="198"/>
      <c r="B675" s="199"/>
      <c r="C675" s="198"/>
      <c r="D675" s="200" t="s">
        <v>212</v>
      </c>
      <c r="E675" s="201" t="s">
        <v>1</v>
      </c>
      <c r="F675" s="202" t="s">
        <v>252</v>
      </c>
      <c r="G675" s="198"/>
      <c r="H675" s="203">
        <v>4.7519999999999998</v>
      </c>
      <c r="I675" s="198"/>
      <c r="J675" s="198"/>
      <c r="K675" s="198"/>
      <c r="L675" s="199"/>
      <c r="M675" s="204"/>
      <c r="N675" s="205"/>
      <c r="O675" s="205"/>
      <c r="P675" s="205"/>
      <c r="Q675" s="205"/>
      <c r="R675" s="205"/>
      <c r="S675" s="205"/>
      <c r="T675" s="206"/>
      <c r="U675" s="198"/>
      <c r="V675" s="198"/>
      <c r="AT675" s="102" t="s">
        <v>212</v>
      </c>
      <c r="AU675" s="102" t="s">
        <v>83</v>
      </c>
      <c r="AV675" s="14" t="s">
        <v>83</v>
      </c>
      <c r="AW675" s="14" t="s">
        <v>32</v>
      </c>
      <c r="AX675" s="14" t="s">
        <v>75</v>
      </c>
      <c r="AY675" s="102" t="s">
        <v>204</v>
      </c>
    </row>
    <row r="676" spans="1:51" s="13" customFormat="1" x14ac:dyDescent="0.2">
      <c r="A676" s="225"/>
      <c r="B676" s="226"/>
      <c r="C676" s="225"/>
      <c r="D676" s="200" t="s">
        <v>212</v>
      </c>
      <c r="E676" s="227" t="s">
        <v>1</v>
      </c>
      <c r="F676" s="228" t="s">
        <v>253</v>
      </c>
      <c r="G676" s="225"/>
      <c r="H676" s="227" t="s">
        <v>1</v>
      </c>
      <c r="I676" s="225"/>
      <c r="J676" s="225"/>
      <c r="K676" s="225"/>
      <c r="L676" s="226"/>
      <c r="M676" s="229"/>
      <c r="N676" s="230"/>
      <c r="O676" s="230"/>
      <c r="P676" s="230"/>
      <c r="Q676" s="230"/>
      <c r="R676" s="230"/>
      <c r="S676" s="230"/>
      <c r="T676" s="231"/>
      <c r="U676" s="225"/>
      <c r="V676" s="225"/>
      <c r="AT676" s="101" t="s">
        <v>212</v>
      </c>
      <c r="AU676" s="101" t="s">
        <v>83</v>
      </c>
      <c r="AV676" s="13" t="s">
        <v>81</v>
      </c>
      <c r="AW676" s="13" t="s">
        <v>32</v>
      </c>
      <c r="AX676" s="13" t="s">
        <v>75</v>
      </c>
      <c r="AY676" s="101" t="s">
        <v>204</v>
      </c>
    </row>
    <row r="677" spans="1:51" s="13" customFormat="1" x14ac:dyDescent="0.2">
      <c r="A677" s="225"/>
      <c r="B677" s="226"/>
      <c r="C677" s="225"/>
      <c r="D677" s="200" t="s">
        <v>212</v>
      </c>
      <c r="E677" s="227" t="s">
        <v>1</v>
      </c>
      <c r="F677" s="228" t="s">
        <v>237</v>
      </c>
      <c r="G677" s="225"/>
      <c r="H677" s="227" t="s">
        <v>1</v>
      </c>
      <c r="I677" s="225"/>
      <c r="J677" s="225"/>
      <c r="K677" s="225"/>
      <c r="L677" s="226"/>
      <c r="M677" s="229"/>
      <c r="N677" s="230"/>
      <c r="O677" s="230"/>
      <c r="P677" s="230"/>
      <c r="Q677" s="230"/>
      <c r="R677" s="230"/>
      <c r="S677" s="230"/>
      <c r="T677" s="231"/>
      <c r="U677" s="225"/>
      <c r="V677" s="225"/>
      <c r="AT677" s="101" t="s">
        <v>212</v>
      </c>
      <c r="AU677" s="101" t="s">
        <v>83</v>
      </c>
      <c r="AV677" s="13" t="s">
        <v>81</v>
      </c>
      <c r="AW677" s="13" t="s">
        <v>32</v>
      </c>
      <c r="AX677" s="13" t="s">
        <v>75</v>
      </c>
      <c r="AY677" s="101" t="s">
        <v>204</v>
      </c>
    </row>
    <row r="678" spans="1:51" s="14" customFormat="1" x14ac:dyDescent="0.2">
      <c r="A678" s="198"/>
      <c r="B678" s="199"/>
      <c r="C678" s="198"/>
      <c r="D678" s="200" t="s">
        <v>212</v>
      </c>
      <c r="E678" s="201" t="s">
        <v>1</v>
      </c>
      <c r="F678" s="202" t="s">
        <v>254</v>
      </c>
      <c r="G678" s="198"/>
      <c r="H678" s="203">
        <v>62.134</v>
      </c>
      <c r="I678" s="198"/>
      <c r="J678" s="198"/>
      <c r="K678" s="198"/>
      <c r="L678" s="199"/>
      <c r="M678" s="204"/>
      <c r="N678" s="205"/>
      <c r="O678" s="205"/>
      <c r="P678" s="205"/>
      <c r="Q678" s="205"/>
      <c r="R678" s="205"/>
      <c r="S678" s="205"/>
      <c r="T678" s="206"/>
      <c r="U678" s="198"/>
      <c r="V678" s="198"/>
      <c r="AT678" s="102" t="s">
        <v>212</v>
      </c>
      <c r="AU678" s="102" t="s">
        <v>83</v>
      </c>
      <c r="AV678" s="14" t="s">
        <v>83</v>
      </c>
      <c r="AW678" s="14" t="s">
        <v>32</v>
      </c>
      <c r="AX678" s="14" t="s">
        <v>75</v>
      </c>
      <c r="AY678" s="102" t="s">
        <v>204</v>
      </c>
    </row>
    <row r="679" spans="1:51" s="13" customFormat="1" x14ac:dyDescent="0.2">
      <c r="A679" s="225"/>
      <c r="B679" s="226"/>
      <c r="C679" s="225"/>
      <c r="D679" s="200" t="s">
        <v>212</v>
      </c>
      <c r="E679" s="227" t="s">
        <v>1</v>
      </c>
      <c r="F679" s="228" t="s">
        <v>239</v>
      </c>
      <c r="G679" s="225"/>
      <c r="H679" s="227" t="s">
        <v>1</v>
      </c>
      <c r="I679" s="225"/>
      <c r="J679" s="225"/>
      <c r="K679" s="225"/>
      <c r="L679" s="226"/>
      <c r="M679" s="229"/>
      <c r="N679" s="230"/>
      <c r="O679" s="230"/>
      <c r="P679" s="230"/>
      <c r="Q679" s="230"/>
      <c r="R679" s="230"/>
      <c r="S679" s="230"/>
      <c r="T679" s="231"/>
      <c r="U679" s="225"/>
      <c r="V679" s="225"/>
      <c r="AT679" s="101" t="s">
        <v>212</v>
      </c>
      <c r="AU679" s="101" t="s">
        <v>83</v>
      </c>
      <c r="AV679" s="13" t="s">
        <v>81</v>
      </c>
      <c r="AW679" s="13" t="s">
        <v>32</v>
      </c>
      <c r="AX679" s="13" t="s">
        <v>75</v>
      </c>
      <c r="AY679" s="101" t="s">
        <v>204</v>
      </c>
    </row>
    <row r="680" spans="1:51" s="14" customFormat="1" x14ac:dyDescent="0.2">
      <c r="A680" s="198"/>
      <c r="B680" s="199"/>
      <c r="C680" s="198"/>
      <c r="D680" s="200" t="s">
        <v>212</v>
      </c>
      <c r="E680" s="201" t="s">
        <v>1</v>
      </c>
      <c r="F680" s="202" t="s">
        <v>255</v>
      </c>
      <c r="G680" s="198"/>
      <c r="H680" s="203">
        <v>93.96</v>
      </c>
      <c r="I680" s="198"/>
      <c r="J680" s="198"/>
      <c r="K680" s="198"/>
      <c r="L680" s="199"/>
      <c r="M680" s="204"/>
      <c r="N680" s="205"/>
      <c r="O680" s="205"/>
      <c r="P680" s="205"/>
      <c r="Q680" s="205"/>
      <c r="R680" s="205"/>
      <c r="S680" s="205"/>
      <c r="T680" s="206"/>
      <c r="U680" s="198"/>
      <c r="V680" s="198"/>
      <c r="AT680" s="102" t="s">
        <v>212</v>
      </c>
      <c r="AU680" s="102" t="s">
        <v>83</v>
      </c>
      <c r="AV680" s="14" t="s">
        <v>83</v>
      </c>
      <c r="AW680" s="14" t="s">
        <v>32</v>
      </c>
      <c r="AX680" s="14" t="s">
        <v>75</v>
      </c>
      <c r="AY680" s="102" t="s">
        <v>204</v>
      </c>
    </row>
    <row r="681" spans="1:51" s="14" customFormat="1" x14ac:dyDescent="0.2">
      <c r="A681" s="198"/>
      <c r="B681" s="199"/>
      <c r="C681" s="198"/>
      <c r="D681" s="200" t="s">
        <v>212</v>
      </c>
      <c r="E681" s="201" t="s">
        <v>1</v>
      </c>
      <c r="F681" s="202" t="s">
        <v>256</v>
      </c>
      <c r="G681" s="198"/>
      <c r="H681" s="203">
        <v>18.085999999999999</v>
      </c>
      <c r="I681" s="198"/>
      <c r="J681" s="198"/>
      <c r="K681" s="198"/>
      <c r="L681" s="199"/>
      <c r="M681" s="204"/>
      <c r="N681" s="205"/>
      <c r="O681" s="205"/>
      <c r="P681" s="205"/>
      <c r="Q681" s="205"/>
      <c r="R681" s="205"/>
      <c r="S681" s="205"/>
      <c r="T681" s="206"/>
      <c r="U681" s="198"/>
      <c r="V681" s="198"/>
      <c r="AT681" s="102" t="s">
        <v>212</v>
      </c>
      <c r="AU681" s="102" t="s">
        <v>83</v>
      </c>
      <c r="AV681" s="14" t="s">
        <v>83</v>
      </c>
      <c r="AW681" s="14" t="s">
        <v>32</v>
      </c>
      <c r="AX681" s="14" t="s">
        <v>75</v>
      </c>
      <c r="AY681" s="102" t="s">
        <v>204</v>
      </c>
    </row>
    <row r="682" spans="1:51" s="14" customFormat="1" x14ac:dyDescent="0.2">
      <c r="A682" s="198"/>
      <c r="B682" s="199"/>
      <c r="C682" s="198"/>
      <c r="D682" s="200" t="s">
        <v>212</v>
      </c>
      <c r="E682" s="201" t="s">
        <v>1</v>
      </c>
      <c r="F682" s="202" t="s">
        <v>257</v>
      </c>
      <c r="G682" s="198"/>
      <c r="H682" s="203">
        <v>3.472</v>
      </c>
      <c r="I682" s="198"/>
      <c r="J682" s="198"/>
      <c r="K682" s="198"/>
      <c r="L682" s="199"/>
      <c r="M682" s="204"/>
      <c r="N682" s="205"/>
      <c r="O682" s="205"/>
      <c r="P682" s="205"/>
      <c r="Q682" s="205"/>
      <c r="R682" s="205"/>
      <c r="S682" s="205"/>
      <c r="T682" s="206"/>
      <c r="U682" s="198"/>
      <c r="V682" s="198"/>
      <c r="AT682" s="102" t="s">
        <v>212</v>
      </c>
      <c r="AU682" s="102" t="s">
        <v>83</v>
      </c>
      <c r="AV682" s="14" t="s">
        <v>83</v>
      </c>
      <c r="AW682" s="14" t="s">
        <v>32</v>
      </c>
      <c r="AX682" s="14" t="s">
        <v>75</v>
      </c>
      <c r="AY682" s="102" t="s">
        <v>204</v>
      </c>
    </row>
    <row r="683" spans="1:51" s="14" customFormat="1" x14ac:dyDescent="0.2">
      <c r="A683" s="198"/>
      <c r="B683" s="199"/>
      <c r="C683" s="198"/>
      <c r="D683" s="200" t="s">
        <v>212</v>
      </c>
      <c r="E683" s="201" t="s">
        <v>1</v>
      </c>
      <c r="F683" s="202" t="s">
        <v>258</v>
      </c>
      <c r="G683" s="198"/>
      <c r="H683" s="203">
        <v>18.899999999999999</v>
      </c>
      <c r="I683" s="198"/>
      <c r="J683" s="198"/>
      <c r="K683" s="198"/>
      <c r="L683" s="199"/>
      <c r="M683" s="204"/>
      <c r="N683" s="205"/>
      <c r="O683" s="205"/>
      <c r="P683" s="205"/>
      <c r="Q683" s="205"/>
      <c r="R683" s="205"/>
      <c r="S683" s="205"/>
      <c r="T683" s="206"/>
      <c r="U683" s="198"/>
      <c r="V683" s="198"/>
      <c r="AT683" s="102" t="s">
        <v>212</v>
      </c>
      <c r="AU683" s="102" t="s">
        <v>83</v>
      </c>
      <c r="AV683" s="14" t="s">
        <v>83</v>
      </c>
      <c r="AW683" s="14" t="s">
        <v>32</v>
      </c>
      <c r="AX683" s="14" t="s">
        <v>75</v>
      </c>
      <c r="AY683" s="102" t="s">
        <v>204</v>
      </c>
    </row>
    <row r="684" spans="1:51" s="13" customFormat="1" x14ac:dyDescent="0.2">
      <c r="A684" s="225"/>
      <c r="B684" s="226"/>
      <c r="C684" s="225"/>
      <c r="D684" s="200" t="s">
        <v>212</v>
      </c>
      <c r="E684" s="227" t="s">
        <v>1</v>
      </c>
      <c r="F684" s="228" t="s">
        <v>259</v>
      </c>
      <c r="G684" s="225"/>
      <c r="H684" s="227" t="s">
        <v>1</v>
      </c>
      <c r="I684" s="225"/>
      <c r="J684" s="225"/>
      <c r="K684" s="225"/>
      <c r="L684" s="226"/>
      <c r="M684" s="229"/>
      <c r="N684" s="230"/>
      <c r="O684" s="230"/>
      <c r="P684" s="230"/>
      <c r="Q684" s="230"/>
      <c r="R684" s="230"/>
      <c r="S684" s="230"/>
      <c r="T684" s="231"/>
      <c r="U684" s="225"/>
      <c r="V684" s="225"/>
      <c r="AT684" s="101" t="s">
        <v>212</v>
      </c>
      <c r="AU684" s="101" t="s">
        <v>83</v>
      </c>
      <c r="AV684" s="13" t="s">
        <v>81</v>
      </c>
      <c r="AW684" s="13" t="s">
        <v>32</v>
      </c>
      <c r="AX684" s="13" t="s">
        <v>75</v>
      </c>
      <c r="AY684" s="101" t="s">
        <v>204</v>
      </c>
    </row>
    <row r="685" spans="1:51" s="13" customFormat="1" x14ac:dyDescent="0.2">
      <c r="A685" s="225"/>
      <c r="B685" s="226"/>
      <c r="C685" s="225"/>
      <c r="D685" s="200" t="s">
        <v>212</v>
      </c>
      <c r="E685" s="227" t="s">
        <v>1</v>
      </c>
      <c r="F685" s="228" t="s">
        <v>237</v>
      </c>
      <c r="G685" s="225"/>
      <c r="H685" s="227" t="s">
        <v>1</v>
      </c>
      <c r="I685" s="225"/>
      <c r="J685" s="225"/>
      <c r="K685" s="225"/>
      <c r="L685" s="226"/>
      <c r="M685" s="229"/>
      <c r="N685" s="230"/>
      <c r="O685" s="230"/>
      <c r="P685" s="230"/>
      <c r="Q685" s="230"/>
      <c r="R685" s="230"/>
      <c r="S685" s="230"/>
      <c r="T685" s="231"/>
      <c r="U685" s="225"/>
      <c r="V685" s="225"/>
      <c r="AT685" s="101" t="s">
        <v>212</v>
      </c>
      <c r="AU685" s="101" t="s">
        <v>83</v>
      </c>
      <c r="AV685" s="13" t="s">
        <v>81</v>
      </c>
      <c r="AW685" s="13" t="s">
        <v>32</v>
      </c>
      <c r="AX685" s="13" t="s">
        <v>75</v>
      </c>
      <c r="AY685" s="101" t="s">
        <v>204</v>
      </c>
    </row>
    <row r="686" spans="1:51" s="14" customFormat="1" x14ac:dyDescent="0.2">
      <c r="A686" s="198"/>
      <c r="B686" s="199"/>
      <c r="C686" s="198"/>
      <c r="D686" s="200" t="s">
        <v>212</v>
      </c>
      <c r="E686" s="201" t="s">
        <v>1</v>
      </c>
      <c r="F686" s="202" t="s">
        <v>260</v>
      </c>
      <c r="G686" s="198"/>
      <c r="H686" s="203">
        <v>26.902000000000001</v>
      </c>
      <c r="I686" s="198"/>
      <c r="J686" s="198"/>
      <c r="K686" s="198"/>
      <c r="L686" s="199"/>
      <c r="M686" s="204"/>
      <c r="N686" s="205"/>
      <c r="O686" s="205"/>
      <c r="P686" s="205"/>
      <c r="Q686" s="205"/>
      <c r="R686" s="205"/>
      <c r="S686" s="205"/>
      <c r="T686" s="206"/>
      <c r="U686" s="198"/>
      <c r="V686" s="198"/>
      <c r="AT686" s="102" t="s">
        <v>212</v>
      </c>
      <c r="AU686" s="102" t="s">
        <v>83</v>
      </c>
      <c r="AV686" s="14" t="s">
        <v>83</v>
      </c>
      <c r="AW686" s="14" t="s">
        <v>32</v>
      </c>
      <c r="AX686" s="14" t="s">
        <v>75</v>
      </c>
      <c r="AY686" s="102" t="s">
        <v>204</v>
      </c>
    </row>
    <row r="687" spans="1:51" s="13" customFormat="1" x14ac:dyDescent="0.2">
      <c r="A687" s="225"/>
      <c r="B687" s="226"/>
      <c r="C687" s="225"/>
      <c r="D687" s="200" t="s">
        <v>212</v>
      </c>
      <c r="E687" s="227" t="s">
        <v>1</v>
      </c>
      <c r="F687" s="228" t="s">
        <v>239</v>
      </c>
      <c r="G687" s="225"/>
      <c r="H687" s="227" t="s">
        <v>1</v>
      </c>
      <c r="I687" s="225"/>
      <c r="J687" s="225"/>
      <c r="K687" s="225"/>
      <c r="L687" s="226"/>
      <c r="M687" s="229"/>
      <c r="N687" s="230"/>
      <c r="O687" s="230"/>
      <c r="P687" s="230"/>
      <c r="Q687" s="230"/>
      <c r="R687" s="230"/>
      <c r="S687" s="230"/>
      <c r="T687" s="231"/>
      <c r="U687" s="225"/>
      <c r="V687" s="225"/>
      <c r="AT687" s="101" t="s">
        <v>212</v>
      </c>
      <c r="AU687" s="101" t="s">
        <v>83</v>
      </c>
      <c r="AV687" s="13" t="s">
        <v>81</v>
      </c>
      <c r="AW687" s="13" t="s">
        <v>32</v>
      </c>
      <c r="AX687" s="13" t="s">
        <v>75</v>
      </c>
      <c r="AY687" s="101" t="s">
        <v>204</v>
      </c>
    </row>
    <row r="688" spans="1:51" s="14" customFormat="1" x14ac:dyDescent="0.2">
      <c r="A688" s="198"/>
      <c r="B688" s="199"/>
      <c r="C688" s="198"/>
      <c r="D688" s="200" t="s">
        <v>212</v>
      </c>
      <c r="E688" s="201" t="s">
        <v>1</v>
      </c>
      <c r="F688" s="202" t="s">
        <v>261</v>
      </c>
      <c r="G688" s="198"/>
      <c r="H688" s="203">
        <v>64.239999999999995</v>
      </c>
      <c r="I688" s="198"/>
      <c r="J688" s="198"/>
      <c r="K688" s="198"/>
      <c r="L688" s="199"/>
      <c r="M688" s="204"/>
      <c r="N688" s="205"/>
      <c r="O688" s="205"/>
      <c r="P688" s="205"/>
      <c r="Q688" s="205"/>
      <c r="R688" s="205"/>
      <c r="S688" s="205"/>
      <c r="T688" s="206"/>
      <c r="U688" s="198"/>
      <c r="V688" s="198"/>
      <c r="AT688" s="102" t="s">
        <v>212</v>
      </c>
      <c r="AU688" s="102" t="s">
        <v>83</v>
      </c>
      <c r="AV688" s="14" t="s">
        <v>83</v>
      </c>
      <c r="AW688" s="14" t="s">
        <v>32</v>
      </c>
      <c r="AX688" s="14" t="s">
        <v>75</v>
      </c>
      <c r="AY688" s="102" t="s">
        <v>204</v>
      </c>
    </row>
    <row r="689" spans="1:51" s="14" customFormat="1" x14ac:dyDescent="0.2">
      <c r="A689" s="198"/>
      <c r="B689" s="199"/>
      <c r="C689" s="198"/>
      <c r="D689" s="200" t="s">
        <v>212</v>
      </c>
      <c r="E689" s="201" t="s">
        <v>1</v>
      </c>
      <c r="F689" s="202" t="s">
        <v>262</v>
      </c>
      <c r="G689" s="198"/>
      <c r="H689" s="203">
        <v>26.545999999999999</v>
      </c>
      <c r="I689" s="198"/>
      <c r="J689" s="198"/>
      <c r="K689" s="198"/>
      <c r="L689" s="199"/>
      <c r="M689" s="204"/>
      <c r="N689" s="205"/>
      <c r="O689" s="205"/>
      <c r="P689" s="205"/>
      <c r="Q689" s="205"/>
      <c r="R689" s="205"/>
      <c r="S689" s="205"/>
      <c r="T689" s="206"/>
      <c r="U689" s="198"/>
      <c r="V689" s="198"/>
      <c r="AT689" s="102" t="s">
        <v>212</v>
      </c>
      <c r="AU689" s="102" t="s">
        <v>83</v>
      </c>
      <c r="AV689" s="14" t="s">
        <v>83</v>
      </c>
      <c r="AW689" s="14" t="s">
        <v>32</v>
      </c>
      <c r="AX689" s="14" t="s">
        <v>75</v>
      </c>
      <c r="AY689" s="102" t="s">
        <v>204</v>
      </c>
    </row>
    <row r="690" spans="1:51" s="14" customFormat="1" x14ac:dyDescent="0.2">
      <c r="A690" s="198"/>
      <c r="B690" s="199"/>
      <c r="C690" s="198"/>
      <c r="D690" s="200" t="s">
        <v>212</v>
      </c>
      <c r="E690" s="201" t="s">
        <v>1</v>
      </c>
      <c r="F690" s="202" t="s">
        <v>263</v>
      </c>
      <c r="G690" s="198"/>
      <c r="H690" s="203">
        <v>-4.2720000000000002</v>
      </c>
      <c r="I690" s="198"/>
      <c r="J690" s="198"/>
      <c r="K690" s="198"/>
      <c r="L690" s="199"/>
      <c r="M690" s="204"/>
      <c r="N690" s="205"/>
      <c r="O690" s="205"/>
      <c r="P690" s="205"/>
      <c r="Q690" s="205"/>
      <c r="R690" s="205"/>
      <c r="S690" s="205"/>
      <c r="T690" s="206"/>
      <c r="U690" s="198"/>
      <c r="V690" s="198"/>
      <c r="AT690" s="102" t="s">
        <v>212</v>
      </c>
      <c r="AU690" s="102" t="s">
        <v>83</v>
      </c>
      <c r="AV690" s="14" t="s">
        <v>83</v>
      </c>
      <c r="AW690" s="14" t="s">
        <v>32</v>
      </c>
      <c r="AX690" s="14" t="s">
        <v>75</v>
      </c>
      <c r="AY690" s="102" t="s">
        <v>204</v>
      </c>
    </row>
    <row r="691" spans="1:51" s="14" customFormat="1" x14ac:dyDescent="0.2">
      <c r="A691" s="198"/>
      <c r="B691" s="199"/>
      <c r="C691" s="198"/>
      <c r="D691" s="200" t="s">
        <v>212</v>
      </c>
      <c r="E691" s="201" t="s">
        <v>1</v>
      </c>
      <c r="F691" s="202" t="s">
        <v>264</v>
      </c>
      <c r="G691" s="198"/>
      <c r="H691" s="203">
        <v>8.2000000000000003E-2</v>
      </c>
      <c r="I691" s="198"/>
      <c r="J691" s="198"/>
      <c r="K691" s="198"/>
      <c r="L691" s="199"/>
      <c r="M691" s="204"/>
      <c r="N691" s="205"/>
      <c r="O691" s="205"/>
      <c r="P691" s="205"/>
      <c r="Q691" s="205"/>
      <c r="R691" s="205"/>
      <c r="S691" s="205"/>
      <c r="T691" s="206"/>
      <c r="U691" s="198"/>
      <c r="V691" s="198"/>
      <c r="AT691" s="102" t="s">
        <v>212</v>
      </c>
      <c r="AU691" s="102" t="s">
        <v>83</v>
      </c>
      <c r="AV691" s="14" t="s">
        <v>83</v>
      </c>
      <c r="AW691" s="14" t="s">
        <v>32</v>
      </c>
      <c r="AX691" s="14" t="s">
        <v>75</v>
      </c>
      <c r="AY691" s="102" t="s">
        <v>204</v>
      </c>
    </row>
    <row r="692" spans="1:51" s="13" customFormat="1" x14ac:dyDescent="0.2">
      <c r="A692" s="225"/>
      <c r="B692" s="226"/>
      <c r="C692" s="225"/>
      <c r="D692" s="200" t="s">
        <v>212</v>
      </c>
      <c r="E692" s="227" t="s">
        <v>1</v>
      </c>
      <c r="F692" s="228" t="s">
        <v>213</v>
      </c>
      <c r="G692" s="225"/>
      <c r="H692" s="227" t="s">
        <v>1</v>
      </c>
      <c r="I692" s="225"/>
      <c r="J692" s="225"/>
      <c r="K692" s="225"/>
      <c r="L692" s="226"/>
      <c r="M692" s="229"/>
      <c r="N692" s="230"/>
      <c r="O692" s="230"/>
      <c r="P692" s="230"/>
      <c r="Q692" s="230"/>
      <c r="R692" s="230"/>
      <c r="S692" s="230"/>
      <c r="T692" s="231"/>
      <c r="U692" s="225"/>
      <c r="V692" s="225"/>
      <c r="AT692" s="101" t="s">
        <v>212</v>
      </c>
      <c r="AU692" s="101" t="s">
        <v>83</v>
      </c>
      <c r="AV692" s="13" t="s">
        <v>81</v>
      </c>
      <c r="AW692" s="13" t="s">
        <v>32</v>
      </c>
      <c r="AX692" s="13" t="s">
        <v>75</v>
      </c>
      <c r="AY692" s="101" t="s">
        <v>204</v>
      </c>
    </row>
    <row r="693" spans="1:51" s="13" customFormat="1" x14ac:dyDescent="0.2">
      <c r="A693" s="225"/>
      <c r="B693" s="226"/>
      <c r="C693" s="225"/>
      <c r="D693" s="200" t="s">
        <v>212</v>
      </c>
      <c r="E693" s="227" t="s">
        <v>1</v>
      </c>
      <c r="F693" s="228" t="s">
        <v>265</v>
      </c>
      <c r="G693" s="225"/>
      <c r="H693" s="227" t="s">
        <v>1</v>
      </c>
      <c r="I693" s="225"/>
      <c r="J693" s="225"/>
      <c r="K693" s="225"/>
      <c r="L693" s="226"/>
      <c r="M693" s="229"/>
      <c r="N693" s="230"/>
      <c r="O693" s="230"/>
      <c r="P693" s="230"/>
      <c r="Q693" s="230"/>
      <c r="R693" s="230"/>
      <c r="S693" s="230"/>
      <c r="T693" s="231"/>
      <c r="U693" s="225"/>
      <c r="V693" s="225"/>
      <c r="AT693" s="101" t="s">
        <v>212</v>
      </c>
      <c r="AU693" s="101" t="s">
        <v>83</v>
      </c>
      <c r="AV693" s="13" t="s">
        <v>81</v>
      </c>
      <c r="AW693" s="13" t="s">
        <v>32</v>
      </c>
      <c r="AX693" s="13" t="s">
        <v>75</v>
      </c>
      <c r="AY693" s="101" t="s">
        <v>204</v>
      </c>
    </row>
    <row r="694" spans="1:51" s="14" customFormat="1" x14ac:dyDescent="0.2">
      <c r="A694" s="198"/>
      <c r="B694" s="199"/>
      <c r="C694" s="198"/>
      <c r="D694" s="200" t="s">
        <v>212</v>
      </c>
      <c r="E694" s="201" t="s">
        <v>1</v>
      </c>
      <c r="F694" s="202" t="s">
        <v>266</v>
      </c>
      <c r="G694" s="198"/>
      <c r="H694" s="203">
        <v>7.74</v>
      </c>
      <c r="I694" s="198"/>
      <c r="J694" s="198"/>
      <c r="K694" s="198"/>
      <c r="L694" s="199"/>
      <c r="M694" s="204"/>
      <c r="N694" s="205"/>
      <c r="O694" s="205"/>
      <c r="P694" s="205"/>
      <c r="Q694" s="205"/>
      <c r="R694" s="205"/>
      <c r="S694" s="205"/>
      <c r="T694" s="206"/>
      <c r="U694" s="198"/>
      <c r="V694" s="198"/>
      <c r="AT694" s="102" t="s">
        <v>212</v>
      </c>
      <c r="AU694" s="102" t="s">
        <v>83</v>
      </c>
      <c r="AV694" s="14" t="s">
        <v>83</v>
      </c>
      <c r="AW694" s="14" t="s">
        <v>32</v>
      </c>
      <c r="AX694" s="14" t="s">
        <v>75</v>
      </c>
      <c r="AY694" s="102" t="s">
        <v>204</v>
      </c>
    </row>
    <row r="695" spans="1:51" s="13" customFormat="1" x14ac:dyDescent="0.2">
      <c r="A695" s="225"/>
      <c r="B695" s="226"/>
      <c r="C695" s="225"/>
      <c r="D695" s="200" t="s">
        <v>212</v>
      </c>
      <c r="E695" s="227" t="s">
        <v>1</v>
      </c>
      <c r="F695" s="228" t="s">
        <v>267</v>
      </c>
      <c r="G695" s="225"/>
      <c r="H695" s="227" t="s">
        <v>1</v>
      </c>
      <c r="I695" s="225"/>
      <c r="J695" s="225"/>
      <c r="K695" s="225"/>
      <c r="L695" s="226"/>
      <c r="M695" s="229"/>
      <c r="N695" s="230"/>
      <c r="O695" s="230"/>
      <c r="P695" s="230"/>
      <c r="Q695" s="230"/>
      <c r="R695" s="230"/>
      <c r="S695" s="230"/>
      <c r="T695" s="231"/>
      <c r="U695" s="225"/>
      <c r="V695" s="225"/>
      <c r="AT695" s="101" t="s">
        <v>212</v>
      </c>
      <c r="AU695" s="101" t="s">
        <v>83</v>
      </c>
      <c r="AV695" s="13" t="s">
        <v>81</v>
      </c>
      <c r="AW695" s="13" t="s">
        <v>32</v>
      </c>
      <c r="AX695" s="13" t="s">
        <v>75</v>
      </c>
      <c r="AY695" s="101" t="s">
        <v>204</v>
      </c>
    </row>
    <row r="696" spans="1:51" s="14" customFormat="1" x14ac:dyDescent="0.2">
      <c r="A696" s="198"/>
      <c r="B696" s="199"/>
      <c r="C696" s="198"/>
      <c r="D696" s="200" t="s">
        <v>212</v>
      </c>
      <c r="E696" s="201" t="s">
        <v>1</v>
      </c>
      <c r="F696" s="202" t="s">
        <v>268</v>
      </c>
      <c r="G696" s="198"/>
      <c r="H696" s="203">
        <v>0.98</v>
      </c>
      <c r="I696" s="198"/>
      <c r="J696" s="198"/>
      <c r="K696" s="198"/>
      <c r="L696" s="199"/>
      <c r="M696" s="204"/>
      <c r="N696" s="205"/>
      <c r="O696" s="205"/>
      <c r="P696" s="205"/>
      <c r="Q696" s="205"/>
      <c r="R696" s="205"/>
      <c r="S696" s="205"/>
      <c r="T696" s="206"/>
      <c r="U696" s="198"/>
      <c r="V696" s="198"/>
      <c r="AT696" s="102" t="s">
        <v>212</v>
      </c>
      <c r="AU696" s="102" t="s">
        <v>83</v>
      </c>
      <c r="AV696" s="14" t="s">
        <v>83</v>
      </c>
      <c r="AW696" s="14" t="s">
        <v>32</v>
      </c>
      <c r="AX696" s="14" t="s">
        <v>75</v>
      </c>
      <c r="AY696" s="102" t="s">
        <v>204</v>
      </c>
    </row>
    <row r="697" spans="1:51" s="13" customFormat="1" x14ac:dyDescent="0.2">
      <c r="A697" s="225"/>
      <c r="B697" s="226"/>
      <c r="C697" s="225"/>
      <c r="D697" s="200" t="s">
        <v>212</v>
      </c>
      <c r="E697" s="227" t="s">
        <v>1</v>
      </c>
      <c r="F697" s="228" t="s">
        <v>233</v>
      </c>
      <c r="G697" s="225"/>
      <c r="H697" s="227" t="s">
        <v>1</v>
      </c>
      <c r="I697" s="225"/>
      <c r="J697" s="225"/>
      <c r="K697" s="225"/>
      <c r="L697" s="226"/>
      <c r="M697" s="229"/>
      <c r="N697" s="230"/>
      <c r="O697" s="230"/>
      <c r="P697" s="230"/>
      <c r="Q697" s="230"/>
      <c r="R697" s="230"/>
      <c r="S697" s="230"/>
      <c r="T697" s="231"/>
      <c r="U697" s="225"/>
      <c r="V697" s="225"/>
      <c r="AT697" s="101" t="s">
        <v>212</v>
      </c>
      <c r="AU697" s="101" t="s">
        <v>83</v>
      </c>
      <c r="AV697" s="13" t="s">
        <v>81</v>
      </c>
      <c r="AW697" s="13" t="s">
        <v>32</v>
      </c>
      <c r="AX697" s="13" t="s">
        <v>75</v>
      </c>
      <c r="AY697" s="101" t="s">
        <v>204</v>
      </c>
    </row>
    <row r="698" spans="1:51" s="13" customFormat="1" x14ac:dyDescent="0.2">
      <c r="A698" s="225"/>
      <c r="B698" s="226"/>
      <c r="C698" s="225"/>
      <c r="D698" s="200" t="s">
        <v>212</v>
      </c>
      <c r="E698" s="227" t="s">
        <v>1</v>
      </c>
      <c r="F698" s="228" t="s">
        <v>269</v>
      </c>
      <c r="G698" s="225"/>
      <c r="H698" s="227" t="s">
        <v>1</v>
      </c>
      <c r="I698" s="225"/>
      <c r="J698" s="225"/>
      <c r="K698" s="225"/>
      <c r="L698" s="226"/>
      <c r="M698" s="229"/>
      <c r="N698" s="230"/>
      <c r="O698" s="230"/>
      <c r="P698" s="230"/>
      <c r="Q698" s="230"/>
      <c r="R698" s="230"/>
      <c r="S698" s="230"/>
      <c r="T698" s="231"/>
      <c r="U698" s="225"/>
      <c r="V698" s="225"/>
      <c r="AT698" s="101" t="s">
        <v>212</v>
      </c>
      <c r="AU698" s="101" t="s">
        <v>83</v>
      </c>
      <c r="AV698" s="13" t="s">
        <v>81</v>
      </c>
      <c r="AW698" s="13" t="s">
        <v>32</v>
      </c>
      <c r="AX698" s="13" t="s">
        <v>75</v>
      </c>
      <c r="AY698" s="101" t="s">
        <v>204</v>
      </c>
    </row>
    <row r="699" spans="1:51" s="14" customFormat="1" x14ac:dyDescent="0.2">
      <c r="A699" s="198"/>
      <c r="B699" s="199"/>
      <c r="C699" s="198"/>
      <c r="D699" s="200" t="s">
        <v>212</v>
      </c>
      <c r="E699" s="201" t="s">
        <v>1</v>
      </c>
      <c r="F699" s="202" t="s">
        <v>270</v>
      </c>
      <c r="G699" s="198"/>
      <c r="H699" s="203">
        <v>2.3519999999999999</v>
      </c>
      <c r="I699" s="198"/>
      <c r="J699" s="198"/>
      <c r="K699" s="198"/>
      <c r="L699" s="199"/>
      <c r="M699" s="204"/>
      <c r="N699" s="205"/>
      <c r="O699" s="205"/>
      <c r="P699" s="205"/>
      <c r="Q699" s="205"/>
      <c r="R699" s="205"/>
      <c r="S699" s="205"/>
      <c r="T699" s="206"/>
      <c r="U699" s="198"/>
      <c r="V699" s="198"/>
      <c r="AT699" s="102" t="s">
        <v>212</v>
      </c>
      <c r="AU699" s="102" t="s">
        <v>83</v>
      </c>
      <c r="AV699" s="14" t="s">
        <v>83</v>
      </c>
      <c r="AW699" s="14" t="s">
        <v>32</v>
      </c>
      <c r="AX699" s="14" t="s">
        <v>75</v>
      </c>
      <c r="AY699" s="102" t="s">
        <v>204</v>
      </c>
    </row>
    <row r="700" spans="1:51" s="14" customFormat="1" x14ac:dyDescent="0.2">
      <c r="A700" s="198"/>
      <c r="B700" s="199"/>
      <c r="C700" s="198"/>
      <c r="D700" s="200" t="s">
        <v>212</v>
      </c>
      <c r="E700" s="201" t="s">
        <v>1</v>
      </c>
      <c r="F700" s="202" t="s">
        <v>271</v>
      </c>
      <c r="G700" s="198"/>
      <c r="H700" s="203">
        <v>1.6559999999999999</v>
      </c>
      <c r="I700" s="198"/>
      <c r="J700" s="198"/>
      <c r="K700" s="198"/>
      <c r="L700" s="199"/>
      <c r="M700" s="204"/>
      <c r="N700" s="205"/>
      <c r="O700" s="205"/>
      <c r="P700" s="205"/>
      <c r="Q700" s="205"/>
      <c r="R700" s="205"/>
      <c r="S700" s="205"/>
      <c r="T700" s="206"/>
      <c r="U700" s="198"/>
      <c r="V700" s="198"/>
      <c r="AT700" s="102" t="s">
        <v>212</v>
      </c>
      <c r="AU700" s="102" t="s">
        <v>83</v>
      </c>
      <c r="AV700" s="14" t="s">
        <v>83</v>
      </c>
      <c r="AW700" s="14" t="s">
        <v>32</v>
      </c>
      <c r="AX700" s="14" t="s">
        <v>75</v>
      </c>
      <c r="AY700" s="102" t="s">
        <v>204</v>
      </c>
    </row>
    <row r="701" spans="1:51" s="14" customFormat="1" x14ac:dyDescent="0.2">
      <c r="A701" s="198"/>
      <c r="B701" s="199"/>
      <c r="C701" s="198"/>
      <c r="D701" s="200" t="s">
        <v>212</v>
      </c>
      <c r="E701" s="201" t="s">
        <v>1</v>
      </c>
      <c r="F701" s="202" t="s">
        <v>272</v>
      </c>
      <c r="G701" s="198"/>
      <c r="H701" s="203">
        <v>4.7610000000000001</v>
      </c>
      <c r="I701" s="198"/>
      <c r="J701" s="198"/>
      <c r="K701" s="198"/>
      <c r="L701" s="199"/>
      <c r="M701" s="204"/>
      <c r="N701" s="205"/>
      <c r="O701" s="205"/>
      <c r="P701" s="205"/>
      <c r="Q701" s="205"/>
      <c r="R701" s="205"/>
      <c r="S701" s="205"/>
      <c r="T701" s="206"/>
      <c r="U701" s="198"/>
      <c r="V701" s="198"/>
      <c r="AT701" s="102" t="s">
        <v>212</v>
      </c>
      <c r="AU701" s="102" t="s">
        <v>83</v>
      </c>
      <c r="AV701" s="14" t="s">
        <v>83</v>
      </c>
      <c r="AW701" s="14" t="s">
        <v>32</v>
      </c>
      <c r="AX701" s="14" t="s">
        <v>75</v>
      </c>
      <c r="AY701" s="102" t="s">
        <v>204</v>
      </c>
    </row>
    <row r="702" spans="1:51" s="14" customFormat="1" x14ac:dyDescent="0.2">
      <c r="A702" s="198"/>
      <c r="B702" s="199"/>
      <c r="C702" s="198"/>
      <c r="D702" s="200" t="s">
        <v>212</v>
      </c>
      <c r="E702" s="201" t="s">
        <v>1</v>
      </c>
      <c r="F702" s="202" t="s">
        <v>273</v>
      </c>
      <c r="G702" s="198"/>
      <c r="H702" s="203">
        <v>1.645</v>
      </c>
      <c r="I702" s="198"/>
      <c r="J702" s="198"/>
      <c r="K702" s="198"/>
      <c r="L702" s="199"/>
      <c r="M702" s="204"/>
      <c r="N702" s="205"/>
      <c r="O702" s="205"/>
      <c r="P702" s="205"/>
      <c r="Q702" s="205"/>
      <c r="R702" s="205"/>
      <c r="S702" s="205"/>
      <c r="T702" s="206"/>
      <c r="U702" s="198"/>
      <c r="V702" s="198"/>
      <c r="AT702" s="102" t="s">
        <v>212</v>
      </c>
      <c r="AU702" s="102" t="s">
        <v>83</v>
      </c>
      <c r="AV702" s="14" t="s">
        <v>83</v>
      </c>
      <c r="AW702" s="14" t="s">
        <v>32</v>
      </c>
      <c r="AX702" s="14" t="s">
        <v>75</v>
      </c>
      <c r="AY702" s="102" t="s">
        <v>204</v>
      </c>
    </row>
    <row r="703" spans="1:51" s="13" customFormat="1" x14ac:dyDescent="0.2">
      <c r="A703" s="225"/>
      <c r="B703" s="226"/>
      <c r="C703" s="225"/>
      <c r="D703" s="200" t="s">
        <v>212</v>
      </c>
      <c r="E703" s="227" t="s">
        <v>1</v>
      </c>
      <c r="F703" s="228" t="s">
        <v>275</v>
      </c>
      <c r="G703" s="225"/>
      <c r="H703" s="227" t="s">
        <v>1</v>
      </c>
      <c r="I703" s="225"/>
      <c r="J703" s="225"/>
      <c r="K703" s="225"/>
      <c r="L703" s="226"/>
      <c r="M703" s="229"/>
      <c r="N703" s="230"/>
      <c r="O703" s="230"/>
      <c r="P703" s="230"/>
      <c r="Q703" s="230"/>
      <c r="R703" s="230"/>
      <c r="S703" s="230"/>
      <c r="T703" s="231"/>
      <c r="U703" s="225"/>
      <c r="V703" s="225"/>
      <c r="AT703" s="101" t="s">
        <v>212</v>
      </c>
      <c r="AU703" s="101" t="s">
        <v>83</v>
      </c>
      <c r="AV703" s="13" t="s">
        <v>81</v>
      </c>
      <c r="AW703" s="13" t="s">
        <v>32</v>
      </c>
      <c r="AX703" s="13" t="s">
        <v>75</v>
      </c>
      <c r="AY703" s="101" t="s">
        <v>204</v>
      </c>
    </row>
    <row r="704" spans="1:51" s="13" customFormat="1" x14ac:dyDescent="0.2">
      <c r="A704" s="225"/>
      <c r="B704" s="226"/>
      <c r="C704" s="225"/>
      <c r="D704" s="200" t="s">
        <v>212</v>
      </c>
      <c r="E704" s="227" t="s">
        <v>1</v>
      </c>
      <c r="F704" s="228" t="s">
        <v>276</v>
      </c>
      <c r="G704" s="225"/>
      <c r="H704" s="227" t="s">
        <v>1</v>
      </c>
      <c r="I704" s="225"/>
      <c r="J704" s="225"/>
      <c r="K704" s="225"/>
      <c r="L704" s="226"/>
      <c r="M704" s="229"/>
      <c r="N704" s="230"/>
      <c r="O704" s="230"/>
      <c r="P704" s="230"/>
      <c r="Q704" s="230"/>
      <c r="R704" s="230"/>
      <c r="S704" s="230"/>
      <c r="T704" s="231"/>
      <c r="U704" s="225"/>
      <c r="V704" s="225"/>
      <c r="AT704" s="101" t="s">
        <v>212</v>
      </c>
      <c r="AU704" s="101" t="s">
        <v>83</v>
      </c>
      <c r="AV704" s="13" t="s">
        <v>81</v>
      </c>
      <c r="AW704" s="13" t="s">
        <v>32</v>
      </c>
      <c r="AX704" s="13" t="s">
        <v>75</v>
      </c>
      <c r="AY704" s="101" t="s">
        <v>204</v>
      </c>
    </row>
    <row r="705" spans="1:65" s="14" customFormat="1" x14ac:dyDescent="0.2">
      <c r="A705" s="198"/>
      <c r="B705" s="199"/>
      <c r="C705" s="198"/>
      <c r="D705" s="200" t="s">
        <v>212</v>
      </c>
      <c r="E705" s="201" t="s">
        <v>1</v>
      </c>
      <c r="F705" s="202" t="s">
        <v>277</v>
      </c>
      <c r="G705" s="198"/>
      <c r="H705" s="203">
        <v>54.642000000000003</v>
      </c>
      <c r="I705" s="198"/>
      <c r="J705" s="198"/>
      <c r="K705" s="198"/>
      <c r="L705" s="199"/>
      <c r="M705" s="204"/>
      <c r="N705" s="205"/>
      <c r="O705" s="205"/>
      <c r="P705" s="205"/>
      <c r="Q705" s="205"/>
      <c r="R705" s="205"/>
      <c r="S705" s="205"/>
      <c r="T705" s="206"/>
      <c r="U705" s="198"/>
      <c r="V705" s="198"/>
      <c r="AT705" s="102" t="s">
        <v>212</v>
      </c>
      <c r="AU705" s="102" t="s">
        <v>83</v>
      </c>
      <c r="AV705" s="14" t="s">
        <v>83</v>
      </c>
      <c r="AW705" s="14" t="s">
        <v>32</v>
      </c>
      <c r="AX705" s="14" t="s">
        <v>75</v>
      </c>
      <c r="AY705" s="102" t="s">
        <v>204</v>
      </c>
    </row>
    <row r="706" spans="1:65" s="15" customFormat="1" x14ac:dyDescent="0.2">
      <c r="A706" s="207"/>
      <c r="B706" s="208"/>
      <c r="C706" s="207"/>
      <c r="D706" s="200" t="s">
        <v>212</v>
      </c>
      <c r="E706" s="209" t="s">
        <v>1</v>
      </c>
      <c r="F706" s="210" t="s">
        <v>227</v>
      </c>
      <c r="G706" s="207"/>
      <c r="H706" s="211">
        <v>633.10399999999993</v>
      </c>
      <c r="I706" s="207"/>
      <c r="J706" s="207"/>
      <c r="K706" s="207"/>
      <c r="L706" s="208"/>
      <c r="M706" s="212"/>
      <c r="N706" s="213"/>
      <c r="O706" s="213"/>
      <c r="P706" s="213"/>
      <c r="Q706" s="213"/>
      <c r="R706" s="213"/>
      <c r="S706" s="213"/>
      <c r="T706" s="214"/>
      <c r="U706" s="207"/>
      <c r="V706" s="207"/>
      <c r="AT706" s="103" t="s">
        <v>212</v>
      </c>
      <c r="AU706" s="103" t="s">
        <v>83</v>
      </c>
      <c r="AV706" s="15" t="s">
        <v>211</v>
      </c>
      <c r="AW706" s="15" t="s">
        <v>32</v>
      </c>
      <c r="AX706" s="15" t="s">
        <v>81</v>
      </c>
      <c r="AY706" s="103" t="s">
        <v>204</v>
      </c>
    </row>
    <row r="707" spans="1:65" s="2" customFormat="1" ht="16.5" customHeight="1" x14ac:dyDescent="0.2">
      <c r="A707" s="111"/>
      <c r="B707" s="112"/>
      <c r="C707" s="187" t="s">
        <v>576</v>
      </c>
      <c r="D707" s="187" t="s">
        <v>207</v>
      </c>
      <c r="E707" s="188" t="s">
        <v>1408</v>
      </c>
      <c r="F707" s="189" t="s">
        <v>1409</v>
      </c>
      <c r="G707" s="190" t="s">
        <v>282</v>
      </c>
      <c r="H707" s="191">
        <v>14</v>
      </c>
      <c r="I707" s="192"/>
      <c r="J707" s="192">
        <f>ROUND(I707*H707,2)</f>
        <v>0</v>
      </c>
      <c r="K707" s="193"/>
      <c r="L707" s="112"/>
      <c r="M707" s="194" t="s">
        <v>1</v>
      </c>
      <c r="N707" s="195" t="s">
        <v>40</v>
      </c>
      <c r="O707" s="196">
        <v>0</v>
      </c>
      <c r="P707" s="196">
        <f>O707*H707</f>
        <v>0</v>
      </c>
      <c r="Q707" s="196">
        <v>0</v>
      </c>
      <c r="R707" s="196">
        <f>Q707*H707</f>
        <v>0</v>
      </c>
      <c r="S707" s="196">
        <v>0</v>
      </c>
      <c r="T707" s="197">
        <f>S707*H707</f>
        <v>0</v>
      </c>
      <c r="U707" s="111"/>
      <c r="V707" s="111"/>
      <c r="W707" s="29"/>
      <c r="X707" s="29"/>
      <c r="Y707" s="29"/>
      <c r="Z707" s="29"/>
      <c r="AA707" s="29"/>
      <c r="AB707" s="29"/>
      <c r="AC707" s="29"/>
      <c r="AD707" s="29"/>
      <c r="AE707" s="29"/>
      <c r="AR707" s="99" t="s">
        <v>211</v>
      </c>
      <c r="AT707" s="99" t="s">
        <v>207</v>
      </c>
      <c r="AU707" s="99" t="s">
        <v>83</v>
      </c>
      <c r="AY707" s="18" t="s">
        <v>204</v>
      </c>
      <c r="BE707" s="100">
        <f>IF(N707="základní",J707,0)</f>
        <v>0</v>
      </c>
      <c r="BF707" s="100">
        <f>IF(N707="snížená",J707,0)</f>
        <v>0</v>
      </c>
      <c r="BG707" s="100">
        <f>IF(N707="zákl. přenesená",J707,0)</f>
        <v>0</v>
      </c>
      <c r="BH707" s="100">
        <f>IF(N707="sníž. přenesená",J707,0)</f>
        <v>0</v>
      </c>
      <c r="BI707" s="100">
        <f>IF(N707="nulová",J707,0)</f>
        <v>0</v>
      </c>
      <c r="BJ707" s="18" t="s">
        <v>81</v>
      </c>
      <c r="BK707" s="100">
        <f>ROUND(I707*H707,2)</f>
        <v>0</v>
      </c>
      <c r="BL707" s="18" t="s">
        <v>211</v>
      </c>
      <c r="BM707" s="99" t="s">
        <v>939</v>
      </c>
    </row>
    <row r="708" spans="1:65" s="2" customFormat="1" ht="16.5" customHeight="1" x14ac:dyDescent="0.2">
      <c r="A708" s="111"/>
      <c r="B708" s="112"/>
      <c r="C708" s="215" t="s">
        <v>943</v>
      </c>
      <c r="D708" s="215" t="s">
        <v>1071</v>
      </c>
      <c r="E708" s="216" t="s">
        <v>1410</v>
      </c>
      <c r="F708" s="217" t="s">
        <v>1411</v>
      </c>
      <c r="G708" s="218" t="s">
        <v>282</v>
      </c>
      <c r="H708" s="219">
        <v>13</v>
      </c>
      <c r="I708" s="220"/>
      <c r="J708" s="220">
        <f>ROUND(I708*H708,2)</f>
        <v>0</v>
      </c>
      <c r="K708" s="221"/>
      <c r="L708" s="222"/>
      <c r="M708" s="223" t="s">
        <v>1</v>
      </c>
      <c r="N708" s="224" t="s">
        <v>40</v>
      </c>
      <c r="O708" s="196">
        <v>0</v>
      </c>
      <c r="P708" s="196">
        <f>O708*H708</f>
        <v>0</v>
      </c>
      <c r="Q708" s="196">
        <v>0</v>
      </c>
      <c r="R708" s="196">
        <f>Q708*H708</f>
        <v>0</v>
      </c>
      <c r="S708" s="196">
        <v>0</v>
      </c>
      <c r="T708" s="197">
        <f>S708*H708</f>
        <v>0</v>
      </c>
      <c r="U708" s="111"/>
      <c r="V708" s="111"/>
      <c r="W708" s="29"/>
      <c r="X708" s="29"/>
      <c r="Y708" s="29"/>
      <c r="Z708" s="29"/>
      <c r="AA708" s="29"/>
      <c r="AB708" s="29"/>
      <c r="AC708" s="29"/>
      <c r="AD708" s="29"/>
      <c r="AE708" s="29"/>
      <c r="AR708" s="99" t="s">
        <v>278</v>
      </c>
      <c r="AT708" s="99" t="s">
        <v>1071</v>
      </c>
      <c r="AU708" s="99" t="s">
        <v>83</v>
      </c>
      <c r="AY708" s="18" t="s">
        <v>204</v>
      </c>
      <c r="BE708" s="100">
        <f>IF(N708="základní",J708,0)</f>
        <v>0</v>
      </c>
      <c r="BF708" s="100">
        <f>IF(N708="snížená",J708,0)</f>
        <v>0</v>
      </c>
      <c r="BG708" s="100">
        <f>IF(N708="zákl. přenesená",J708,0)</f>
        <v>0</v>
      </c>
      <c r="BH708" s="100">
        <f>IF(N708="sníž. přenesená",J708,0)</f>
        <v>0</v>
      </c>
      <c r="BI708" s="100">
        <f>IF(N708="nulová",J708,0)</f>
        <v>0</v>
      </c>
      <c r="BJ708" s="18" t="s">
        <v>81</v>
      </c>
      <c r="BK708" s="100">
        <f>ROUND(I708*H708,2)</f>
        <v>0</v>
      </c>
      <c r="BL708" s="18" t="s">
        <v>211</v>
      </c>
      <c r="BM708" s="99" t="s">
        <v>946</v>
      </c>
    </row>
    <row r="709" spans="1:65" s="14" customFormat="1" x14ac:dyDescent="0.2">
      <c r="A709" s="198"/>
      <c r="B709" s="199"/>
      <c r="C709" s="198"/>
      <c r="D709" s="200" t="s">
        <v>212</v>
      </c>
      <c r="E709" s="201" t="s">
        <v>1</v>
      </c>
      <c r="F709" s="202" t="s">
        <v>1412</v>
      </c>
      <c r="G709" s="198"/>
      <c r="H709" s="203">
        <v>13</v>
      </c>
      <c r="I709" s="198"/>
      <c r="J709" s="198"/>
      <c r="K709" s="198"/>
      <c r="L709" s="199"/>
      <c r="M709" s="204"/>
      <c r="N709" s="205"/>
      <c r="O709" s="205"/>
      <c r="P709" s="205"/>
      <c r="Q709" s="205"/>
      <c r="R709" s="205"/>
      <c r="S709" s="205"/>
      <c r="T709" s="206"/>
      <c r="U709" s="198"/>
      <c r="V709" s="198"/>
      <c r="AT709" s="102" t="s">
        <v>212</v>
      </c>
      <c r="AU709" s="102" t="s">
        <v>83</v>
      </c>
      <c r="AV709" s="14" t="s">
        <v>83</v>
      </c>
      <c r="AW709" s="14" t="s">
        <v>32</v>
      </c>
      <c r="AX709" s="14" t="s">
        <v>75</v>
      </c>
      <c r="AY709" s="102" t="s">
        <v>204</v>
      </c>
    </row>
    <row r="710" spans="1:65" s="15" customFormat="1" x14ac:dyDescent="0.2">
      <c r="A710" s="207"/>
      <c r="B710" s="208"/>
      <c r="C710" s="207"/>
      <c r="D710" s="200" t="s">
        <v>212</v>
      </c>
      <c r="E710" s="209" t="s">
        <v>1</v>
      </c>
      <c r="F710" s="210" t="s">
        <v>227</v>
      </c>
      <c r="G710" s="207"/>
      <c r="H710" s="211">
        <v>13</v>
      </c>
      <c r="I710" s="207"/>
      <c r="J710" s="207"/>
      <c r="K710" s="207"/>
      <c r="L710" s="208"/>
      <c r="M710" s="212"/>
      <c r="N710" s="213"/>
      <c r="O710" s="213"/>
      <c r="P710" s="213"/>
      <c r="Q710" s="213"/>
      <c r="R710" s="213"/>
      <c r="S710" s="213"/>
      <c r="T710" s="214"/>
      <c r="U710" s="207"/>
      <c r="V710" s="207"/>
      <c r="AT710" s="103" t="s">
        <v>212</v>
      </c>
      <c r="AU710" s="103" t="s">
        <v>83</v>
      </c>
      <c r="AV710" s="15" t="s">
        <v>211</v>
      </c>
      <c r="AW710" s="15" t="s">
        <v>32</v>
      </c>
      <c r="AX710" s="15" t="s">
        <v>81</v>
      </c>
      <c r="AY710" s="103" t="s">
        <v>204</v>
      </c>
    </row>
    <row r="711" spans="1:65" s="2" customFormat="1" ht="16.5" customHeight="1" x14ac:dyDescent="0.2">
      <c r="A711" s="111"/>
      <c r="B711" s="112"/>
      <c r="C711" s="215" t="s">
        <v>581</v>
      </c>
      <c r="D711" s="215" t="s">
        <v>1071</v>
      </c>
      <c r="E711" s="216" t="s">
        <v>1413</v>
      </c>
      <c r="F711" s="217" t="s">
        <v>1414</v>
      </c>
      <c r="G711" s="218" t="s">
        <v>282</v>
      </c>
      <c r="H711" s="219">
        <v>1</v>
      </c>
      <c r="I711" s="220"/>
      <c r="J711" s="220">
        <f>ROUND(I711*H711,2)</f>
        <v>0</v>
      </c>
      <c r="K711" s="221"/>
      <c r="L711" s="222"/>
      <c r="M711" s="223" t="s">
        <v>1</v>
      </c>
      <c r="N711" s="224" t="s">
        <v>40</v>
      </c>
      <c r="O711" s="196">
        <v>0</v>
      </c>
      <c r="P711" s="196">
        <f>O711*H711</f>
        <v>0</v>
      </c>
      <c r="Q711" s="196">
        <v>0</v>
      </c>
      <c r="R711" s="196">
        <f>Q711*H711</f>
        <v>0</v>
      </c>
      <c r="S711" s="196">
        <v>0</v>
      </c>
      <c r="T711" s="197">
        <f>S711*H711</f>
        <v>0</v>
      </c>
      <c r="U711" s="111"/>
      <c r="V711" s="111"/>
      <c r="W711" s="29"/>
      <c r="X711" s="29"/>
      <c r="Y711" s="29"/>
      <c r="Z711" s="29"/>
      <c r="AA711" s="29"/>
      <c r="AB711" s="29"/>
      <c r="AC711" s="29"/>
      <c r="AD711" s="29"/>
      <c r="AE711" s="29"/>
      <c r="AR711" s="99" t="s">
        <v>278</v>
      </c>
      <c r="AT711" s="99" t="s">
        <v>1071</v>
      </c>
      <c r="AU711" s="99" t="s">
        <v>83</v>
      </c>
      <c r="AY711" s="18" t="s">
        <v>204</v>
      </c>
      <c r="BE711" s="100">
        <f>IF(N711="základní",J711,0)</f>
        <v>0</v>
      </c>
      <c r="BF711" s="100">
        <f>IF(N711="snížená",J711,0)</f>
        <v>0</v>
      </c>
      <c r="BG711" s="100">
        <f>IF(N711="zákl. přenesená",J711,0)</f>
        <v>0</v>
      </c>
      <c r="BH711" s="100">
        <f>IF(N711="sníž. přenesená",J711,0)</f>
        <v>0</v>
      </c>
      <c r="BI711" s="100">
        <f>IF(N711="nulová",J711,0)</f>
        <v>0</v>
      </c>
      <c r="BJ711" s="18" t="s">
        <v>81</v>
      </c>
      <c r="BK711" s="100">
        <f>ROUND(I711*H711,2)</f>
        <v>0</v>
      </c>
      <c r="BL711" s="18" t="s">
        <v>211</v>
      </c>
      <c r="BM711" s="99" t="s">
        <v>950</v>
      </c>
    </row>
    <row r="712" spans="1:65" s="2" customFormat="1" ht="24.2" customHeight="1" x14ac:dyDescent="0.2">
      <c r="A712" s="111"/>
      <c r="B712" s="112"/>
      <c r="C712" s="187" t="s">
        <v>952</v>
      </c>
      <c r="D712" s="187" t="s">
        <v>207</v>
      </c>
      <c r="E712" s="188" t="s">
        <v>1415</v>
      </c>
      <c r="F712" s="189" t="s">
        <v>1416</v>
      </c>
      <c r="G712" s="190" t="s">
        <v>282</v>
      </c>
      <c r="H712" s="191">
        <v>27</v>
      </c>
      <c r="I712" s="192"/>
      <c r="J712" s="192">
        <f>ROUND(I712*H712,2)</f>
        <v>0</v>
      </c>
      <c r="K712" s="193"/>
      <c r="L712" s="112"/>
      <c r="M712" s="194" t="s">
        <v>1</v>
      </c>
      <c r="N712" s="195" t="s">
        <v>40</v>
      </c>
      <c r="O712" s="196">
        <v>0</v>
      </c>
      <c r="P712" s="196">
        <f>O712*H712</f>
        <v>0</v>
      </c>
      <c r="Q712" s="196">
        <v>0</v>
      </c>
      <c r="R712" s="196">
        <f>Q712*H712</f>
        <v>0</v>
      </c>
      <c r="S712" s="196">
        <v>0</v>
      </c>
      <c r="T712" s="197">
        <f>S712*H712</f>
        <v>0</v>
      </c>
      <c r="U712" s="111"/>
      <c r="V712" s="111"/>
      <c r="W712" s="29"/>
      <c r="X712" s="29"/>
      <c r="Y712" s="29"/>
      <c r="Z712" s="29"/>
      <c r="AA712" s="29"/>
      <c r="AB712" s="29"/>
      <c r="AC712" s="29"/>
      <c r="AD712" s="29"/>
      <c r="AE712" s="29"/>
      <c r="AR712" s="99" t="s">
        <v>211</v>
      </c>
      <c r="AT712" s="99" t="s">
        <v>207</v>
      </c>
      <c r="AU712" s="99" t="s">
        <v>83</v>
      </c>
      <c r="AY712" s="18" t="s">
        <v>204</v>
      </c>
      <c r="BE712" s="100">
        <f>IF(N712="základní",J712,0)</f>
        <v>0</v>
      </c>
      <c r="BF712" s="100">
        <f>IF(N712="snížená",J712,0)</f>
        <v>0</v>
      </c>
      <c r="BG712" s="100">
        <f>IF(N712="zákl. přenesená",J712,0)</f>
        <v>0</v>
      </c>
      <c r="BH712" s="100">
        <f>IF(N712="sníž. přenesená",J712,0)</f>
        <v>0</v>
      </c>
      <c r="BI712" s="100">
        <f>IF(N712="nulová",J712,0)</f>
        <v>0</v>
      </c>
      <c r="BJ712" s="18" t="s">
        <v>81</v>
      </c>
      <c r="BK712" s="100">
        <f>ROUND(I712*H712,2)</f>
        <v>0</v>
      </c>
      <c r="BL712" s="18" t="s">
        <v>211</v>
      </c>
      <c r="BM712" s="99" t="s">
        <v>955</v>
      </c>
    </row>
    <row r="713" spans="1:65" s="2" customFormat="1" ht="16.5" customHeight="1" x14ac:dyDescent="0.2">
      <c r="A713" s="111"/>
      <c r="B713" s="112"/>
      <c r="C713" s="215" t="s">
        <v>586</v>
      </c>
      <c r="D713" s="215" t="s">
        <v>1071</v>
      </c>
      <c r="E713" s="216" t="s">
        <v>1417</v>
      </c>
      <c r="F713" s="217" t="s">
        <v>1418</v>
      </c>
      <c r="G713" s="218" t="s">
        <v>282</v>
      </c>
      <c r="H713" s="219">
        <v>27</v>
      </c>
      <c r="I713" s="220"/>
      <c r="J713" s="220">
        <f>ROUND(I713*H713,2)</f>
        <v>0</v>
      </c>
      <c r="K713" s="221"/>
      <c r="L713" s="222"/>
      <c r="M713" s="223" t="s">
        <v>1</v>
      </c>
      <c r="N713" s="224" t="s">
        <v>40</v>
      </c>
      <c r="O713" s="196">
        <v>0</v>
      </c>
      <c r="P713" s="196">
        <f>O713*H713</f>
        <v>0</v>
      </c>
      <c r="Q713" s="196">
        <v>0</v>
      </c>
      <c r="R713" s="196">
        <f>Q713*H713</f>
        <v>0</v>
      </c>
      <c r="S713" s="196">
        <v>0</v>
      </c>
      <c r="T713" s="197">
        <f>S713*H713</f>
        <v>0</v>
      </c>
      <c r="U713" s="111"/>
      <c r="V713" s="111"/>
      <c r="W713" s="29"/>
      <c r="X713" s="29"/>
      <c r="Y713" s="29"/>
      <c r="Z713" s="29"/>
      <c r="AA713" s="29"/>
      <c r="AB713" s="29"/>
      <c r="AC713" s="29"/>
      <c r="AD713" s="29"/>
      <c r="AE713" s="29"/>
      <c r="AR713" s="99" t="s">
        <v>278</v>
      </c>
      <c r="AT713" s="99" t="s">
        <v>1071</v>
      </c>
      <c r="AU713" s="99" t="s">
        <v>83</v>
      </c>
      <c r="AY713" s="18" t="s">
        <v>204</v>
      </c>
      <c r="BE713" s="100">
        <f>IF(N713="základní",J713,0)</f>
        <v>0</v>
      </c>
      <c r="BF713" s="100">
        <f>IF(N713="snížená",J713,0)</f>
        <v>0</v>
      </c>
      <c r="BG713" s="100">
        <f>IF(N713="zákl. přenesená",J713,0)</f>
        <v>0</v>
      </c>
      <c r="BH713" s="100">
        <f>IF(N713="sníž. přenesená",J713,0)</f>
        <v>0</v>
      </c>
      <c r="BI713" s="100">
        <f>IF(N713="nulová",J713,0)</f>
        <v>0</v>
      </c>
      <c r="BJ713" s="18" t="s">
        <v>81</v>
      </c>
      <c r="BK713" s="100">
        <f>ROUND(I713*H713,2)</f>
        <v>0</v>
      </c>
      <c r="BL713" s="18" t="s">
        <v>211</v>
      </c>
      <c r="BM713" s="99" t="s">
        <v>959</v>
      </c>
    </row>
    <row r="714" spans="1:65" s="12" customFormat="1" ht="22.9" customHeight="1" x14ac:dyDescent="0.2">
      <c r="A714" s="176"/>
      <c r="B714" s="177"/>
      <c r="C714" s="176"/>
      <c r="D714" s="178" t="s">
        <v>74</v>
      </c>
      <c r="E714" s="185" t="s">
        <v>900</v>
      </c>
      <c r="F714" s="185" t="s">
        <v>901</v>
      </c>
      <c r="G714" s="176"/>
      <c r="H714" s="176"/>
      <c r="I714" s="176"/>
      <c r="J714" s="186">
        <f>BK714</f>
        <v>0</v>
      </c>
      <c r="K714" s="176"/>
      <c r="L714" s="177"/>
      <c r="M714" s="181"/>
      <c r="N714" s="182"/>
      <c r="O714" s="182"/>
      <c r="P714" s="183">
        <f>SUM(P715:P716)</f>
        <v>0</v>
      </c>
      <c r="Q714" s="182"/>
      <c r="R714" s="183">
        <f>SUM(R715:R716)</f>
        <v>0</v>
      </c>
      <c r="S714" s="182"/>
      <c r="T714" s="184">
        <f>SUM(T715:T716)</f>
        <v>0</v>
      </c>
      <c r="U714" s="176"/>
      <c r="V714" s="176"/>
      <c r="AR714" s="96" t="s">
        <v>81</v>
      </c>
      <c r="AT714" s="97" t="s">
        <v>74</v>
      </c>
      <c r="AU714" s="97" t="s">
        <v>81</v>
      </c>
      <c r="AY714" s="96" t="s">
        <v>204</v>
      </c>
      <c r="BK714" s="98">
        <f>SUM(BK715:BK716)</f>
        <v>0</v>
      </c>
    </row>
    <row r="715" spans="1:65" s="2" customFormat="1" ht="24.2" customHeight="1" x14ac:dyDescent="0.2">
      <c r="A715" s="111"/>
      <c r="B715" s="112"/>
      <c r="C715" s="187" t="s">
        <v>962</v>
      </c>
      <c r="D715" s="187" t="s">
        <v>207</v>
      </c>
      <c r="E715" s="188" t="s">
        <v>903</v>
      </c>
      <c r="F715" s="189" t="s">
        <v>904</v>
      </c>
      <c r="G715" s="190" t="s">
        <v>859</v>
      </c>
      <c r="H715" s="191">
        <v>343.67500000000001</v>
      </c>
      <c r="I715" s="192"/>
      <c r="J715" s="192">
        <f>ROUND(I715*H715,2)</f>
        <v>0</v>
      </c>
      <c r="K715" s="193"/>
      <c r="L715" s="112"/>
      <c r="M715" s="194" t="s">
        <v>1</v>
      </c>
      <c r="N715" s="195" t="s">
        <v>40</v>
      </c>
      <c r="O715" s="196">
        <v>0</v>
      </c>
      <c r="P715" s="196">
        <f>O715*H715</f>
        <v>0</v>
      </c>
      <c r="Q715" s="196">
        <v>0</v>
      </c>
      <c r="R715" s="196">
        <f>Q715*H715</f>
        <v>0</v>
      </c>
      <c r="S715" s="196">
        <v>0</v>
      </c>
      <c r="T715" s="197">
        <f>S715*H715</f>
        <v>0</v>
      </c>
      <c r="U715" s="111"/>
      <c r="V715" s="111"/>
      <c r="W715" s="29"/>
      <c r="X715" s="29"/>
      <c r="Y715" s="29"/>
      <c r="Z715" s="29"/>
      <c r="AA715" s="29"/>
      <c r="AB715" s="29"/>
      <c r="AC715" s="29"/>
      <c r="AD715" s="29"/>
      <c r="AE715" s="29"/>
      <c r="AR715" s="99" t="s">
        <v>211</v>
      </c>
      <c r="AT715" s="99" t="s">
        <v>207</v>
      </c>
      <c r="AU715" s="99" t="s">
        <v>83</v>
      </c>
      <c r="AY715" s="18" t="s">
        <v>204</v>
      </c>
      <c r="BE715" s="100">
        <f>IF(N715="základní",J715,0)</f>
        <v>0</v>
      </c>
      <c r="BF715" s="100">
        <f>IF(N715="snížená",J715,0)</f>
        <v>0</v>
      </c>
      <c r="BG715" s="100">
        <f>IF(N715="zákl. přenesená",J715,0)</f>
        <v>0</v>
      </c>
      <c r="BH715" s="100">
        <f>IF(N715="sníž. přenesená",J715,0)</f>
        <v>0</v>
      </c>
      <c r="BI715" s="100">
        <f>IF(N715="nulová",J715,0)</f>
        <v>0</v>
      </c>
      <c r="BJ715" s="18" t="s">
        <v>81</v>
      </c>
      <c r="BK715" s="100">
        <f>ROUND(I715*H715,2)</f>
        <v>0</v>
      </c>
      <c r="BL715" s="18" t="s">
        <v>211</v>
      </c>
      <c r="BM715" s="99" t="s">
        <v>965</v>
      </c>
    </row>
    <row r="716" spans="1:65" s="2" customFormat="1" ht="33" customHeight="1" x14ac:dyDescent="0.2">
      <c r="A716" s="111"/>
      <c r="B716" s="112"/>
      <c r="C716" s="187" t="s">
        <v>593</v>
      </c>
      <c r="D716" s="187" t="s">
        <v>207</v>
      </c>
      <c r="E716" s="188" t="s">
        <v>1419</v>
      </c>
      <c r="F716" s="189" t="s">
        <v>1420</v>
      </c>
      <c r="G716" s="190" t="s">
        <v>1421</v>
      </c>
      <c r="H716" s="191">
        <v>1</v>
      </c>
      <c r="I716" s="192"/>
      <c r="J716" s="192">
        <f>ROUND(I716*H716,2)</f>
        <v>0</v>
      </c>
      <c r="K716" s="193"/>
      <c r="L716" s="112"/>
      <c r="M716" s="194" t="s">
        <v>1</v>
      </c>
      <c r="N716" s="195" t="s">
        <v>40</v>
      </c>
      <c r="O716" s="196">
        <v>0</v>
      </c>
      <c r="P716" s="196">
        <f>O716*H716</f>
        <v>0</v>
      </c>
      <c r="Q716" s="196">
        <v>0</v>
      </c>
      <c r="R716" s="196">
        <f>Q716*H716</f>
        <v>0</v>
      </c>
      <c r="S716" s="196">
        <v>0</v>
      </c>
      <c r="T716" s="197">
        <f>S716*H716</f>
        <v>0</v>
      </c>
      <c r="U716" s="111"/>
      <c r="V716" s="111"/>
      <c r="W716" s="29"/>
      <c r="X716" s="29"/>
      <c r="Y716" s="29"/>
      <c r="Z716" s="29"/>
      <c r="AA716" s="29"/>
      <c r="AB716" s="29"/>
      <c r="AC716" s="29"/>
      <c r="AD716" s="29"/>
      <c r="AE716" s="29"/>
      <c r="AR716" s="99" t="s">
        <v>211</v>
      </c>
      <c r="AT716" s="99" t="s">
        <v>207</v>
      </c>
      <c r="AU716" s="99" t="s">
        <v>83</v>
      </c>
      <c r="AY716" s="18" t="s">
        <v>204</v>
      </c>
      <c r="BE716" s="100">
        <f>IF(N716="základní",J716,0)</f>
        <v>0</v>
      </c>
      <c r="BF716" s="100">
        <f>IF(N716="snížená",J716,0)</f>
        <v>0</v>
      </c>
      <c r="BG716" s="100">
        <f>IF(N716="zákl. přenesená",J716,0)</f>
        <v>0</v>
      </c>
      <c r="BH716" s="100">
        <f>IF(N716="sníž. přenesená",J716,0)</f>
        <v>0</v>
      </c>
      <c r="BI716" s="100">
        <f>IF(N716="nulová",J716,0)</f>
        <v>0</v>
      </c>
      <c r="BJ716" s="18" t="s">
        <v>81</v>
      </c>
      <c r="BK716" s="100">
        <f>ROUND(I716*H716,2)</f>
        <v>0</v>
      </c>
      <c r="BL716" s="18" t="s">
        <v>211</v>
      </c>
      <c r="BM716" s="99" t="s">
        <v>968</v>
      </c>
    </row>
    <row r="717" spans="1:65" s="12" customFormat="1" ht="25.9" customHeight="1" x14ac:dyDescent="0.2">
      <c r="A717" s="176"/>
      <c r="B717" s="177"/>
      <c r="C717" s="176"/>
      <c r="D717" s="178" t="s">
        <v>74</v>
      </c>
      <c r="E717" s="179" t="s">
        <v>906</v>
      </c>
      <c r="F717" s="179" t="s">
        <v>907</v>
      </c>
      <c r="G717" s="176"/>
      <c r="H717" s="176"/>
      <c r="I717" s="176"/>
      <c r="J717" s="180">
        <f>BK717</f>
        <v>0</v>
      </c>
      <c r="K717" s="176"/>
      <c r="L717" s="177"/>
      <c r="M717" s="181"/>
      <c r="N717" s="182"/>
      <c r="O717" s="182"/>
      <c r="P717" s="183">
        <f>P718+P806+P826+P867+P936+P950+P959+P1095+P1161+P1332+P1381+P1514</f>
        <v>0</v>
      </c>
      <c r="Q717" s="182"/>
      <c r="R717" s="183">
        <f>R718+R806+R826+R867+R936+R950+R959+R1095+R1161+R1332+R1381+R1514</f>
        <v>0</v>
      </c>
      <c r="S717" s="182"/>
      <c r="T717" s="184">
        <f>T718+T806+T826+T867+T936+T950+T959+T1095+T1161+T1332+T1381+T1514</f>
        <v>0</v>
      </c>
      <c r="U717" s="176"/>
      <c r="V717" s="176"/>
      <c r="AR717" s="96" t="s">
        <v>83</v>
      </c>
      <c r="AT717" s="97" t="s">
        <v>74</v>
      </c>
      <c r="AU717" s="97" t="s">
        <v>75</v>
      </c>
      <c r="AY717" s="96" t="s">
        <v>204</v>
      </c>
      <c r="BK717" s="98">
        <f>BK718+BK806+BK826+BK867+BK936+BK950+BK959+BK1095+BK1161+BK1332+BK1381+BK1514</f>
        <v>0</v>
      </c>
    </row>
    <row r="718" spans="1:65" s="12" customFormat="1" ht="22.9" customHeight="1" x14ac:dyDescent="0.2">
      <c r="A718" s="176"/>
      <c r="B718" s="177"/>
      <c r="C718" s="176"/>
      <c r="D718" s="178" t="s">
        <v>74</v>
      </c>
      <c r="E718" s="185" t="s">
        <v>1422</v>
      </c>
      <c r="F718" s="185" t="s">
        <v>1423</v>
      </c>
      <c r="G718" s="176"/>
      <c r="H718" s="176"/>
      <c r="I718" s="176"/>
      <c r="J718" s="186">
        <f>BK718</f>
        <v>0</v>
      </c>
      <c r="K718" s="176"/>
      <c r="L718" s="177"/>
      <c r="M718" s="181"/>
      <c r="N718" s="182"/>
      <c r="O718" s="182"/>
      <c r="P718" s="183">
        <f>SUM(P719:P805)</f>
        <v>0</v>
      </c>
      <c r="Q718" s="182"/>
      <c r="R718" s="183">
        <f>SUM(R719:R805)</f>
        <v>0</v>
      </c>
      <c r="S718" s="182"/>
      <c r="T718" s="184">
        <f>SUM(T719:T805)</f>
        <v>0</v>
      </c>
      <c r="U718" s="176"/>
      <c r="V718" s="176"/>
      <c r="AR718" s="96" t="s">
        <v>83</v>
      </c>
      <c r="AT718" s="97" t="s">
        <v>74</v>
      </c>
      <c r="AU718" s="97" t="s">
        <v>81</v>
      </c>
      <c r="AY718" s="96" t="s">
        <v>204</v>
      </c>
      <c r="BK718" s="98">
        <f>SUM(BK719:BK805)</f>
        <v>0</v>
      </c>
    </row>
    <row r="719" spans="1:65" s="2" customFormat="1" ht="24.2" customHeight="1" x14ac:dyDescent="0.2">
      <c r="A719" s="111"/>
      <c r="B719" s="112"/>
      <c r="C719" s="187" t="s">
        <v>971</v>
      </c>
      <c r="D719" s="187" t="s">
        <v>207</v>
      </c>
      <c r="E719" s="188" t="s">
        <v>1424</v>
      </c>
      <c r="F719" s="189" t="s">
        <v>1425</v>
      </c>
      <c r="G719" s="190" t="s">
        <v>210</v>
      </c>
      <c r="H719" s="191">
        <v>80.900000000000006</v>
      </c>
      <c r="I719" s="192"/>
      <c r="J719" s="192">
        <f>ROUND(I719*H719,2)</f>
        <v>0</v>
      </c>
      <c r="K719" s="193"/>
      <c r="L719" s="112"/>
      <c r="M719" s="194" t="s">
        <v>1</v>
      </c>
      <c r="N719" s="195" t="s">
        <v>40</v>
      </c>
      <c r="O719" s="196">
        <v>0</v>
      </c>
      <c r="P719" s="196">
        <f>O719*H719</f>
        <v>0</v>
      </c>
      <c r="Q719" s="196">
        <v>0</v>
      </c>
      <c r="R719" s="196">
        <f>Q719*H719</f>
        <v>0</v>
      </c>
      <c r="S719" s="196">
        <v>0</v>
      </c>
      <c r="T719" s="197">
        <f>S719*H719</f>
        <v>0</v>
      </c>
      <c r="U719" s="111"/>
      <c r="V719" s="111"/>
      <c r="W719" s="29"/>
      <c r="X719" s="29"/>
      <c r="Y719" s="29"/>
      <c r="Z719" s="29"/>
      <c r="AA719" s="29"/>
      <c r="AB719" s="29"/>
      <c r="AC719" s="29"/>
      <c r="AD719" s="29"/>
      <c r="AE719" s="29"/>
      <c r="AR719" s="99" t="s">
        <v>310</v>
      </c>
      <c r="AT719" s="99" t="s">
        <v>207</v>
      </c>
      <c r="AU719" s="99" t="s">
        <v>83</v>
      </c>
      <c r="AY719" s="18" t="s">
        <v>204</v>
      </c>
      <c r="BE719" s="100">
        <f>IF(N719="základní",J719,0)</f>
        <v>0</v>
      </c>
      <c r="BF719" s="100">
        <f>IF(N719="snížená",J719,0)</f>
        <v>0</v>
      </c>
      <c r="BG719" s="100">
        <f>IF(N719="zákl. přenesená",J719,0)</f>
        <v>0</v>
      </c>
      <c r="BH719" s="100">
        <f>IF(N719="sníž. přenesená",J719,0)</f>
        <v>0</v>
      </c>
      <c r="BI719" s="100">
        <f>IF(N719="nulová",J719,0)</f>
        <v>0</v>
      </c>
      <c r="BJ719" s="18" t="s">
        <v>81</v>
      </c>
      <c r="BK719" s="100">
        <f>ROUND(I719*H719,2)</f>
        <v>0</v>
      </c>
      <c r="BL719" s="18" t="s">
        <v>310</v>
      </c>
      <c r="BM719" s="99" t="s">
        <v>974</v>
      </c>
    </row>
    <row r="720" spans="1:65" s="13" customFormat="1" x14ac:dyDescent="0.2">
      <c r="A720" s="225"/>
      <c r="B720" s="226"/>
      <c r="C720" s="225"/>
      <c r="D720" s="200" t="s">
        <v>212</v>
      </c>
      <c r="E720" s="227" t="s">
        <v>1</v>
      </c>
      <c r="F720" s="228" t="s">
        <v>1137</v>
      </c>
      <c r="G720" s="225"/>
      <c r="H720" s="227" t="s">
        <v>1</v>
      </c>
      <c r="I720" s="225"/>
      <c r="J720" s="225"/>
      <c r="K720" s="225"/>
      <c r="L720" s="226"/>
      <c r="M720" s="229"/>
      <c r="N720" s="230"/>
      <c r="O720" s="230"/>
      <c r="P720" s="230"/>
      <c r="Q720" s="230"/>
      <c r="R720" s="230"/>
      <c r="S720" s="230"/>
      <c r="T720" s="231"/>
      <c r="U720" s="225"/>
      <c r="V720" s="225"/>
      <c r="AT720" s="101" t="s">
        <v>212</v>
      </c>
      <c r="AU720" s="101" t="s">
        <v>83</v>
      </c>
      <c r="AV720" s="13" t="s">
        <v>81</v>
      </c>
      <c r="AW720" s="13" t="s">
        <v>32</v>
      </c>
      <c r="AX720" s="13" t="s">
        <v>75</v>
      </c>
      <c r="AY720" s="101" t="s">
        <v>204</v>
      </c>
    </row>
    <row r="721" spans="1:65" s="13" customFormat="1" x14ac:dyDescent="0.2">
      <c r="A721" s="225"/>
      <c r="B721" s="226"/>
      <c r="C721" s="225"/>
      <c r="D721" s="200" t="s">
        <v>212</v>
      </c>
      <c r="E721" s="227" t="s">
        <v>1</v>
      </c>
      <c r="F721" s="228" t="s">
        <v>1231</v>
      </c>
      <c r="G721" s="225"/>
      <c r="H721" s="227" t="s">
        <v>1</v>
      </c>
      <c r="I721" s="225"/>
      <c r="J721" s="225"/>
      <c r="K721" s="225"/>
      <c r="L721" s="226"/>
      <c r="M721" s="229"/>
      <c r="N721" s="230"/>
      <c r="O721" s="230"/>
      <c r="P721" s="230"/>
      <c r="Q721" s="230"/>
      <c r="R721" s="230"/>
      <c r="S721" s="230"/>
      <c r="T721" s="231"/>
      <c r="U721" s="225"/>
      <c r="V721" s="225"/>
      <c r="AT721" s="101" t="s">
        <v>212</v>
      </c>
      <c r="AU721" s="101" t="s">
        <v>83</v>
      </c>
      <c r="AV721" s="13" t="s">
        <v>81</v>
      </c>
      <c r="AW721" s="13" t="s">
        <v>32</v>
      </c>
      <c r="AX721" s="13" t="s">
        <v>75</v>
      </c>
      <c r="AY721" s="101" t="s">
        <v>204</v>
      </c>
    </row>
    <row r="722" spans="1:65" s="13" customFormat="1" x14ac:dyDescent="0.2">
      <c r="A722" s="225"/>
      <c r="B722" s="226"/>
      <c r="C722" s="225"/>
      <c r="D722" s="200" t="s">
        <v>212</v>
      </c>
      <c r="E722" s="227" t="s">
        <v>1</v>
      </c>
      <c r="F722" s="228" t="s">
        <v>390</v>
      </c>
      <c r="G722" s="225"/>
      <c r="H722" s="227" t="s">
        <v>1</v>
      </c>
      <c r="I722" s="225"/>
      <c r="J722" s="225"/>
      <c r="K722" s="225"/>
      <c r="L722" s="226"/>
      <c r="M722" s="229"/>
      <c r="N722" s="230"/>
      <c r="O722" s="230"/>
      <c r="P722" s="230"/>
      <c r="Q722" s="230"/>
      <c r="R722" s="230"/>
      <c r="S722" s="230"/>
      <c r="T722" s="231"/>
      <c r="U722" s="225"/>
      <c r="V722" s="225"/>
      <c r="AT722" s="101" t="s">
        <v>212</v>
      </c>
      <c r="AU722" s="101" t="s">
        <v>83</v>
      </c>
      <c r="AV722" s="13" t="s">
        <v>81</v>
      </c>
      <c r="AW722" s="13" t="s">
        <v>32</v>
      </c>
      <c r="AX722" s="13" t="s">
        <v>75</v>
      </c>
      <c r="AY722" s="101" t="s">
        <v>204</v>
      </c>
    </row>
    <row r="723" spans="1:65" s="14" customFormat="1" x14ac:dyDescent="0.2">
      <c r="A723" s="198"/>
      <c r="B723" s="199"/>
      <c r="C723" s="198"/>
      <c r="D723" s="200" t="s">
        <v>212</v>
      </c>
      <c r="E723" s="201" t="s">
        <v>1</v>
      </c>
      <c r="F723" s="202" t="s">
        <v>391</v>
      </c>
      <c r="G723" s="198"/>
      <c r="H723" s="203">
        <v>29.5</v>
      </c>
      <c r="I723" s="198"/>
      <c r="J723" s="198"/>
      <c r="K723" s="198"/>
      <c r="L723" s="199"/>
      <c r="M723" s="204"/>
      <c r="N723" s="205"/>
      <c r="O723" s="205"/>
      <c r="P723" s="205"/>
      <c r="Q723" s="205"/>
      <c r="R723" s="205"/>
      <c r="S723" s="205"/>
      <c r="T723" s="206"/>
      <c r="U723" s="198"/>
      <c r="V723" s="198"/>
      <c r="AT723" s="102" t="s">
        <v>212</v>
      </c>
      <c r="AU723" s="102" t="s">
        <v>83</v>
      </c>
      <c r="AV723" s="14" t="s">
        <v>83</v>
      </c>
      <c r="AW723" s="14" t="s">
        <v>32</v>
      </c>
      <c r="AX723" s="14" t="s">
        <v>75</v>
      </c>
      <c r="AY723" s="102" t="s">
        <v>204</v>
      </c>
    </row>
    <row r="724" spans="1:65" s="13" customFormat="1" x14ac:dyDescent="0.2">
      <c r="A724" s="225"/>
      <c r="B724" s="226"/>
      <c r="C724" s="225"/>
      <c r="D724" s="200" t="s">
        <v>212</v>
      </c>
      <c r="E724" s="227" t="s">
        <v>1</v>
      </c>
      <c r="F724" s="228" t="s">
        <v>392</v>
      </c>
      <c r="G724" s="225"/>
      <c r="H724" s="227" t="s">
        <v>1</v>
      </c>
      <c r="I724" s="225"/>
      <c r="J724" s="225"/>
      <c r="K724" s="225"/>
      <c r="L724" s="226"/>
      <c r="M724" s="229"/>
      <c r="N724" s="230"/>
      <c r="O724" s="230"/>
      <c r="P724" s="230"/>
      <c r="Q724" s="230"/>
      <c r="R724" s="230"/>
      <c r="S724" s="230"/>
      <c r="T724" s="231"/>
      <c r="U724" s="225"/>
      <c r="V724" s="225"/>
      <c r="AT724" s="101" t="s">
        <v>212</v>
      </c>
      <c r="AU724" s="101" t="s">
        <v>83</v>
      </c>
      <c r="AV724" s="13" t="s">
        <v>81</v>
      </c>
      <c r="AW724" s="13" t="s">
        <v>32</v>
      </c>
      <c r="AX724" s="13" t="s">
        <v>75</v>
      </c>
      <c r="AY724" s="101" t="s">
        <v>204</v>
      </c>
    </row>
    <row r="725" spans="1:65" s="14" customFormat="1" x14ac:dyDescent="0.2">
      <c r="A725" s="198"/>
      <c r="B725" s="199"/>
      <c r="C725" s="198"/>
      <c r="D725" s="200" t="s">
        <v>212</v>
      </c>
      <c r="E725" s="201" t="s">
        <v>1</v>
      </c>
      <c r="F725" s="202" t="s">
        <v>1426</v>
      </c>
      <c r="G725" s="198"/>
      <c r="H725" s="203">
        <v>9.6</v>
      </c>
      <c r="I725" s="198"/>
      <c r="J725" s="198"/>
      <c r="K725" s="198"/>
      <c r="L725" s="199"/>
      <c r="M725" s="204"/>
      <c r="N725" s="205"/>
      <c r="O725" s="205"/>
      <c r="P725" s="205"/>
      <c r="Q725" s="205"/>
      <c r="R725" s="205"/>
      <c r="S725" s="205"/>
      <c r="T725" s="206"/>
      <c r="U725" s="198"/>
      <c r="V725" s="198"/>
      <c r="AT725" s="102" t="s">
        <v>212</v>
      </c>
      <c r="AU725" s="102" t="s">
        <v>83</v>
      </c>
      <c r="AV725" s="14" t="s">
        <v>83</v>
      </c>
      <c r="AW725" s="14" t="s">
        <v>32</v>
      </c>
      <c r="AX725" s="14" t="s">
        <v>75</v>
      </c>
      <c r="AY725" s="102" t="s">
        <v>204</v>
      </c>
    </row>
    <row r="726" spans="1:65" s="13" customFormat="1" x14ac:dyDescent="0.2">
      <c r="A726" s="225"/>
      <c r="B726" s="226"/>
      <c r="C726" s="225"/>
      <c r="D726" s="200" t="s">
        <v>212</v>
      </c>
      <c r="E726" s="227" t="s">
        <v>1</v>
      </c>
      <c r="F726" s="228" t="s">
        <v>394</v>
      </c>
      <c r="G726" s="225"/>
      <c r="H726" s="227" t="s">
        <v>1</v>
      </c>
      <c r="I726" s="225"/>
      <c r="J726" s="225"/>
      <c r="K726" s="225"/>
      <c r="L726" s="226"/>
      <c r="M726" s="229"/>
      <c r="N726" s="230"/>
      <c r="O726" s="230"/>
      <c r="P726" s="230"/>
      <c r="Q726" s="230"/>
      <c r="R726" s="230"/>
      <c r="S726" s="230"/>
      <c r="T726" s="231"/>
      <c r="U726" s="225"/>
      <c r="V726" s="225"/>
      <c r="AT726" s="101" t="s">
        <v>212</v>
      </c>
      <c r="AU726" s="101" t="s">
        <v>83</v>
      </c>
      <c r="AV726" s="13" t="s">
        <v>81</v>
      </c>
      <c r="AW726" s="13" t="s">
        <v>32</v>
      </c>
      <c r="AX726" s="13" t="s">
        <v>75</v>
      </c>
      <c r="AY726" s="101" t="s">
        <v>204</v>
      </c>
    </row>
    <row r="727" spans="1:65" s="14" customFormat="1" x14ac:dyDescent="0.2">
      <c r="A727" s="198"/>
      <c r="B727" s="199"/>
      <c r="C727" s="198"/>
      <c r="D727" s="200" t="s">
        <v>212</v>
      </c>
      <c r="E727" s="201" t="s">
        <v>1</v>
      </c>
      <c r="F727" s="202" t="s">
        <v>395</v>
      </c>
      <c r="G727" s="198"/>
      <c r="H727" s="203">
        <v>41.8</v>
      </c>
      <c r="I727" s="198"/>
      <c r="J727" s="198"/>
      <c r="K727" s="198"/>
      <c r="L727" s="199"/>
      <c r="M727" s="204"/>
      <c r="N727" s="205"/>
      <c r="O727" s="205"/>
      <c r="P727" s="205"/>
      <c r="Q727" s="205"/>
      <c r="R727" s="205"/>
      <c r="S727" s="205"/>
      <c r="T727" s="206"/>
      <c r="U727" s="198"/>
      <c r="V727" s="198"/>
      <c r="AT727" s="102" t="s">
        <v>212</v>
      </c>
      <c r="AU727" s="102" t="s">
        <v>83</v>
      </c>
      <c r="AV727" s="14" t="s">
        <v>83</v>
      </c>
      <c r="AW727" s="14" t="s">
        <v>32</v>
      </c>
      <c r="AX727" s="14" t="s">
        <v>75</v>
      </c>
      <c r="AY727" s="102" t="s">
        <v>204</v>
      </c>
    </row>
    <row r="728" spans="1:65" s="15" customFormat="1" x14ac:dyDescent="0.2">
      <c r="A728" s="207"/>
      <c r="B728" s="208"/>
      <c r="C728" s="207"/>
      <c r="D728" s="200" t="s">
        <v>212</v>
      </c>
      <c r="E728" s="209" t="s">
        <v>1</v>
      </c>
      <c r="F728" s="210" t="s">
        <v>227</v>
      </c>
      <c r="G728" s="207"/>
      <c r="H728" s="211">
        <v>80.900000000000006</v>
      </c>
      <c r="I728" s="207"/>
      <c r="J728" s="207"/>
      <c r="K728" s="207"/>
      <c r="L728" s="208"/>
      <c r="M728" s="212"/>
      <c r="N728" s="213"/>
      <c r="O728" s="213"/>
      <c r="P728" s="213"/>
      <c r="Q728" s="213"/>
      <c r="R728" s="213"/>
      <c r="S728" s="213"/>
      <c r="T728" s="214"/>
      <c r="U728" s="207"/>
      <c r="V728" s="207"/>
      <c r="AT728" s="103" t="s">
        <v>212</v>
      </c>
      <c r="AU728" s="103" t="s">
        <v>83</v>
      </c>
      <c r="AV728" s="15" t="s">
        <v>211</v>
      </c>
      <c r="AW728" s="15" t="s">
        <v>32</v>
      </c>
      <c r="AX728" s="15" t="s">
        <v>81</v>
      </c>
      <c r="AY728" s="103" t="s">
        <v>204</v>
      </c>
    </row>
    <row r="729" spans="1:65" s="2" customFormat="1" ht="24.2" customHeight="1" x14ac:dyDescent="0.2">
      <c r="A729" s="111"/>
      <c r="B729" s="112"/>
      <c r="C729" s="187" t="s">
        <v>597</v>
      </c>
      <c r="D729" s="187" t="s">
        <v>207</v>
      </c>
      <c r="E729" s="188" t="s">
        <v>1427</v>
      </c>
      <c r="F729" s="189" t="s">
        <v>1428</v>
      </c>
      <c r="G729" s="190" t="s">
        <v>210</v>
      </c>
      <c r="H729" s="191">
        <v>80.900000000000006</v>
      </c>
      <c r="I729" s="192"/>
      <c r="J729" s="192">
        <f>ROUND(I729*H729,2)</f>
        <v>0</v>
      </c>
      <c r="K729" s="193"/>
      <c r="L729" s="112"/>
      <c r="M729" s="194" t="s">
        <v>1</v>
      </c>
      <c r="N729" s="195" t="s">
        <v>40</v>
      </c>
      <c r="O729" s="196">
        <v>0</v>
      </c>
      <c r="P729" s="196">
        <f>O729*H729</f>
        <v>0</v>
      </c>
      <c r="Q729" s="196">
        <v>0</v>
      </c>
      <c r="R729" s="196">
        <f>Q729*H729</f>
        <v>0</v>
      </c>
      <c r="S729" s="196">
        <v>0</v>
      </c>
      <c r="T729" s="197">
        <f>S729*H729</f>
        <v>0</v>
      </c>
      <c r="U729" s="111"/>
      <c r="V729" s="111"/>
      <c r="W729" s="29"/>
      <c r="X729" s="29"/>
      <c r="Y729" s="29"/>
      <c r="Z729" s="29"/>
      <c r="AA729" s="29"/>
      <c r="AB729" s="29"/>
      <c r="AC729" s="29"/>
      <c r="AD729" s="29"/>
      <c r="AE729" s="29"/>
      <c r="AR729" s="99" t="s">
        <v>310</v>
      </c>
      <c r="AT729" s="99" t="s">
        <v>207</v>
      </c>
      <c r="AU729" s="99" t="s">
        <v>83</v>
      </c>
      <c r="AY729" s="18" t="s">
        <v>204</v>
      </c>
      <c r="BE729" s="100">
        <f>IF(N729="základní",J729,0)</f>
        <v>0</v>
      </c>
      <c r="BF729" s="100">
        <f>IF(N729="snížená",J729,0)</f>
        <v>0</v>
      </c>
      <c r="BG729" s="100">
        <f>IF(N729="zákl. přenesená",J729,0)</f>
        <v>0</v>
      </c>
      <c r="BH729" s="100">
        <f>IF(N729="sníž. přenesená",J729,0)</f>
        <v>0</v>
      </c>
      <c r="BI729" s="100">
        <f>IF(N729="nulová",J729,0)</f>
        <v>0</v>
      </c>
      <c r="BJ729" s="18" t="s">
        <v>81</v>
      </c>
      <c r="BK729" s="100">
        <f>ROUND(I729*H729,2)</f>
        <v>0</v>
      </c>
      <c r="BL729" s="18" t="s">
        <v>310</v>
      </c>
      <c r="BM729" s="99" t="s">
        <v>981</v>
      </c>
    </row>
    <row r="730" spans="1:65" s="13" customFormat="1" x14ac:dyDescent="0.2">
      <c r="A730" s="225"/>
      <c r="B730" s="226"/>
      <c r="C730" s="225"/>
      <c r="D730" s="200" t="s">
        <v>212</v>
      </c>
      <c r="E730" s="227" t="s">
        <v>1</v>
      </c>
      <c r="F730" s="228" t="s">
        <v>1137</v>
      </c>
      <c r="G730" s="225"/>
      <c r="H730" s="227" t="s">
        <v>1</v>
      </c>
      <c r="I730" s="225"/>
      <c r="J730" s="225"/>
      <c r="K730" s="225"/>
      <c r="L730" s="226"/>
      <c r="M730" s="229"/>
      <c r="N730" s="230"/>
      <c r="O730" s="230"/>
      <c r="P730" s="230"/>
      <c r="Q730" s="230"/>
      <c r="R730" s="230"/>
      <c r="S730" s="230"/>
      <c r="T730" s="231"/>
      <c r="U730" s="225"/>
      <c r="V730" s="225"/>
      <c r="AT730" s="101" t="s">
        <v>212</v>
      </c>
      <c r="AU730" s="101" t="s">
        <v>83</v>
      </c>
      <c r="AV730" s="13" t="s">
        <v>81</v>
      </c>
      <c r="AW730" s="13" t="s">
        <v>32</v>
      </c>
      <c r="AX730" s="13" t="s">
        <v>75</v>
      </c>
      <c r="AY730" s="101" t="s">
        <v>204</v>
      </c>
    </row>
    <row r="731" spans="1:65" s="13" customFormat="1" x14ac:dyDescent="0.2">
      <c r="A731" s="225"/>
      <c r="B731" s="226"/>
      <c r="C731" s="225"/>
      <c r="D731" s="200" t="s">
        <v>212</v>
      </c>
      <c r="E731" s="227" t="s">
        <v>1</v>
      </c>
      <c r="F731" s="228" t="s">
        <v>1231</v>
      </c>
      <c r="G731" s="225"/>
      <c r="H731" s="227" t="s">
        <v>1</v>
      </c>
      <c r="I731" s="225"/>
      <c r="J731" s="225"/>
      <c r="K731" s="225"/>
      <c r="L731" s="226"/>
      <c r="M731" s="229"/>
      <c r="N731" s="230"/>
      <c r="O731" s="230"/>
      <c r="P731" s="230"/>
      <c r="Q731" s="230"/>
      <c r="R731" s="230"/>
      <c r="S731" s="230"/>
      <c r="T731" s="231"/>
      <c r="U731" s="225"/>
      <c r="V731" s="225"/>
      <c r="AT731" s="101" t="s">
        <v>212</v>
      </c>
      <c r="AU731" s="101" t="s">
        <v>83</v>
      </c>
      <c r="AV731" s="13" t="s">
        <v>81</v>
      </c>
      <c r="AW731" s="13" t="s">
        <v>32</v>
      </c>
      <c r="AX731" s="13" t="s">
        <v>75</v>
      </c>
      <c r="AY731" s="101" t="s">
        <v>204</v>
      </c>
    </row>
    <row r="732" spans="1:65" s="13" customFormat="1" x14ac:dyDescent="0.2">
      <c r="A732" s="225"/>
      <c r="B732" s="226"/>
      <c r="C732" s="225"/>
      <c r="D732" s="200" t="s">
        <v>212</v>
      </c>
      <c r="E732" s="227" t="s">
        <v>1</v>
      </c>
      <c r="F732" s="228" t="s">
        <v>390</v>
      </c>
      <c r="G732" s="225"/>
      <c r="H732" s="227" t="s">
        <v>1</v>
      </c>
      <c r="I732" s="225"/>
      <c r="J732" s="225"/>
      <c r="K732" s="225"/>
      <c r="L732" s="226"/>
      <c r="M732" s="229"/>
      <c r="N732" s="230"/>
      <c r="O732" s="230"/>
      <c r="P732" s="230"/>
      <c r="Q732" s="230"/>
      <c r="R732" s="230"/>
      <c r="S732" s="230"/>
      <c r="T732" s="231"/>
      <c r="U732" s="225"/>
      <c r="V732" s="225"/>
      <c r="AT732" s="101" t="s">
        <v>212</v>
      </c>
      <c r="AU732" s="101" t="s">
        <v>83</v>
      </c>
      <c r="AV732" s="13" t="s">
        <v>81</v>
      </c>
      <c r="AW732" s="13" t="s">
        <v>32</v>
      </c>
      <c r="AX732" s="13" t="s">
        <v>75</v>
      </c>
      <c r="AY732" s="101" t="s">
        <v>204</v>
      </c>
    </row>
    <row r="733" spans="1:65" s="14" customFormat="1" x14ac:dyDescent="0.2">
      <c r="A733" s="198"/>
      <c r="B733" s="199"/>
      <c r="C733" s="198"/>
      <c r="D733" s="200" t="s">
        <v>212</v>
      </c>
      <c r="E733" s="201" t="s">
        <v>1</v>
      </c>
      <c r="F733" s="202" t="s">
        <v>391</v>
      </c>
      <c r="G733" s="198"/>
      <c r="H733" s="203">
        <v>29.5</v>
      </c>
      <c r="I733" s="198"/>
      <c r="J733" s="198"/>
      <c r="K733" s="198"/>
      <c r="L733" s="199"/>
      <c r="M733" s="204"/>
      <c r="N733" s="205"/>
      <c r="O733" s="205"/>
      <c r="P733" s="205"/>
      <c r="Q733" s="205"/>
      <c r="R733" s="205"/>
      <c r="S733" s="205"/>
      <c r="T733" s="206"/>
      <c r="U733" s="198"/>
      <c r="V733" s="198"/>
      <c r="AT733" s="102" t="s">
        <v>212</v>
      </c>
      <c r="AU733" s="102" t="s">
        <v>83</v>
      </c>
      <c r="AV733" s="14" t="s">
        <v>83</v>
      </c>
      <c r="AW733" s="14" t="s">
        <v>32</v>
      </c>
      <c r="AX733" s="14" t="s">
        <v>75</v>
      </c>
      <c r="AY733" s="102" t="s">
        <v>204</v>
      </c>
    </row>
    <row r="734" spans="1:65" s="13" customFormat="1" x14ac:dyDescent="0.2">
      <c r="A734" s="225"/>
      <c r="B734" s="226"/>
      <c r="C734" s="225"/>
      <c r="D734" s="200" t="s">
        <v>212</v>
      </c>
      <c r="E734" s="227" t="s">
        <v>1</v>
      </c>
      <c r="F734" s="228" t="s">
        <v>392</v>
      </c>
      <c r="G734" s="225"/>
      <c r="H734" s="227" t="s">
        <v>1</v>
      </c>
      <c r="I734" s="225"/>
      <c r="J734" s="225"/>
      <c r="K734" s="225"/>
      <c r="L734" s="226"/>
      <c r="M734" s="229"/>
      <c r="N734" s="230"/>
      <c r="O734" s="230"/>
      <c r="P734" s="230"/>
      <c r="Q734" s="230"/>
      <c r="R734" s="230"/>
      <c r="S734" s="230"/>
      <c r="T734" s="231"/>
      <c r="U734" s="225"/>
      <c r="V734" s="225"/>
      <c r="AT734" s="101" t="s">
        <v>212</v>
      </c>
      <c r="AU734" s="101" t="s">
        <v>83</v>
      </c>
      <c r="AV734" s="13" t="s">
        <v>81</v>
      </c>
      <c r="AW734" s="13" t="s">
        <v>32</v>
      </c>
      <c r="AX734" s="13" t="s">
        <v>75</v>
      </c>
      <c r="AY734" s="101" t="s">
        <v>204</v>
      </c>
    </row>
    <row r="735" spans="1:65" s="14" customFormat="1" x14ac:dyDescent="0.2">
      <c r="A735" s="198"/>
      <c r="B735" s="199"/>
      <c r="C735" s="198"/>
      <c r="D735" s="200" t="s">
        <v>212</v>
      </c>
      <c r="E735" s="201" t="s">
        <v>1</v>
      </c>
      <c r="F735" s="202" t="s">
        <v>1426</v>
      </c>
      <c r="G735" s="198"/>
      <c r="H735" s="203">
        <v>9.6</v>
      </c>
      <c r="I735" s="198"/>
      <c r="J735" s="198"/>
      <c r="K735" s="198"/>
      <c r="L735" s="199"/>
      <c r="M735" s="204"/>
      <c r="N735" s="205"/>
      <c r="O735" s="205"/>
      <c r="P735" s="205"/>
      <c r="Q735" s="205"/>
      <c r="R735" s="205"/>
      <c r="S735" s="205"/>
      <c r="T735" s="206"/>
      <c r="U735" s="198"/>
      <c r="V735" s="198"/>
      <c r="AT735" s="102" t="s">
        <v>212</v>
      </c>
      <c r="AU735" s="102" t="s">
        <v>83</v>
      </c>
      <c r="AV735" s="14" t="s">
        <v>83</v>
      </c>
      <c r="AW735" s="14" t="s">
        <v>32</v>
      </c>
      <c r="AX735" s="14" t="s">
        <v>75</v>
      </c>
      <c r="AY735" s="102" t="s">
        <v>204</v>
      </c>
    </row>
    <row r="736" spans="1:65" s="13" customFormat="1" x14ac:dyDescent="0.2">
      <c r="A736" s="225"/>
      <c r="B736" s="226"/>
      <c r="C736" s="225"/>
      <c r="D736" s="200" t="s">
        <v>212</v>
      </c>
      <c r="E736" s="227" t="s">
        <v>1</v>
      </c>
      <c r="F736" s="228" t="s">
        <v>394</v>
      </c>
      <c r="G736" s="225"/>
      <c r="H736" s="227" t="s">
        <v>1</v>
      </c>
      <c r="I736" s="225"/>
      <c r="J736" s="225"/>
      <c r="K736" s="225"/>
      <c r="L736" s="226"/>
      <c r="M736" s="229"/>
      <c r="N736" s="230"/>
      <c r="O736" s="230"/>
      <c r="P736" s="230"/>
      <c r="Q736" s="230"/>
      <c r="R736" s="230"/>
      <c r="S736" s="230"/>
      <c r="T736" s="231"/>
      <c r="U736" s="225"/>
      <c r="V736" s="225"/>
      <c r="AT736" s="101" t="s">
        <v>212</v>
      </c>
      <c r="AU736" s="101" t="s">
        <v>83</v>
      </c>
      <c r="AV736" s="13" t="s">
        <v>81</v>
      </c>
      <c r="AW736" s="13" t="s">
        <v>32</v>
      </c>
      <c r="AX736" s="13" t="s">
        <v>75</v>
      </c>
      <c r="AY736" s="101" t="s">
        <v>204</v>
      </c>
    </row>
    <row r="737" spans="1:65" s="14" customFormat="1" x14ac:dyDescent="0.2">
      <c r="A737" s="198"/>
      <c r="B737" s="199"/>
      <c r="C737" s="198"/>
      <c r="D737" s="200" t="s">
        <v>212</v>
      </c>
      <c r="E737" s="201" t="s">
        <v>1</v>
      </c>
      <c r="F737" s="202" t="s">
        <v>395</v>
      </c>
      <c r="G737" s="198"/>
      <c r="H737" s="203">
        <v>41.8</v>
      </c>
      <c r="I737" s="198"/>
      <c r="J737" s="198"/>
      <c r="K737" s="198"/>
      <c r="L737" s="199"/>
      <c r="M737" s="204"/>
      <c r="N737" s="205"/>
      <c r="O737" s="205"/>
      <c r="P737" s="205"/>
      <c r="Q737" s="205"/>
      <c r="R737" s="205"/>
      <c r="S737" s="205"/>
      <c r="T737" s="206"/>
      <c r="U737" s="198"/>
      <c r="V737" s="198"/>
      <c r="AT737" s="102" t="s">
        <v>212</v>
      </c>
      <c r="AU737" s="102" t="s">
        <v>83</v>
      </c>
      <c r="AV737" s="14" t="s">
        <v>83</v>
      </c>
      <c r="AW737" s="14" t="s">
        <v>32</v>
      </c>
      <c r="AX737" s="14" t="s">
        <v>75</v>
      </c>
      <c r="AY737" s="102" t="s">
        <v>204</v>
      </c>
    </row>
    <row r="738" spans="1:65" s="15" customFormat="1" x14ac:dyDescent="0.2">
      <c r="A738" s="207"/>
      <c r="B738" s="208"/>
      <c r="C738" s="207"/>
      <c r="D738" s="200" t="s">
        <v>212</v>
      </c>
      <c r="E738" s="209" t="s">
        <v>1</v>
      </c>
      <c r="F738" s="210" t="s">
        <v>227</v>
      </c>
      <c r="G738" s="207"/>
      <c r="H738" s="211">
        <v>80.900000000000006</v>
      </c>
      <c r="I738" s="207"/>
      <c r="J738" s="207"/>
      <c r="K738" s="207"/>
      <c r="L738" s="208"/>
      <c r="M738" s="212"/>
      <c r="N738" s="213"/>
      <c r="O738" s="213"/>
      <c r="P738" s="213"/>
      <c r="Q738" s="213"/>
      <c r="R738" s="213"/>
      <c r="S738" s="213"/>
      <c r="T738" s="214"/>
      <c r="U738" s="207"/>
      <c r="V738" s="207"/>
      <c r="AT738" s="103" t="s">
        <v>212</v>
      </c>
      <c r="AU738" s="103" t="s">
        <v>83</v>
      </c>
      <c r="AV738" s="15" t="s">
        <v>211</v>
      </c>
      <c r="AW738" s="15" t="s">
        <v>32</v>
      </c>
      <c r="AX738" s="15" t="s">
        <v>81</v>
      </c>
      <c r="AY738" s="103" t="s">
        <v>204</v>
      </c>
    </row>
    <row r="739" spans="1:65" s="2" customFormat="1" ht="24.2" customHeight="1" x14ac:dyDescent="0.2">
      <c r="A739" s="111"/>
      <c r="B739" s="112"/>
      <c r="C739" s="215" t="s">
        <v>984</v>
      </c>
      <c r="D739" s="215" t="s">
        <v>1071</v>
      </c>
      <c r="E739" s="216" t="s">
        <v>1429</v>
      </c>
      <c r="F739" s="217" t="s">
        <v>1430</v>
      </c>
      <c r="G739" s="218" t="s">
        <v>210</v>
      </c>
      <c r="H739" s="219">
        <v>93.034999999999997</v>
      </c>
      <c r="I739" s="220"/>
      <c r="J739" s="220">
        <f>ROUND(I739*H739,2)</f>
        <v>0</v>
      </c>
      <c r="K739" s="221"/>
      <c r="L739" s="222"/>
      <c r="M739" s="223" t="s">
        <v>1</v>
      </c>
      <c r="N739" s="224" t="s">
        <v>40</v>
      </c>
      <c r="O739" s="196">
        <v>0</v>
      </c>
      <c r="P739" s="196">
        <f>O739*H739</f>
        <v>0</v>
      </c>
      <c r="Q739" s="196">
        <v>0</v>
      </c>
      <c r="R739" s="196">
        <f>Q739*H739</f>
        <v>0</v>
      </c>
      <c r="S739" s="196">
        <v>0</v>
      </c>
      <c r="T739" s="197">
        <f>S739*H739</f>
        <v>0</v>
      </c>
      <c r="U739" s="111"/>
      <c r="V739" s="111"/>
      <c r="W739" s="29"/>
      <c r="X739" s="29"/>
      <c r="Y739" s="29"/>
      <c r="Z739" s="29"/>
      <c r="AA739" s="29"/>
      <c r="AB739" s="29"/>
      <c r="AC739" s="29"/>
      <c r="AD739" s="29"/>
      <c r="AE739" s="29"/>
      <c r="AR739" s="99" t="s">
        <v>368</v>
      </c>
      <c r="AT739" s="99" t="s">
        <v>1071</v>
      </c>
      <c r="AU739" s="99" t="s">
        <v>83</v>
      </c>
      <c r="AY739" s="18" t="s">
        <v>204</v>
      </c>
      <c r="BE739" s="100">
        <f>IF(N739="základní",J739,0)</f>
        <v>0</v>
      </c>
      <c r="BF739" s="100">
        <f>IF(N739="snížená",J739,0)</f>
        <v>0</v>
      </c>
      <c r="BG739" s="100">
        <f>IF(N739="zákl. přenesená",J739,0)</f>
        <v>0</v>
      </c>
      <c r="BH739" s="100">
        <f>IF(N739="sníž. přenesená",J739,0)</f>
        <v>0</v>
      </c>
      <c r="BI739" s="100">
        <f>IF(N739="nulová",J739,0)</f>
        <v>0</v>
      </c>
      <c r="BJ739" s="18" t="s">
        <v>81</v>
      </c>
      <c r="BK739" s="100">
        <f>ROUND(I739*H739,2)</f>
        <v>0</v>
      </c>
      <c r="BL739" s="18" t="s">
        <v>310</v>
      </c>
      <c r="BM739" s="99" t="s">
        <v>987</v>
      </c>
    </row>
    <row r="740" spans="1:65" s="14" customFormat="1" x14ac:dyDescent="0.2">
      <c r="A740" s="198"/>
      <c r="B740" s="199"/>
      <c r="C740" s="198"/>
      <c r="D740" s="200" t="s">
        <v>212</v>
      </c>
      <c r="E740" s="201" t="s">
        <v>1</v>
      </c>
      <c r="F740" s="202" t="s">
        <v>1431</v>
      </c>
      <c r="G740" s="198"/>
      <c r="H740" s="203">
        <v>93.034999999999997</v>
      </c>
      <c r="I740" s="198"/>
      <c r="J740" s="198"/>
      <c r="K740" s="198"/>
      <c r="L740" s="199"/>
      <c r="M740" s="204"/>
      <c r="N740" s="205"/>
      <c r="O740" s="205"/>
      <c r="P740" s="205"/>
      <c r="Q740" s="205"/>
      <c r="R740" s="205"/>
      <c r="S740" s="205"/>
      <c r="T740" s="206"/>
      <c r="U740" s="198"/>
      <c r="V740" s="198"/>
      <c r="AT740" s="102" t="s">
        <v>212</v>
      </c>
      <c r="AU740" s="102" t="s">
        <v>83</v>
      </c>
      <c r="AV740" s="14" t="s">
        <v>83</v>
      </c>
      <c r="AW740" s="14" t="s">
        <v>32</v>
      </c>
      <c r="AX740" s="14" t="s">
        <v>75</v>
      </c>
      <c r="AY740" s="102" t="s">
        <v>204</v>
      </c>
    </row>
    <row r="741" spans="1:65" s="15" customFormat="1" x14ac:dyDescent="0.2">
      <c r="A741" s="207"/>
      <c r="B741" s="208"/>
      <c r="C741" s="207"/>
      <c r="D741" s="200" t="s">
        <v>212</v>
      </c>
      <c r="E741" s="209" t="s">
        <v>1</v>
      </c>
      <c r="F741" s="210" t="s">
        <v>227</v>
      </c>
      <c r="G741" s="207"/>
      <c r="H741" s="211">
        <v>93.034999999999997</v>
      </c>
      <c r="I741" s="207"/>
      <c r="J741" s="207"/>
      <c r="K741" s="207"/>
      <c r="L741" s="208"/>
      <c r="M741" s="212"/>
      <c r="N741" s="213"/>
      <c r="O741" s="213"/>
      <c r="P741" s="213"/>
      <c r="Q741" s="213"/>
      <c r="R741" s="213"/>
      <c r="S741" s="213"/>
      <c r="T741" s="214"/>
      <c r="U741" s="207"/>
      <c r="V741" s="207"/>
      <c r="AT741" s="103" t="s">
        <v>212</v>
      </c>
      <c r="AU741" s="103" t="s">
        <v>83</v>
      </c>
      <c r="AV741" s="15" t="s">
        <v>211</v>
      </c>
      <c r="AW741" s="15" t="s">
        <v>32</v>
      </c>
      <c r="AX741" s="15" t="s">
        <v>81</v>
      </c>
      <c r="AY741" s="103" t="s">
        <v>204</v>
      </c>
    </row>
    <row r="742" spans="1:65" s="2" customFormat="1" ht="21.75" customHeight="1" x14ac:dyDescent="0.2">
      <c r="A742" s="111"/>
      <c r="B742" s="112"/>
      <c r="C742" s="187" t="s">
        <v>601</v>
      </c>
      <c r="D742" s="187" t="s">
        <v>207</v>
      </c>
      <c r="E742" s="188" t="s">
        <v>1432</v>
      </c>
      <c r="F742" s="189" t="s">
        <v>1433</v>
      </c>
      <c r="G742" s="190" t="s">
        <v>210</v>
      </c>
      <c r="H742" s="191">
        <v>1.8320000000000001</v>
      </c>
      <c r="I742" s="192"/>
      <c r="J742" s="192">
        <f>ROUND(I742*H742,2)</f>
        <v>0</v>
      </c>
      <c r="K742" s="193"/>
      <c r="L742" s="112"/>
      <c r="M742" s="194" t="s">
        <v>1</v>
      </c>
      <c r="N742" s="195" t="s">
        <v>40</v>
      </c>
      <c r="O742" s="196">
        <v>0</v>
      </c>
      <c r="P742" s="196">
        <f>O742*H742</f>
        <v>0</v>
      </c>
      <c r="Q742" s="196">
        <v>0</v>
      </c>
      <c r="R742" s="196">
        <f>Q742*H742</f>
        <v>0</v>
      </c>
      <c r="S742" s="196">
        <v>0</v>
      </c>
      <c r="T742" s="197">
        <f>S742*H742</f>
        <v>0</v>
      </c>
      <c r="U742" s="111"/>
      <c r="V742" s="111"/>
      <c r="W742" s="29"/>
      <c r="X742" s="29"/>
      <c r="Y742" s="29"/>
      <c r="Z742" s="29"/>
      <c r="AA742" s="29"/>
      <c r="AB742" s="29"/>
      <c r="AC742" s="29"/>
      <c r="AD742" s="29"/>
      <c r="AE742" s="29"/>
      <c r="AR742" s="99" t="s">
        <v>310</v>
      </c>
      <c r="AT742" s="99" t="s">
        <v>207</v>
      </c>
      <c r="AU742" s="99" t="s">
        <v>83</v>
      </c>
      <c r="AY742" s="18" t="s">
        <v>204</v>
      </c>
      <c r="BE742" s="100">
        <f>IF(N742="základní",J742,0)</f>
        <v>0</v>
      </c>
      <c r="BF742" s="100">
        <f>IF(N742="snížená",J742,0)</f>
        <v>0</v>
      </c>
      <c r="BG742" s="100">
        <f>IF(N742="zákl. přenesená",J742,0)</f>
        <v>0</v>
      </c>
      <c r="BH742" s="100">
        <f>IF(N742="sníž. přenesená",J742,0)</f>
        <v>0</v>
      </c>
      <c r="BI742" s="100">
        <f>IF(N742="nulová",J742,0)</f>
        <v>0</v>
      </c>
      <c r="BJ742" s="18" t="s">
        <v>81</v>
      </c>
      <c r="BK742" s="100">
        <f>ROUND(I742*H742,2)</f>
        <v>0</v>
      </c>
      <c r="BL742" s="18" t="s">
        <v>310</v>
      </c>
      <c r="BM742" s="99" t="s">
        <v>991</v>
      </c>
    </row>
    <row r="743" spans="1:65" s="13" customFormat="1" x14ac:dyDescent="0.2">
      <c r="A743" s="225"/>
      <c r="B743" s="226"/>
      <c r="C743" s="225"/>
      <c r="D743" s="200" t="s">
        <v>212</v>
      </c>
      <c r="E743" s="227" t="s">
        <v>1</v>
      </c>
      <c r="F743" s="228" t="s">
        <v>1154</v>
      </c>
      <c r="G743" s="225"/>
      <c r="H743" s="227" t="s">
        <v>1</v>
      </c>
      <c r="I743" s="225"/>
      <c r="J743" s="225"/>
      <c r="K743" s="225"/>
      <c r="L743" s="226"/>
      <c r="M743" s="229"/>
      <c r="N743" s="230"/>
      <c r="O743" s="230"/>
      <c r="P743" s="230"/>
      <c r="Q743" s="230"/>
      <c r="R743" s="230"/>
      <c r="S743" s="230"/>
      <c r="T743" s="231"/>
      <c r="U743" s="225"/>
      <c r="V743" s="225"/>
      <c r="AT743" s="101" t="s">
        <v>212</v>
      </c>
      <c r="AU743" s="101" t="s">
        <v>83</v>
      </c>
      <c r="AV743" s="13" t="s">
        <v>81</v>
      </c>
      <c r="AW743" s="13" t="s">
        <v>32</v>
      </c>
      <c r="AX743" s="13" t="s">
        <v>75</v>
      </c>
      <c r="AY743" s="101" t="s">
        <v>204</v>
      </c>
    </row>
    <row r="744" spans="1:65" s="13" customFormat="1" x14ac:dyDescent="0.2">
      <c r="A744" s="225"/>
      <c r="B744" s="226"/>
      <c r="C744" s="225"/>
      <c r="D744" s="200" t="s">
        <v>212</v>
      </c>
      <c r="E744" s="227" t="s">
        <v>1</v>
      </c>
      <c r="F744" s="228" t="s">
        <v>1434</v>
      </c>
      <c r="G744" s="225"/>
      <c r="H744" s="227" t="s">
        <v>1</v>
      </c>
      <c r="I744" s="225"/>
      <c r="J744" s="225"/>
      <c r="K744" s="225"/>
      <c r="L744" s="226"/>
      <c r="M744" s="229"/>
      <c r="N744" s="230"/>
      <c r="O744" s="230"/>
      <c r="P744" s="230"/>
      <c r="Q744" s="230"/>
      <c r="R744" s="230"/>
      <c r="S744" s="230"/>
      <c r="T744" s="231"/>
      <c r="U744" s="225"/>
      <c r="V744" s="225"/>
      <c r="AT744" s="101" t="s">
        <v>212</v>
      </c>
      <c r="AU744" s="101" t="s">
        <v>83</v>
      </c>
      <c r="AV744" s="13" t="s">
        <v>81</v>
      </c>
      <c r="AW744" s="13" t="s">
        <v>32</v>
      </c>
      <c r="AX744" s="13" t="s">
        <v>75</v>
      </c>
      <c r="AY744" s="101" t="s">
        <v>204</v>
      </c>
    </row>
    <row r="745" spans="1:65" s="13" customFormat="1" x14ac:dyDescent="0.2">
      <c r="A745" s="225"/>
      <c r="B745" s="226"/>
      <c r="C745" s="225"/>
      <c r="D745" s="200" t="s">
        <v>212</v>
      </c>
      <c r="E745" s="227" t="s">
        <v>1</v>
      </c>
      <c r="F745" s="228" t="s">
        <v>1164</v>
      </c>
      <c r="G745" s="225"/>
      <c r="H745" s="227" t="s">
        <v>1</v>
      </c>
      <c r="I745" s="225"/>
      <c r="J745" s="225"/>
      <c r="K745" s="225"/>
      <c r="L745" s="226"/>
      <c r="M745" s="229"/>
      <c r="N745" s="230"/>
      <c r="O745" s="230"/>
      <c r="P745" s="230"/>
      <c r="Q745" s="230"/>
      <c r="R745" s="230"/>
      <c r="S745" s="230"/>
      <c r="T745" s="231"/>
      <c r="U745" s="225"/>
      <c r="V745" s="225"/>
      <c r="AT745" s="101" t="s">
        <v>212</v>
      </c>
      <c r="AU745" s="101" t="s">
        <v>83</v>
      </c>
      <c r="AV745" s="13" t="s">
        <v>81</v>
      </c>
      <c r="AW745" s="13" t="s">
        <v>32</v>
      </c>
      <c r="AX745" s="13" t="s">
        <v>75</v>
      </c>
      <c r="AY745" s="101" t="s">
        <v>204</v>
      </c>
    </row>
    <row r="746" spans="1:65" s="14" customFormat="1" x14ac:dyDescent="0.2">
      <c r="A746" s="198"/>
      <c r="B746" s="199"/>
      <c r="C746" s="198"/>
      <c r="D746" s="200" t="s">
        <v>212</v>
      </c>
      <c r="E746" s="201" t="s">
        <v>1</v>
      </c>
      <c r="F746" s="202" t="s">
        <v>1435</v>
      </c>
      <c r="G746" s="198"/>
      <c r="H746" s="203">
        <v>0.42899999999999999</v>
      </c>
      <c r="I746" s="198"/>
      <c r="J746" s="198"/>
      <c r="K746" s="198"/>
      <c r="L746" s="199"/>
      <c r="M746" s="204"/>
      <c r="N746" s="205"/>
      <c r="O746" s="205"/>
      <c r="P746" s="205"/>
      <c r="Q746" s="205"/>
      <c r="R746" s="205"/>
      <c r="S746" s="205"/>
      <c r="T746" s="206"/>
      <c r="U746" s="198"/>
      <c r="V746" s="198"/>
      <c r="AT746" s="102" t="s">
        <v>212</v>
      </c>
      <c r="AU746" s="102" t="s">
        <v>83</v>
      </c>
      <c r="AV746" s="14" t="s">
        <v>83</v>
      </c>
      <c r="AW746" s="14" t="s">
        <v>32</v>
      </c>
      <c r="AX746" s="14" t="s">
        <v>75</v>
      </c>
      <c r="AY746" s="102" t="s">
        <v>204</v>
      </c>
    </row>
    <row r="747" spans="1:65" s="13" customFormat="1" x14ac:dyDescent="0.2">
      <c r="A747" s="225"/>
      <c r="B747" s="226"/>
      <c r="C747" s="225"/>
      <c r="D747" s="200" t="s">
        <v>212</v>
      </c>
      <c r="E747" s="227" t="s">
        <v>1</v>
      </c>
      <c r="F747" s="228" t="s">
        <v>327</v>
      </c>
      <c r="G747" s="225"/>
      <c r="H747" s="227" t="s">
        <v>1</v>
      </c>
      <c r="I747" s="225"/>
      <c r="J747" s="225"/>
      <c r="K747" s="225"/>
      <c r="L747" s="226"/>
      <c r="M747" s="229"/>
      <c r="N747" s="230"/>
      <c r="O747" s="230"/>
      <c r="P747" s="230"/>
      <c r="Q747" s="230"/>
      <c r="R747" s="230"/>
      <c r="S747" s="230"/>
      <c r="T747" s="231"/>
      <c r="U747" s="225"/>
      <c r="V747" s="225"/>
      <c r="AT747" s="101" t="s">
        <v>212</v>
      </c>
      <c r="AU747" s="101" t="s">
        <v>83</v>
      </c>
      <c r="AV747" s="13" t="s">
        <v>81</v>
      </c>
      <c r="AW747" s="13" t="s">
        <v>32</v>
      </c>
      <c r="AX747" s="13" t="s">
        <v>75</v>
      </c>
      <c r="AY747" s="101" t="s">
        <v>204</v>
      </c>
    </row>
    <row r="748" spans="1:65" s="14" customFormat="1" x14ac:dyDescent="0.2">
      <c r="A748" s="198"/>
      <c r="B748" s="199"/>
      <c r="C748" s="198"/>
      <c r="D748" s="200" t="s">
        <v>212</v>
      </c>
      <c r="E748" s="201" t="s">
        <v>1</v>
      </c>
      <c r="F748" s="202" t="s">
        <v>1436</v>
      </c>
      <c r="G748" s="198"/>
      <c r="H748" s="203">
        <v>0.999</v>
      </c>
      <c r="I748" s="198"/>
      <c r="J748" s="198"/>
      <c r="K748" s="198"/>
      <c r="L748" s="199"/>
      <c r="M748" s="204"/>
      <c r="N748" s="205"/>
      <c r="O748" s="205"/>
      <c r="P748" s="205"/>
      <c r="Q748" s="205"/>
      <c r="R748" s="205"/>
      <c r="S748" s="205"/>
      <c r="T748" s="206"/>
      <c r="U748" s="198"/>
      <c r="V748" s="198"/>
      <c r="AT748" s="102" t="s">
        <v>212</v>
      </c>
      <c r="AU748" s="102" t="s">
        <v>83</v>
      </c>
      <c r="AV748" s="14" t="s">
        <v>83</v>
      </c>
      <c r="AW748" s="14" t="s">
        <v>32</v>
      </c>
      <c r="AX748" s="14" t="s">
        <v>75</v>
      </c>
      <c r="AY748" s="102" t="s">
        <v>204</v>
      </c>
    </row>
    <row r="749" spans="1:65" s="13" customFormat="1" x14ac:dyDescent="0.2">
      <c r="A749" s="225"/>
      <c r="B749" s="226"/>
      <c r="C749" s="225"/>
      <c r="D749" s="200" t="s">
        <v>212</v>
      </c>
      <c r="E749" s="227" t="s">
        <v>1</v>
      </c>
      <c r="F749" s="228" t="s">
        <v>1159</v>
      </c>
      <c r="G749" s="225"/>
      <c r="H749" s="227" t="s">
        <v>1</v>
      </c>
      <c r="I749" s="225"/>
      <c r="J749" s="225"/>
      <c r="K749" s="225"/>
      <c r="L749" s="226"/>
      <c r="M749" s="229"/>
      <c r="N749" s="230"/>
      <c r="O749" s="230"/>
      <c r="P749" s="230"/>
      <c r="Q749" s="230"/>
      <c r="R749" s="230"/>
      <c r="S749" s="230"/>
      <c r="T749" s="231"/>
      <c r="U749" s="225"/>
      <c r="V749" s="225"/>
      <c r="AT749" s="101" t="s">
        <v>212</v>
      </c>
      <c r="AU749" s="101" t="s">
        <v>83</v>
      </c>
      <c r="AV749" s="13" t="s">
        <v>81</v>
      </c>
      <c r="AW749" s="13" t="s">
        <v>32</v>
      </c>
      <c r="AX749" s="13" t="s">
        <v>75</v>
      </c>
      <c r="AY749" s="101" t="s">
        <v>204</v>
      </c>
    </row>
    <row r="750" spans="1:65" s="13" customFormat="1" x14ac:dyDescent="0.2">
      <c r="A750" s="225"/>
      <c r="B750" s="226"/>
      <c r="C750" s="225"/>
      <c r="D750" s="200" t="s">
        <v>212</v>
      </c>
      <c r="E750" s="227" t="s">
        <v>1</v>
      </c>
      <c r="F750" s="228" t="s">
        <v>329</v>
      </c>
      <c r="G750" s="225"/>
      <c r="H750" s="227" t="s">
        <v>1</v>
      </c>
      <c r="I750" s="225"/>
      <c r="J750" s="225"/>
      <c r="K750" s="225"/>
      <c r="L750" s="226"/>
      <c r="M750" s="229"/>
      <c r="N750" s="230"/>
      <c r="O750" s="230"/>
      <c r="P750" s="230"/>
      <c r="Q750" s="230"/>
      <c r="R750" s="230"/>
      <c r="S750" s="230"/>
      <c r="T750" s="231"/>
      <c r="U750" s="225"/>
      <c r="V750" s="225"/>
      <c r="AT750" s="101" t="s">
        <v>212</v>
      </c>
      <c r="AU750" s="101" t="s">
        <v>83</v>
      </c>
      <c r="AV750" s="13" t="s">
        <v>81</v>
      </c>
      <c r="AW750" s="13" t="s">
        <v>32</v>
      </c>
      <c r="AX750" s="13" t="s">
        <v>75</v>
      </c>
      <c r="AY750" s="101" t="s">
        <v>204</v>
      </c>
    </row>
    <row r="751" spans="1:65" s="14" customFormat="1" x14ac:dyDescent="0.2">
      <c r="A751" s="198"/>
      <c r="B751" s="199"/>
      <c r="C751" s="198"/>
      <c r="D751" s="200" t="s">
        <v>212</v>
      </c>
      <c r="E751" s="201" t="s">
        <v>1</v>
      </c>
      <c r="F751" s="202" t="s">
        <v>1437</v>
      </c>
      <c r="G751" s="198"/>
      <c r="H751" s="203">
        <v>0.40400000000000003</v>
      </c>
      <c r="I751" s="198"/>
      <c r="J751" s="198"/>
      <c r="K751" s="198"/>
      <c r="L751" s="199"/>
      <c r="M751" s="204"/>
      <c r="N751" s="205"/>
      <c r="O751" s="205"/>
      <c r="P751" s="205"/>
      <c r="Q751" s="205"/>
      <c r="R751" s="205"/>
      <c r="S751" s="205"/>
      <c r="T751" s="206"/>
      <c r="U751" s="198"/>
      <c r="V751" s="198"/>
      <c r="AT751" s="102" t="s">
        <v>212</v>
      </c>
      <c r="AU751" s="102" t="s">
        <v>83</v>
      </c>
      <c r="AV751" s="14" t="s">
        <v>83</v>
      </c>
      <c r="AW751" s="14" t="s">
        <v>32</v>
      </c>
      <c r="AX751" s="14" t="s">
        <v>75</v>
      </c>
      <c r="AY751" s="102" t="s">
        <v>204</v>
      </c>
    </row>
    <row r="752" spans="1:65" s="15" customFormat="1" x14ac:dyDescent="0.2">
      <c r="A752" s="207"/>
      <c r="B752" s="208"/>
      <c r="C752" s="207"/>
      <c r="D752" s="200" t="s">
        <v>212</v>
      </c>
      <c r="E752" s="209" t="s">
        <v>1</v>
      </c>
      <c r="F752" s="210" t="s">
        <v>227</v>
      </c>
      <c r="G752" s="207"/>
      <c r="H752" s="211">
        <v>1.8319999999999999</v>
      </c>
      <c r="I752" s="207"/>
      <c r="J752" s="207"/>
      <c r="K752" s="207"/>
      <c r="L752" s="208"/>
      <c r="M752" s="212"/>
      <c r="N752" s="213"/>
      <c r="O752" s="213"/>
      <c r="P752" s="213"/>
      <c r="Q752" s="213"/>
      <c r="R752" s="213"/>
      <c r="S752" s="213"/>
      <c r="T752" s="214"/>
      <c r="U752" s="207"/>
      <c r="V752" s="207"/>
      <c r="AT752" s="103" t="s">
        <v>212</v>
      </c>
      <c r="AU752" s="103" t="s">
        <v>83</v>
      </c>
      <c r="AV752" s="15" t="s">
        <v>211</v>
      </c>
      <c r="AW752" s="15" t="s">
        <v>32</v>
      </c>
      <c r="AX752" s="15" t="s">
        <v>81</v>
      </c>
      <c r="AY752" s="103" t="s">
        <v>204</v>
      </c>
    </row>
    <row r="753" spans="1:65" s="2" customFormat="1" ht="16.5" customHeight="1" x14ac:dyDescent="0.2">
      <c r="A753" s="111"/>
      <c r="B753" s="112"/>
      <c r="C753" s="187" t="s">
        <v>993</v>
      </c>
      <c r="D753" s="187" t="s">
        <v>207</v>
      </c>
      <c r="E753" s="188" t="s">
        <v>1438</v>
      </c>
      <c r="F753" s="189" t="s">
        <v>1439</v>
      </c>
      <c r="G753" s="190" t="s">
        <v>210</v>
      </c>
      <c r="H753" s="191">
        <v>24.143000000000001</v>
      </c>
      <c r="I753" s="192"/>
      <c r="J753" s="192">
        <f>ROUND(I753*H753,2)</f>
        <v>0</v>
      </c>
      <c r="K753" s="193"/>
      <c r="L753" s="112"/>
      <c r="M753" s="194" t="s">
        <v>1</v>
      </c>
      <c r="N753" s="195" t="s">
        <v>40</v>
      </c>
      <c r="O753" s="196">
        <v>0</v>
      </c>
      <c r="P753" s="196">
        <f>O753*H753</f>
        <v>0</v>
      </c>
      <c r="Q753" s="196">
        <v>0</v>
      </c>
      <c r="R753" s="196">
        <f>Q753*H753</f>
        <v>0</v>
      </c>
      <c r="S753" s="196">
        <v>0</v>
      </c>
      <c r="T753" s="197">
        <f>S753*H753</f>
        <v>0</v>
      </c>
      <c r="U753" s="111"/>
      <c r="V753" s="111"/>
      <c r="W753" s="29"/>
      <c r="X753" s="29"/>
      <c r="Y753" s="29"/>
      <c r="Z753" s="29"/>
      <c r="AA753" s="29"/>
      <c r="AB753" s="29"/>
      <c r="AC753" s="29"/>
      <c r="AD753" s="29"/>
      <c r="AE753" s="29"/>
      <c r="AR753" s="99" t="s">
        <v>310</v>
      </c>
      <c r="AT753" s="99" t="s">
        <v>207</v>
      </c>
      <c r="AU753" s="99" t="s">
        <v>83</v>
      </c>
      <c r="AY753" s="18" t="s">
        <v>204</v>
      </c>
      <c r="BE753" s="100">
        <f>IF(N753="základní",J753,0)</f>
        <v>0</v>
      </c>
      <c r="BF753" s="100">
        <f>IF(N753="snížená",J753,0)</f>
        <v>0</v>
      </c>
      <c r="BG753" s="100">
        <f>IF(N753="zákl. přenesená",J753,0)</f>
        <v>0</v>
      </c>
      <c r="BH753" s="100">
        <f>IF(N753="sníž. přenesená",J753,0)</f>
        <v>0</v>
      </c>
      <c r="BI753" s="100">
        <f>IF(N753="nulová",J753,0)</f>
        <v>0</v>
      </c>
      <c r="BJ753" s="18" t="s">
        <v>81</v>
      </c>
      <c r="BK753" s="100">
        <f>ROUND(I753*H753,2)</f>
        <v>0</v>
      </c>
      <c r="BL753" s="18" t="s">
        <v>310</v>
      </c>
      <c r="BM753" s="99" t="s">
        <v>996</v>
      </c>
    </row>
    <row r="754" spans="1:65" s="13" customFormat="1" x14ac:dyDescent="0.2">
      <c r="A754" s="225"/>
      <c r="B754" s="226"/>
      <c r="C754" s="225"/>
      <c r="D754" s="200" t="s">
        <v>212</v>
      </c>
      <c r="E754" s="227" t="s">
        <v>1</v>
      </c>
      <c r="F754" s="228" t="s">
        <v>1154</v>
      </c>
      <c r="G754" s="225"/>
      <c r="H754" s="227" t="s">
        <v>1</v>
      </c>
      <c r="I754" s="225"/>
      <c r="J754" s="225"/>
      <c r="K754" s="225"/>
      <c r="L754" s="226"/>
      <c r="M754" s="229"/>
      <c r="N754" s="230"/>
      <c r="O754" s="230"/>
      <c r="P754" s="230"/>
      <c r="Q754" s="230"/>
      <c r="R754" s="230"/>
      <c r="S754" s="230"/>
      <c r="T754" s="231"/>
      <c r="U754" s="225"/>
      <c r="V754" s="225"/>
      <c r="AT754" s="101" t="s">
        <v>212</v>
      </c>
      <c r="AU754" s="101" t="s">
        <v>83</v>
      </c>
      <c r="AV754" s="13" t="s">
        <v>81</v>
      </c>
      <c r="AW754" s="13" t="s">
        <v>32</v>
      </c>
      <c r="AX754" s="13" t="s">
        <v>75</v>
      </c>
      <c r="AY754" s="101" t="s">
        <v>204</v>
      </c>
    </row>
    <row r="755" spans="1:65" s="13" customFormat="1" x14ac:dyDescent="0.2">
      <c r="A755" s="225"/>
      <c r="B755" s="226"/>
      <c r="C755" s="225"/>
      <c r="D755" s="200" t="s">
        <v>212</v>
      </c>
      <c r="E755" s="227" t="s">
        <v>1</v>
      </c>
      <c r="F755" s="228" t="s">
        <v>1164</v>
      </c>
      <c r="G755" s="225"/>
      <c r="H755" s="227" t="s">
        <v>1</v>
      </c>
      <c r="I755" s="225"/>
      <c r="J755" s="225"/>
      <c r="K755" s="225"/>
      <c r="L755" s="226"/>
      <c r="M755" s="229"/>
      <c r="N755" s="230"/>
      <c r="O755" s="230"/>
      <c r="P755" s="230"/>
      <c r="Q755" s="230"/>
      <c r="R755" s="230"/>
      <c r="S755" s="230"/>
      <c r="T755" s="231"/>
      <c r="U755" s="225"/>
      <c r="V755" s="225"/>
      <c r="AT755" s="101" t="s">
        <v>212</v>
      </c>
      <c r="AU755" s="101" t="s">
        <v>83</v>
      </c>
      <c r="AV755" s="13" t="s">
        <v>81</v>
      </c>
      <c r="AW755" s="13" t="s">
        <v>32</v>
      </c>
      <c r="AX755" s="13" t="s">
        <v>75</v>
      </c>
      <c r="AY755" s="101" t="s">
        <v>204</v>
      </c>
    </row>
    <row r="756" spans="1:65" s="14" customFormat="1" x14ac:dyDescent="0.2">
      <c r="A756" s="198"/>
      <c r="B756" s="199"/>
      <c r="C756" s="198"/>
      <c r="D756" s="200" t="s">
        <v>212</v>
      </c>
      <c r="E756" s="201" t="s">
        <v>1</v>
      </c>
      <c r="F756" s="202" t="s">
        <v>1440</v>
      </c>
      <c r="G756" s="198"/>
      <c r="H756" s="203">
        <v>1.746</v>
      </c>
      <c r="I756" s="198"/>
      <c r="J756" s="198"/>
      <c r="K756" s="198"/>
      <c r="L756" s="199"/>
      <c r="M756" s="204"/>
      <c r="N756" s="205"/>
      <c r="O756" s="205"/>
      <c r="P756" s="205"/>
      <c r="Q756" s="205"/>
      <c r="R756" s="205"/>
      <c r="S756" s="205"/>
      <c r="T756" s="206"/>
      <c r="U756" s="198"/>
      <c r="V756" s="198"/>
      <c r="AT756" s="102" t="s">
        <v>212</v>
      </c>
      <c r="AU756" s="102" t="s">
        <v>83</v>
      </c>
      <c r="AV756" s="14" t="s">
        <v>83</v>
      </c>
      <c r="AW756" s="14" t="s">
        <v>32</v>
      </c>
      <c r="AX756" s="14" t="s">
        <v>75</v>
      </c>
      <c r="AY756" s="102" t="s">
        <v>204</v>
      </c>
    </row>
    <row r="757" spans="1:65" s="13" customFormat="1" x14ac:dyDescent="0.2">
      <c r="A757" s="225"/>
      <c r="B757" s="226"/>
      <c r="C757" s="225"/>
      <c r="D757" s="200" t="s">
        <v>212</v>
      </c>
      <c r="E757" s="227" t="s">
        <v>1</v>
      </c>
      <c r="F757" s="228" t="s">
        <v>327</v>
      </c>
      <c r="G757" s="225"/>
      <c r="H757" s="227" t="s">
        <v>1</v>
      </c>
      <c r="I757" s="225"/>
      <c r="J757" s="225"/>
      <c r="K757" s="225"/>
      <c r="L757" s="226"/>
      <c r="M757" s="229"/>
      <c r="N757" s="230"/>
      <c r="O757" s="230"/>
      <c r="P757" s="230"/>
      <c r="Q757" s="230"/>
      <c r="R757" s="230"/>
      <c r="S757" s="230"/>
      <c r="T757" s="231"/>
      <c r="U757" s="225"/>
      <c r="V757" s="225"/>
      <c r="AT757" s="101" t="s">
        <v>212</v>
      </c>
      <c r="AU757" s="101" t="s">
        <v>83</v>
      </c>
      <c r="AV757" s="13" t="s">
        <v>81</v>
      </c>
      <c r="AW757" s="13" t="s">
        <v>32</v>
      </c>
      <c r="AX757" s="13" t="s">
        <v>75</v>
      </c>
      <c r="AY757" s="101" t="s">
        <v>204</v>
      </c>
    </row>
    <row r="758" spans="1:65" s="14" customFormat="1" x14ac:dyDescent="0.2">
      <c r="A758" s="198"/>
      <c r="B758" s="199"/>
      <c r="C758" s="198"/>
      <c r="D758" s="200" t="s">
        <v>212</v>
      </c>
      <c r="E758" s="201" t="s">
        <v>1</v>
      </c>
      <c r="F758" s="202" t="s">
        <v>1441</v>
      </c>
      <c r="G758" s="198"/>
      <c r="H758" s="203">
        <v>21.792000000000002</v>
      </c>
      <c r="I758" s="198"/>
      <c r="J758" s="198"/>
      <c r="K758" s="198"/>
      <c r="L758" s="199"/>
      <c r="M758" s="204"/>
      <c r="N758" s="205"/>
      <c r="O758" s="205"/>
      <c r="P758" s="205"/>
      <c r="Q758" s="205"/>
      <c r="R758" s="205"/>
      <c r="S758" s="205"/>
      <c r="T758" s="206"/>
      <c r="U758" s="198"/>
      <c r="V758" s="198"/>
      <c r="AT758" s="102" t="s">
        <v>212</v>
      </c>
      <c r="AU758" s="102" t="s">
        <v>83</v>
      </c>
      <c r="AV758" s="14" t="s">
        <v>83</v>
      </c>
      <c r="AW758" s="14" t="s">
        <v>32</v>
      </c>
      <c r="AX758" s="14" t="s">
        <v>75</v>
      </c>
      <c r="AY758" s="102" t="s">
        <v>204</v>
      </c>
    </row>
    <row r="759" spans="1:65" s="13" customFormat="1" x14ac:dyDescent="0.2">
      <c r="A759" s="225"/>
      <c r="B759" s="226"/>
      <c r="C759" s="225"/>
      <c r="D759" s="200" t="s">
        <v>212</v>
      </c>
      <c r="E759" s="227" t="s">
        <v>1</v>
      </c>
      <c r="F759" s="228" t="s">
        <v>1159</v>
      </c>
      <c r="G759" s="225"/>
      <c r="H759" s="227" t="s">
        <v>1</v>
      </c>
      <c r="I759" s="225"/>
      <c r="J759" s="225"/>
      <c r="K759" s="225"/>
      <c r="L759" s="226"/>
      <c r="M759" s="229"/>
      <c r="N759" s="230"/>
      <c r="O759" s="230"/>
      <c r="P759" s="230"/>
      <c r="Q759" s="230"/>
      <c r="R759" s="230"/>
      <c r="S759" s="230"/>
      <c r="T759" s="231"/>
      <c r="U759" s="225"/>
      <c r="V759" s="225"/>
      <c r="AT759" s="101" t="s">
        <v>212</v>
      </c>
      <c r="AU759" s="101" t="s">
        <v>83</v>
      </c>
      <c r="AV759" s="13" t="s">
        <v>81</v>
      </c>
      <c r="AW759" s="13" t="s">
        <v>32</v>
      </c>
      <c r="AX759" s="13" t="s">
        <v>75</v>
      </c>
      <c r="AY759" s="101" t="s">
        <v>204</v>
      </c>
    </row>
    <row r="760" spans="1:65" s="13" customFormat="1" x14ac:dyDescent="0.2">
      <c r="A760" s="225"/>
      <c r="B760" s="226"/>
      <c r="C760" s="225"/>
      <c r="D760" s="200" t="s">
        <v>212</v>
      </c>
      <c r="E760" s="227" t="s">
        <v>1</v>
      </c>
      <c r="F760" s="228" t="s">
        <v>329</v>
      </c>
      <c r="G760" s="225"/>
      <c r="H760" s="227" t="s">
        <v>1</v>
      </c>
      <c r="I760" s="225"/>
      <c r="J760" s="225"/>
      <c r="K760" s="225"/>
      <c r="L760" s="226"/>
      <c r="M760" s="229"/>
      <c r="N760" s="230"/>
      <c r="O760" s="230"/>
      <c r="P760" s="230"/>
      <c r="Q760" s="230"/>
      <c r="R760" s="230"/>
      <c r="S760" s="230"/>
      <c r="T760" s="231"/>
      <c r="U760" s="225"/>
      <c r="V760" s="225"/>
      <c r="AT760" s="101" t="s">
        <v>212</v>
      </c>
      <c r="AU760" s="101" t="s">
        <v>83</v>
      </c>
      <c r="AV760" s="13" t="s">
        <v>81</v>
      </c>
      <c r="AW760" s="13" t="s">
        <v>32</v>
      </c>
      <c r="AX760" s="13" t="s">
        <v>75</v>
      </c>
      <c r="AY760" s="101" t="s">
        <v>204</v>
      </c>
    </row>
    <row r="761" spans="1:65" s="14" customFormat="1" x14ac:dyDescent="0.2">
      <c r="A761" s="198"/>
      <c r="B761" s="199"/>
      <c r="C761" s="198"/>
      <c r="D761" s="200" t="s">
        <v>212</v>
      </c>
      <c r="E761" s="201" t="s">
        <v>1</v>
      </c>
      <c r="F761" s="202" t="s">
        <v>1442</v>
      </c>
      <c r="G761" s="198"/>
      <c r="H761" s="203">
        <v>0.60499999999999998</v>
      </c>
      <c r="I761" s="198"/>
      <c r="J761" s="198"/>
      <c r="K761" s="198"/>
      <c r="L761" s="199"/>
      <c r="M761" s="204"/>
      <c r="N761" s="205"/>
      <c r="O761" s="205"/>
      <c r="P761" s="205"/>
      <c r="Q761" s="205"/>
      <c r="R761" s="205"/>
      <c r="S761" s="205"/>
      <c r="T761" s="206"/>
      <c r="U761" s="198"/>
      <c r="V761" s="198"/>
      <c r="AT761" s="102" t="s">
        <v>212</v>
      </c>
      <c r="AU761" s="102" t="s">
        <v>83</v>
      </c>
      <c r="AV761" s="14" t="s">
        <v>83</v>
      </c>
      <c r="AW761" s="14" t="s">
        <v>32</v>
      </c>
      <c r="AX761" s="14" t="s">
        <v>75</v>
      </c>
      <c r="AY761" s="102" t="s">
        <v>204</v>
      </c>
    </row>
    <row r="762" spans="1:65" s="15" customFormat="1" x14ac:dyDescent="0.2">
      <c r="A762" s="207"/>
      <c r="B762" s="208"/>
      <c r="C762" s="207"/>
      <c r="D762" s="200" t="s">
        <v>212</v>
      </c>
      <c r="E762" s="209" t="s">
        <v>1</v>
      </c>
      <c r="F762" s="210" t="s">
        <v>227</v>
      </c>
      <c r="G762" s="207"/>
      <c r="H762" s="211">
        <v>24.143000000000001</v>
      </c>
      <c r="I762" s="207"/>
      <c r="J762" s="207"/>
      <c r="K762" s="207"/>
      <c r="L762" s="208"/>
      <c r="M762" s="212"/>
      <c r="N762" s="213"/>
      <c r="O762" s="213"/>
      <c r="P762" s="213"/>
      <c r="Q762" s="213"/>
      <c r="R762" s="213"/>
      <c r="S762" s="213"/>
      <c r="T762" s="214"/>
      <c r="U762" s="207"/>
      <c r="V762" s="207"/>
      <c r="AT762" s="103" t="s">
        <v>212</v>
      </c>
      <c r="AU762" s="103" t="s">
        <v>83</v>
      </c>
      <c r="AV762" s="15" t="s">
        <v>211</v>
      </c>
      <c r="AW762" s="15" t="s">
        <v>32</v>
      </c>
      <c r="AX762" s="15" t="s">
        <v>81</v>
      </c>
      <c r="AY762" s="103" t="s">
        <v>204</v>
      </c>
    </row>
    <row r="763" spans="1:65" s="2" customFormat="1" ht="21.75" customHeight="1" x14ac:dyDescent="0.2">
      <c r="A763" s="111"/>
      <c r="B763" s="112"/>
      <c r="C763" s="215" t="s">
        <v>606</v>
      </c>
      <c r="D763" s="215" t="s">
        <v>1071</v>
      </c>
      <c r="E763" s="216" t="s">
        <v>1443</v>
      </c>
      <c r="F763" s="217" t="s">
        <v>1444</v>
      </c>
      <c r="G763" s="218" t="s">
        <v>210</v>
      </c>
      <c r="H763" s="219">
        <v>31.079000000000001</v>
      </c>
      <c r="I763" s="220"/>
      <c r="J763" s="220">
        <f>ROUND(I763*H763,2)</f>
        <v>0</v>
      </c>
      <c r="K763" s="221"/>
      <c r="L763" s="222"/>
      <c r="M763" s="223" t="s">
        <v>1</v>
      </c>
      <c r="N763" s="224" t="s">
        <v>40</v>
      </c>
      <c r="O763" s="196">
        <v>0</v>
      </c>
      <c r="P763" s="196">
        <f>O763*H763</f>
        <v>0</v>
      </c>
      <c r="Q763" s="196">
        <v>0</v>
      </c>
      <c r="R763" s="196">
        <f>Q763*H763</f>
        <v>0</v>
      </c>
      <c r="S763" s="196">
        <v>0</v>
      </c>
      <c r="T763" s="197">
        <f>S763*H763</f>
        <v>0</v>
      </c>
      <c r="U763" s="111"/>
      <c r="V763" s="111"/>
      <c r="W763" s="29"/>
      <c r="X763" s="29"/>
      <c r="Y763" s="29"/>
      <c r="Z763" s="29"/>
      <c r="AA763" s="29"/>
      <c r="AB763" s="29"/>
      <c r="AC763" s="29"/>
      <c r="AD763" s="29"/>
      <c r="AE763" s="29"/>
      <c r="AR763" s="99" t="s">
        <v>368</v>
      </c>
      <c r="AT763" s="99" t="s">
        <v>1071</v>
      </c>
      <c r="AU763" s="99" t="s">
        <v>83</v>
      </c>
      <c r="AY763" s="18" t="s">
        <v>204</v>
      </c>
      <c r="BE763" s="100">
        <f>IF(N763="základní",J763,0)</f>
        <v>0</v>
      </c>
      <c r="BF763" s="100">
        <f>IF(N763="snížená",J763,0)</f>
        <v>0</v>
      </c>
      <c r="BG763" s="100">
        <f>IF(N763="zákl. přenesená",J763,0)</f>
        <v>0</v>
      </c>
      <c r="BH763" s="100">
        <f>IF(N763="sníž. přenesená",J763,0)</f>
        <v>0</v>
      </c>
      <c r="BI763" s="100">
        <f>IF(N763="nulová",J763,0)</f>
        <v>0</v>
      </c>
      <c r="BJ763" s="18" t="s">
        <v>81</v>
      </c>
      <c r="BK763" s="100">
        <f>ROUND(I763*H763,2)</f>
        <v>0</v>
      </c>
      <c r="BL763" s="18" t="s">
        <v>310</v>
      </c>
      <c r="BM763" s="99" t="s">
        <v>1010</v>
      </c>
    </row>
    <row r="764" spans="1:65" s="14" customFormat="1" x14ac:dyDescent="0.2">
      <c r="A764" s="198"/>
      <c r="B764" s="199"/>
      <c r="C764" s="198"/>
      <c r="D764" s="200" t="s">
        <v>212</v>
      </c>
      <c r="E764" s="201" t="s">
        <v>1</v>
      </c>
      <c r="F764" s="202" t="s">
        <v>1445</v>
      </c>
      <c r="G764" s="198"/>
      <c r="H764" s="203">
        <v>2.1070000000000002</v>
      </c>
      <c r="I764" s="198"/>
      <c r="J764" s="198"/>
      <c r="K764" s="198"/>
      <c r="L764" s="199"/>
      <c r="M764" s="204"/>
      <c r="N764" s="205"/>
      <c r="O764" s="205"/>
      <c r="P764" s="205"/>
      <c r="Q764" s="205"/>
      <c r="R764" s="205"/>
      <c r="S764" s="205"/>
      <c r="T764" s="206"/>
      <c r="U764" s="198"/>
      <c r="V764" s="198"/>
      <c r="AT764" s="102" t="s">
        <v>212</v>
      </c>
      <c r="AU764" s="102" t="s">
        <v>83</v>
      </c>
      <c r="AV764" s="14" t="s">
        <v>83</v>
      </c>
      <c r="AW764" s="14" t="s">
        <v>32</v>
      </c>
      <c r="AX764" s="14" t="s">
        <v>75</v>
      </c>
      <c r="AY764" s="102" t="s">
        <v>204</v>
      </c>
    </row>
    <row r="765" spans="1:65" s="14" customFormat="1" x14ac:dyDescent="0.2">
      <c r="A765" s="198"/>
      <c r="B765" s="199"/>
      <c r="C765" s="198"/>
      <c r="D765" s="200" t="s">
        <v>212</v>
      </c>
      <c r="E765" s="201" t="s">
        <v>1</v>
      </c>
      <c r="F765" s="202" t="s">
        <v>1446</v>
      </c>
      <c r="G765" s="198"/>
      <c r="H765" s="203">
        <v>28.972000000000001</v>
      </c>
      <c r="I765" s="198"/>
      <c r="J765" s="198"/>
      <c r="K765" s="198"/>
      <c r="L765" s="199"/>
      <c r="M765" s="204"/>
      <c r="N765" s="205"/>
      <c r="O765" s="205"/>
      <c r="P765" s="205"/>
      <c r="Q765" s="205"/>
      <c r="R765" s="205"/>
      <c r="S765" s="205"/>
      <c r="T765" s="206"/>
      <c r="U765" s="198"/>
      <c r="V765" s="198"/>
      <c r="AT765" s="102" t="s">
        <v>212</v>
      </c>
      <c r="AU765" s="102" t="s">
        <v>83</v>
      </c>
      <c r="AV765" s="14" t="s">
        <v>83</v>
      </c>
      <c r="AW765" s="14" t="s">
        <v>32</v>
      </c>
      <c r="AX765" s="14" t="s">
        <v>75</v>
      </c>
      <c r="AY765" s="102" t="s">
        <v>204</v>
      </c>
    </row>
    <row r="766" spans="1:65" s="15" customFormat="1" x14ac:dyDescent="0.2">
      <c r="A766" s="207"/>
      <c r="B766" s="208"/>
      <c r="C766" s="207"/>
      <c r="D766" s="200" t="s">
        <v>212</v>
      </c>
      <c r="E766" s="209" t="s">
        <v>1</v>
      </c>
      <c r="F766" s="210" t="s">
        <v>227</v>
      </c>
      <c r="G766" s="207"/>
      <c r="H766" s="211">
        <v>31.079000000000001</v>
      </c>
      <c r="I766" s="207"/>
      <c r="J766" s="207"/>
      <c r="K766" s="207"/>
      <c r="L766" s="208"/>
      <c r="M766" s="212"/>
      <c r="N766" s="213"/>
      <c r="O766" s="213"/>
      <c r="P766" s="213"/>
      <c r="Q766" s="213"/>
      <c r="R766" s="213"/>
      <c r="S766" s="213"/>
      <c r="T766" s="214"/>
      <c r="U766" s="207"/>
      <c r="V766" s="207"/>
      <c r="AT766" s="103" t="s">
        <v>212</v>
      </c>
      <c r="AU766" s="103" t="s">
        <v>83</v>
      </c>
      <c r="AV766" s="15" t="s">
        <v>211</v>
      </c>
      <c r="AW766" s="15" t="s">
        <v>32</v>
      </c>
      <c r="AX766" s="15" t="s">
        <v>81</v>
      </c>
      <c r="AY766" s="103" t="s">
        <v>204</v>
      </c>
    </row>
    <row r="767" spans="1:65" s="2" customFormat="1" ht="24.2" customHeight="1" x14ac:dyDescent="0.2">
      <c r="A767" s="111"/>
      <c r="B767" s="112"/>
      <c r="C767" s="187" t="s">
        <v>1012</v>
      </c>
      <c r="D767" s="187" t="s">
        <v>207</v>
      </c>
      <c r="E767" s="188" t="s">
        <v>1447</v>
      </c>
      <c r="F767" s="189" t="s">
        <v>1448</v>
      </c>
      <c r="G767" s="190" t="s">
        <v>210</v>
      </c>
      <c r="H767" s="191">
        <v>91.91</v>
      </c>
      <c r="I767" s="192"/>
      <c r="J767" s="192">
        <f>ROUND(I767*H767,2)</f>
        <v>0</v>
      </c>
      <c r="K767" s="193"/>
      <c r="L767" s="112"/>
      <c r="M767" s="194" t="s">
        <v>1</v>
      </c>
      <c r="N767" s="195" t="s">
        <v>40</v>
      </c>
      <c r="O767" s="196">
        <v>0</v>
      </c>
      <c r="P767" s="196">
        <f>O767*H767</f>
        <v>0</v>
      </c>
      <c r="Q767" s="196">
        <v>0</v>
      </c>
      <c r="R767" s="196">
        <f>Q767*H767</f>
        <v>0</v>
      </c>
      <c r="S767" s="196">
        <v>0</v>
      </c>
      <c r="T767" s="197">
        <f>S767*H767</f>
        <v>0</v>
      </c>
      <c r="U767" s="111"/>
      <c r="V767" s="111"/>
      <c r="W767" s="29"/>
      <c r="X767" s="29"/>
      <c r="Y767" s="29"/>
      <c r="Z767" s="29"/>
      <c r="AA767" s="29"/>
      <c r="AB767" s="29"/>
      <c r="AC767" s="29"/>
      <c r="AD767" s="29"/>
      <c r="AE767" s="29"/>
      <c r="AR767" s="99" t="s">
        <v>310</v>
      </c>
      <c r="AT767" s="99" t="s">
        <v>207</v>
      </c>
      <c r="AU767" s="99" t="s">
        <v>83</v>
      </c>
      <c r="AY767" s="18" t="s">
        <v>204</v>
      </c>
      <c r="BE767" s="100">
        <f>IF(N767="základní",J767,0)</f>
        <v>0</v>
      </c>
      <c r="BF767" s="100">
        <f>IF(N767="snížená",J767,0)</f>
        <v>0</v>
      </c>
      <c r="BG767" s="100">
        <f>IF(N767="zákl. přenesená",J767,0)</f>
        <v>0</v>
      </c>
      <c r="BH767" s="100">
        <f>IF(N767="sníž. přenesená",J767,0)</f>
        <v>0</v>
      </c>
      <c r="BI767" s="100">
        <f>IF(N767="nulová",J767,0)</f>
        <v>0</v>
      </c>
      <c r="BJ767" s="18" t="s">
        <v>81</v>
      </c>
      <c r="BK767" s="100">
        <f>ROUND(I767*H767,2)</f>
        <v>0</v>
      </c>
      <c r="BL767" s="18" t="s">
        <v>310</v>
      </c>
      <c r="BM767" s="99" t="s">
        <v>1015</v>
      </c>
    </row>
    <row r="768" spans="1:65" s="13" customFormat="1" x14ac:dyDescent="0.2">
      <c r="A768" s="225"/>
      <c r="B768" s="226"/>
      <c r="C768" s="225"/>
      <c r="D768" s="200" t="s">
        <v>212</v>
      </c>
      <c r="E768" s="227" t="s">
        <v>1</v>
      </c>
      <c r="F768" s="228" t="s">
        <v>1159</v>
      </c>
      <c r="G768" s="225"/>
      <c r="H768" s="227" t="s">
        <v>1</v>
      </c>
      <c r="I768" s="225"/>
      <c r="J768" s="225"/>
      <c r="K768" s="225"/>
      <c r="L768" s="226"/>
      <c r="M768" s="229"/>
      <c r="N768" s="230"/>
      <c r="O768" s="230"/>
      <c r="P768" s="230"/>
      <c r="Q768" s="230"/>
      <c r="R768" s="230"/>
      <c r="S768" s="230"/>
      <c r="T768" s="231"/>
      <c r="U768" s="225"/>
      <c r="V768" s="225"/>
      <c r="AT768" s="101" t="s">
        <v>212</v>
      </c>
      <c r="AU768" s="101" t="s">
        <v>83</v>
      </c>
      <c r="AV768" s="13" t="s">
        <v>81</v>
      </c>
      <c r="AW768" s="13" t="s">
        <v>32</v>
      </c>
      <c r="AX768" s="13" t="s">
        <v>75</v>
      </c>
      <c r="AY768" s="101" t="s">
        <v>204</v>
      </c>
    </row>
    <row r="769" spans="1:65" s="13" customFormat="1" x14ac:dyDescent="0.2">
      <c r="A769" s="225"/>
      <c r="B769" s="226"/>
      <c r="C769" s="225"/>
      <c r="D769" s="200" t="s">
        <v>212</v>
      </c>
      <c r="E769" s="227" t="s">
        <v>1</v>
      </c>
      <c r="F769" s="228" t="s">
        <v>1449</v>
      </c>
      <c r="G769" s="225"/>
      <c r="H769" s="227" t="s">
        <v>1</v>
      </c>
      <c r="I769" s="225"/>
      <c r="J769" s="225"/>
      <c r="K769" s="225"/>
      <c r="L769" s="226"/>
      <c r="M769" s="229"/>
      <c r="N769" s="230"/>
      <c r="O769" s="230"/>
      <c r="P769" s="230"/>
      <c r="Q769" s="230"/>
      <c r="R769" s="230"/>
      <c r="S769" s="230"/>
      <c r="T769" s="231"/>
      <c r="U769" s="225"/>
      <c r="V769" s="225"/>
      <c r="AT769" s="101" t="s">
        <v>212</v>
      </c>
      <c r="AU769" s="101" t="s">
        <v>83</v>
      </c>
      <c r="AV769" s="13" t="s">
        <v>81</v>
      </c>
      <c r="AW769" s="13" t="s">
        <v>32</v>
      </c>
      <c r="AX769" s="13" t="s">
        <v>75</v>
      </c>
      <c r="AY769" s="101" t="s">
        <v>204</v>
      </c>
    </row>
    <row r="770" spans="1:65" s="13" customFormat="1" x14ac:dyDescent="0.2">
      <c r="A770" s="225"/>
      <c r="B770" s="226"/>
      <c r="C770" s="225"/>
      <c r="D770" s="200" t="s">
        <v>212</v>
      </c>
      <c r="E770" s="227" t="s">
        <v>1</v>
      </c>
      <c r="F770" s="228" t="s">
        <v>425</v>
      </c>
      <c r="G770" s="225"/>
      <c r="H770" s="227" t="s">
        <v>1</v>
      </c>
      <c r="I770" s="225"/>
      <c r="J770" s="225"/>
      <c r="K770" s="225"/>
      <c r="L770" s="226"/>
      <c r="M770" s="229"/>
      <c r="N770" s="230"/>
      <c r="O770" s="230"/>
      <c r="P770" s="230"/>
      <c r="Q770" s="230"/>
      <c r="R770" s="230"/>
      <c r="S770" s="230"/>
      <c r="T770" s="231"/>
      <c r="U770" s="225"/>
      <c r="V770" s="225"/>
      <c r="AT770" s="101" t="s">
        <v>212</v>
      </c>
      <c r="AU770" s="101" t="s">
        <v>83</v>
      </c>
      <c r="AV770" s="13" t="s">
        <v>81</v>
      </c>
      <c r="AW770" s="13" t="s">
        <v>32</v>
      </c>
      <c r="AX770" s="13" t="s">
        <v>75</v>
      </c>
      <c r="AY770" s="101" t="s">
        <v>204</v>
      </c>
    </row>
    <row r="771" spans="1:65" s="14" customFormat="1" x14ac:dyDescent="0.2">
      <c r="A771" s="198"/>
      <c r="B771" s="199"/>
      <c r="C771" s="198"/>
      <c r="D771" s="200" t="s">
        <v>212</v>
      </c>
      <c r="E771" s="201" t="s">
        <v>1</v>
      </c>
      <c r="F771" s="202" t="s">
        <v>1450</v>
      </c>
      <c r="G771" s="198"/>
      <c r="H771" s="203">
        <v>64.2</v>
      </c>
      <c r="I771" s="198"/>
      <c r="J771" s="198"/>
      <c r="K771" s="198"/>
      <c r="L771" s="199"/>
      <c r="M771" s="204"/>
      <c r="N771" s="205"/>
      <c r="O771" s="205"/>
      <c r="P771" s="205"/>
      <c r="Q771" s="205"/>
      <c r="R771" s="205"/>
      <c r="S771" s="205"/>
      <c r="T771" s="206"/>
      <c r="U771" s="198"/>
      <c r="V771" s="198"/>
      <c r="AT771" s="102" t="s">
        <v>212</v>
      </c>
      <c r="AU771" s="102" t="s">
        <v>83</v>
      </c>
      <c r="AV771" s="14" t="s">
        <v>83</v>
      </c>
      <c r="AW771" s="14" t="s">
        <v>32</v>
      </c>
      <c r="AX771" s="14" t="s">
        <v>75</v>
      </c>
      <c r="AY771" s="102" t="s">
        <v>204</v>
      </c>
    </row>
    <row r="772" spans="1:65" s="13" customFormat="1" x14ac:dyDescent="0.2">
      <c r="A772" s="225"/>
      <c r="B772" s="226"/>
      <c r="C772" s="225"/>
      <c r="D772" s="200" t="s">
        <v>212</v>
      </c>
      <c r="E772" s="227" t="s">
        <v>1</v>
      </c>
      <c r="F772" s="228" t="s">
        <v>341</v>
      </c>
      <c r="G772" s="225"/>
      <c r="H772" s="227" t="s">
        <v>1</v>
      </c>
      <c r="I772" s="225"/>
      <c r="J772" s="225"/>
      <c r="K772" s="225"/>
      <c r="L772" s="226"/>
      <c r="M772" s="229"/>
      <c r="N772" s="230"/>
      <c r="O772" s="230"/>
      <c r="P772" s="230"/>
      <c r="Q772" s="230"/>
      <c r="R772" s="230"/>
      <c r="S772" s="230"/>
      <c r="T772" s="231"/>
      <c r="U772" s="225"/>
      <c r="V772" s="225"/>
      <c r="AT772" s="101" t="s">
        <v>212</v>
      </c>
      <c r="AU772" s="101" t="s">
        <v>83</v>
      </c>
      <c r="AV772" s="13" t="s">
        <v>81</v>
      </c>
      <c r="AW772" s="13" t="s">
        <v>32</v>
      </c>
      <c r="AX772" s="13" t="s">
        <v>75</v>
      </c>
      <c r="AY772" s="101" t="s">
        <v>204</v>
      </c>
    </row>
    <row r="773" spans="1:65" s="14" customFormat="1" x14ac:dyDescent="0.2">
      <c r="A773" s="198"/>
      <c r="B773" s="199"/>
      <c r="C773" s="198"/>
      <c r="D773" s="200" t="s">
        <v>212</v>
      </c>
      <c r="E773" s="201" t="s">
        <v>1</v>
      </c>
      <c r="F773" s="202" t="s">
        <v>1451</v>
      </c>
      <c r="G773" s="198"/>
      <c r="H773" s="203">
        <v>6.3</v>
      </c>
      <c r="I773" s="198"/>
      <c r="J773" s="198"/>
      <c r="K773" s="198"/>
      <c r="L773" s="199"/>
      <c r="M773" s="204"/>
      <c r="N773" s="205"/>
      <c r="O773" s="205"/>
      <c r="P773" s="205"/>
      <c r="Q773" s="205"/>
      <c r="R773" s="205"/>
      <c r="S773" s="205"/>
      <c r="T773" s="206"/>
      <c r="U773" s="198"/>
      <c r="V773" s="198"/>
      <c r="AT773" s="102" t="s">
        <v>212</v>
      </c>
      <c r="AU773" s="102" t="s">
        <v>83</v>
      </c>
      <c r="AV773" s="14" t="s">
        <v>83</v>
      </c>
      <c r="AW773" s="14" t="s">
        <v>32</v>
      </c>
      <c r="AX773" s="14" t="s">
        <v>75</v>
      </c>
      <c r="AY773" s="102" t="s">
        <v>204</v>
      </c>
    </row>
    <row r="774" spans="1:65" s="13" customFormat="1" x14ac:dyDescent="0.2">
      <c r="A774" s="225"/>
      <c r="B774" s="226"/>
      <c r="C774" s="225"/>
      <c r="D774" s="200" t="s">
        <v>212</v>
      </c>
      <c r="E774" s="227" t="s">
        <v>1</v>
      </c>
      <c r="F774" s="228" t="s">
        <v>429</v>
      </c>
      <c r="G774" s="225"/>
      <c r="H774" s="227" t="s">
        <v>1</v>
      </c>
      <c r="I774" s="225"/>
      <c r="J774" s="225"/>
      <c r="K774" s="225"/>
      <c r="L774" s="226"/>
      <c r="M774" s="229"/>
      <c r="N774" s="230"/>
      <c r="O774" s="230"/>
      <c r="P774" s="230"/>
      <c r="Q774" s="230"/>
      <c r="R774" s="230"/>
      <c r="S774" s="230"/>
      <c r="T774" s="231"/>
      <c r="U774" s="225"/>
      <c r="V774" s="225"/>
      <c r="AT774" s="101" t="s">
        <v>212</v>
      </c>
      <c r="AU774" s="101" t="s">
        <v>83</v>
      </c>
      <c r="AV774" s="13" t="s">
        <v>81</v>
      </c>
      <c r="AW774" s="13" t="s">
        <v>32</v>
      </c>
      <c r="AX774" s="13" t="s">
        <v>75</v>
      </c>
      <c r="AY774" s="101" t="s">
        <v>204</v>
      </c>
    </row>
    <row r="775" spans="1:65" s="14" customFormat="1" x14ac:dyDescent="0.2">
      <c r="A775" s="198"/>
      <c r="B775" s="199"/>
      <c r="C775" s="198"/>
      <c r="D775" s="200" t="s">
        <v>212</v>
      </c>
      <c r="E775" s="201" t="s">
        <v>1</v>
      </c>
      <c r="F775" s="202" t="s">
        <v>512</v>
      </c>
      <c r="G775" s="198"/>
      <c r="H775" s="203">
        <v>18.04</v>
      </c>
      <c r="I775" s="198"/>
      <c r="J775" s="198"/>
      <c r="K775" s="198"/>
      <c r="L775" s="199"/>
      <c r="M775" s="204"/>
      <c r="N775" s="205"/>
      <c r="O775" s="205"/>
      <c r="P775" s="205"/>
      <c r="Q775" s="205"/>
      <c r="R775" s="205"/>
      <c r="S775" s="205"/>
      <c r="T775" s="206"/>
      <c r="U775" s="198"/>
      <c r="V775" s="198"/>
      <c r="AT775" s="102" t="s">
        <v>212</v>
      </c>
      <c r="AU775" s="102" t="s">
        <v>83</v>
      </c>
      <c r="AV775" s="14" t="s">
        <v>83</v>
      </c>
      <c r="AW775" s="14" t="s">
        <v>32</v>
      </c>
      <c r="AX775" s="14" t="s">
        <v>75</v>
      </c>
      <c r="AY775" s="102" t="s">
        <v>204</v>
      </c>
    </row>
    <row r="776" spans="1:65" s="13" customFormat="1" x14ac:dyDescent="0.2">
      <c r="A776" s="225"/>
      <c r="B776" s="226"/>
      <c r="C776" s="225"/>
      <c r="D776" s="200" t="s">
        <v>212</v>
      </c>
      <c r="E776" s="227" t="s">
        <v>1</v>
      </c>
      <c r="F776" s="228" t="s">
        <v>414</v>
      </c>
      <c r="G776" s="225"/>
      <c r="H776" s="227" t="s">
        <v>1</v>
      </c>
      <c r="I776" s="225"/>
      <c r="J776" s="225"/>
      <c r="K776" s="225"/>
      <c r="L776" s="226"/>
      <c r="M776" s="229"/>
      <c r="N776" s="230"/>
      <c r="O776" s="230"/>
      <c r="P776" s="230"/>
      <c r="Q776" s="230"/>
      <c r="R776" s="230"/>
      <c r="S776" s="230"/>
      <c r="T776" s="231"/>
      <c r="U776" s="225"/>
      <c r="V776" s="225"/>
      <c r="AT776" s="101" t="s">
        <v>212</v>
      </c>
      <c r="AU776" s="101" t="s">
        <v>83</v>
      </c>
      <c r="AV776" s="13" t="s">
        <v>81</v>
      </c>
      <c r="AW776" s="13" t="s">
        <v>32</v>
      </c>
      <c r="AX776" s="13" t="s">
        <v>75</v>
      </c>
      <c r="AY776" s="101" t="s">
        <v>204</v>
      </c>
    </row>
    <row r="777" spans="1:65" s="14" customFormat="1" x14ac:dyDescent="0.2">
      <c r="A777" s="198"/>
      <c r="B777" s="199"/>
      <c r="C777" s="198"/>
      <c r="D777" s="200" t="s">
        <v>212</v>
      </c>
      <c r="E777" s="201" t="s">
        <v>1</v>
      </c>
      <c r="F777" s="202" t="s">
        <v>513</v>
      </c>
      <c r="G777" s="198"/>
      <c r="H777" s="203">
        <v>3.37</v>
      </c>
      <c r="I777" s="198"/>
      <c r="J777" s="198"/>
      <c r="K777" s="198"/>
      <c r="L777" s="199"/>
      <c r="M777" s="204"/>
      <c r="N777" s="205"/>
      <c r="O777" s="205"/>
      <c r="P777" s="205"/>
      <c r="Q777" s="205"/>
      <c r="R777" s="205"/>
      <c r="S777" s="205"/>
      <c r="T777" s="206"/>
      <c r="U777" s="198"/>
      <c r="V777" s="198"/>
      <c r="AT777" s="102" t="s">
        <v>212</v>
      </c>
      <c r="AU777" s="102" t="s">
        <v>83</v>
      </c>
      <c r="AV777" s="14" t="s">
        <v>83</v>
      </c>
      <c r="AW777" s="14" t="s">
        <v>32</v>
      </c>
      <c r="AX777" s="14" t="s">
        <v>75</v>
      </c>
      <c r="AY777" s="102" t="s">
        <v>204</v>
      </c>
    </row>
    <row r="778" spans="1:65" s="15" customFormat="1" x14ac:dyDescent="0.2">
      <c r="A778" s="207"/>
      <c r="B778" s="208"/>
      <c r="C778" s="207"/>
      <c r="D778" s="200" t="s">
        <v>212</v>
      </c>
      <c r="E778" s="209" t="s">
        <v>1</v>
      </c>
      <c r="F778" s="210" t="s">
        <v>227</v>
      </c>
      <c r="G778" s="207"/>
      <c r="H778" s="211">
        <v>91.91</v>
      </c>
      <c r="I778" s="207"/>
      <c r="J778" s="207"/>
      <c r="K778" s="207"/>
      <c r="L778" s="208"/>
      <c r="M778" s="212"/>
      <c r="N778" s="213"/>
      <c r="O778" s="213"/>
      <c r="P778" s="213"/>
      <c r="Q778" s="213"/>
      <c r="R778" s="213"/>
      <c r="S778" s="213"/>
      <c r="T778" s="214"/>
      <c r="U778" s="207"/>
      <c r="V778" s="207"/>
      <c r="AT778" s="103" t="s">
        <v>212</v>
      </c>
      <c r="AU778" s="103" t="s">
        <v>83</v>
      </c>
      <c r="AV778" s="15" t="s">
        <v>211</v>
      </c>
      <c r="AW778" s="15" t="s">
        <v>32</v>
      </c>
      <c r="AX778" s="15" t="s">
        <v>81</v>
      </c>
      <c r="AY778" s="103" t="s">
        <v>204</v>
      </c>
    </row>
    <row r="779" spans="1:65" s="2" customFormat="1" ht="16.5" customHeight="1" x14ac:dyDescent="0.2">
      <c r="A779" s="111"/>
      <c r="B779" s="112"/>
      <c r="C779" s="215" t="s">
        <v>286</v>
      </c>
      <c r="D779" s="215" t="s">
        <v>1071</v>
      </c>
      <c r="E779" s="216" t="s">
        <v>1452</v>
      </c>
      <c r="F779" s="217" t="s">
        <v>1453</v>
      </c>
      <c r="G779" s="218" t="s">
        <v>210</v>
      </c>
      <c r="H779" s="219">
        <v>101.101</v>
      </c>
      <c r="I779" s="220"/>
      <c r="J779" s="220">
        <f>ROUND(I779*H779,2)</f>
        <v>0</v>
      </c>
      <c r="K779" s="221"/>
      <c r="L779" s="222"/>
      <c r="M779" s="223" t="s">
        <v>1</v>
      </c>
      <c r="N779" s="224" t="s">
        <v>40</v>
      </c>
      <c r="O779" s="196">
        <v>0</v>
      </c>
      <c r="P779" s="196">
        <f>O779*H779</f>
        <v>0</v>
      </c>
      <c r="Q779" s="196">
        <v>0</v>
      </c>
      <c r="R779" s="196">
        <f>Q779*H779</f>
        <v>0</v>
      </c>
      <c r="S779" s="196">
        <v>0</v>
      </c>
      <c r="T779" s="197">
        <f>S779*H779</f>
        <v>0</v>
      </c>
      <c r="U779" s="111"/>
      <c r="V779" s="111"/>
      <c r="W779" s="29"/>
      <c r="X779" s="29"/>
      <c r="Y779" s="29"/>
      <c r="Z779" s="29"/>
      <c r="AA779" s="29"/>
      <c r="AB779" s="29"/>
      <c r="AC779" s="29"/>
      <c r="AD779" s="29"/>
      <c r="AE779" s="29"/>
      <c r="AR779" s="99" t="s">
        <v>368</v>
      </c>
      <c r="AT779" s="99" t="s">
        <v>1071</v>
      </c>
      <c r="AU779" s="99" t="s">
        <v>83</v>
      </c>
      <c r="AY779" s="18" t="s">
        <v>204</v>
      </c>
      <c r="BE779" s="100">
        <f>IF(N779="základní",J779,0)</f>
        <v>0</v>
      </c>
      <c r="BF779" s="100">
        <f>IF(N779="snížená",J779,0)</f>
        <v>0</v>
      </c>
      <c r="BG779" s="100">
        <f>IF(N779="zákl. přenesená",J779,0)</f>
        <v>0</v>
      </c>
      <c r="BH779" s="100">
        <f>IF(N779="sníž. přenesená",J779,0)</f>
        <v>0</v>
      </c>
      <c r="BI779" s="100">
        <f>IF(N779="nulová",J779,0)</f>
        <v>0</v>
      </c>
      <c r="BJ779" s="18" t="s">
        <v>81</v>
      </c>
      <c r="BK779" s="100">
        <f>ROUND(I779*H779,2)</f>
        <v>0</v>
      </c>
      <c r="BL779" s="18" t="s">
        <v>310</v>
      </c>
      <c r="BM779" s="99" t="s">
        <v>1022</v>
      </c>
    </row>
    <row r="780" spans="1:65" s="14" customFormat="1" x14ac:dyDescent="0.2">
      <c r="A780" s="198"/>
      <c r="B780" s="199"/>
      <c r="C780" s="198"/>
      <c r="D780" s="200" t="s">
        <v>212</v>
      </c>
      <c r="E780" s="201" t="s">
        <v>1</v>
      </c>
      <c r="F780" s="202" t="s">
        <v>1454</v>
      </c>
      <c r="G780" s="198"/>
      <c r="H780" s="203">
        <v>101.101</v>
      </c>
      <c r="I780" s="198"/>
      <c r="J780" s="198"/>
      <c r="K780" s="198"/>
      <c r="L780" s="199"/>
      <c r="M780" s="204"/>
      <c r="N780" s="205"/>
      <c r="O780" s="205"/>
      <c r="P780" s="205"/>
      <c r="Q780" s="205"/>
      <c r="R780" s="205"/>
      <c r="S780" s="205"/>
      <c r="T780" s="206"/>
      <c r="U780" s="198"/>
      <c r="V780" s="198"/>
      <c r="AT780" s="102" t="s">
        <v>212</v>
      </c>
      <c r="AU780" s="102" t="s">
        <v>83</v>
      </c>
      <c r="AV780" s="14" t="s">
        <v>83</v>
      </c>
      <c r="AW780" s="14" t="s">
        <v>32</v>
      </c>
      <c r="AX780" s="14" t="s">
        <v>75</v>
      </c>
      <c r="AY780" s="102" t="s">
        <v>204</v>
      </c>
    </row>
    <row r="781" spans="1:65" s="15" customFormat="1" x14ac:dyDescent="0.2">
      <c r="A781" s="207"/>
      <c r="B781" s="208"/>
      <c r="C781" s="207"/>
      <c r="D781" s="200" t="s">
        <v>212</v>
      </c>
      <c r="E781" s="209" t="s">
        <v>1</v>
      </c>
      <c r="F781" s="210" t="s">
        <v>227</v>
      </c>
      <c r="G781" s="207"/>
      <c r="H781" s="211">
        <v>101.101</v>
      </c>
      <c r="I781" s="207"/>
      <c r="J781" s="207"/>
      <c r="K781" s="207"/>
      <c r="L781" s="208"/>
      <c r="M781" s="212"/>
      <c r="N781" s="213"/>
      <c r="O781" s="213"/>
      <c r="P781" s="213"/>
      <c r="Q781" s="213"/>
      <c r="R781" s="213"/>
      <c r="S781" s="213"/>
      <c r="T781" s="214"/>
      <c r="U781" s="207"/>
      <c r="V781" s="207"/>
      <c r="AT781" s="103" t="s">
        <v>212</v>
      </c>
      <c r="AU781" s="103" t="s">
        <v>83</v>
      </c>
      <c r="AV781" s="15" t="s">
        <v>211</v>
      </c>
      <c r="AW781" s="15" t="s">
        <v>32</v>
      </c>
      <c r="AX781" s="15" t="s">
        <v>81</v>
      </c>
      <c r="AY781" s="103" t="s">
        <v>204</v>
      </c>
    </row>
    <row r="782" spans="1:65" s="2" customFormat="1" ht="24.2" customHeight="1" x14ac:dyDescent="0.2">
      <c r="A782" s="111"/>
      <c r="B782" s="112"/>
      <c r="C782" s="187" t="s">
        <v>1025</v>
      </c>
      <c r="D782" s="187" t="s">
        <v>207</v>
      </c>
      <c r="E782" s="188" t="s">
        <v>1455</v>
      </c>
      <c r="F782" s="189" t="s">
        <v>1456</v>
      </c>
      <c r="G782" s="190" t="s">
        <v>210</v>
      </c>
      <c r="H782" s="191">
        <v>128</v>
      </c>
      <c r="I782" s="192"/>
      <c r="J782" s="192">
        <f>ROUND(I782*H782,2)</f>
        <v>0</v>
      </c>
      <c r="K782" s="193"/>
      <c r="L782" s="112"/>
      <c r="M782" s="194" t="s">
        <v>1</v>
      </c>
      <c r="N782" s="195" t="s">
        <v>40</v>
      </c>
      <c r="O782" s="196">
        <v>0</v>
      </c>
      <c r="P782" s="196">
        <f>O782*H782</f>
        <v>0</v>
      </c>
      <c r="Q782" s="196">
        <v>0</v>
      </c>
      <c r="R782" s="196">
        <f>Q782*H782</f>
        <v>0</v>
      </c>
      <c r="S782" s="196">
        <v>0</v>
      </c>
      <c r="T782" s="197">
        <f>S782*H782</f>
        <v>0</v>
      </c>
      <c r="U782" s="111"/>
      <c r="V782" s="111"/>
      <c r="W782" s="29"/>
      <c r="X782" s="29"/>
      <c r="Y782" s="29"/>
      <c r="Z782" s="29"/>
      <c r="AA782" s="29"/>
      <c r="AB782" s="29"/>
      <c r="AC782" s="29"/>
      <c r="AD782" s="29"/>
      <c r="AE782" s="29"/>
      <c r="AR782" s="99" t="s">
        <v>310</v>
      </c>
      <c r="AT782" s="99" t="s">
        <v>207</v>
      </c>
      <c r="AU782" s="99" t="s">
        <v>83</v>
      </c>
      <c r="AY782" s="18" t="s">
        <v>204</v>
      </c>
      <c r="BE782" s="100">
        <f>IF(N782="základní",J782,0)</f>
        <v>0</v>
      </c>
      <c r="BF782" s="100">
        <f>IF(N782="snížená",J782,0)</f>
        <v>0</v>
      </c>
      <c r="BG782" s="100">
        <f>IF(N782="zákl. přenesená",J782,0)</f>
        <v>0</v>
      </c>
      <c r="BH782" s="100">
        <f>IF(N782="sníž. přenesená",J782,0)</f>
        <v>0</v>
      </c>
      <c r="BI782" s="100">
        <f>IF(N782="nulová",J782,0)</f>
        <v>0</v>
      </c>
      <c r="BJ782" s="18" t="s">
        <v>81</v>
      </c>
      <c r="BK782" s="100">
        <f>ROUND(I782*H782,2)</f>
        <v>0</v>
      </c>
      <c r="BL782" s="18" t="s">
        <v>310</v>
      </c>
      <c r="BM782" s="99" t="s">
        <v>1028</v>
      </c>
    </row>
    <row r="783" spans="1:65" s="13" customFormat="1" x14ac:dyDescent="0.2">
      <c r="A783" s="225"/>
      <c r="B783" s="226"/>
      <c r="C783" s="225"/>
      <c r="D783" s="200" t="s">
        <v>212</v>
      </c>
      <c r="E783" s="227" t="s">
        <v>1</v>
      </c>
      <c r="F783" s="228" t="s">
        <v>1351</v>
      </c>
      <c r="G783" s="225"/>
      <c r="H783" s="227" t="s">
        <v>1</v>
      </c>
      <c r="I783" s="225"/>
      <c r="J783" s="225"/>
      <c r="K783" s="225"/>
      <c r="L783" s="226"/>
      <c r="M783" s="229"/>
      <c r="N783" s="230"/>
      <c r="O783" s="230"/>
      <c r="P783" s="230"/>
      <c r="Q783" s="230"/>
      <c r="R783" s="230"/>
      <c r="S783" s="230"/>
      <c r="T783" s="231"/>
      <c r="U783" s="225"/>
      <c r="V783" s="225"/>
      <c r="AT783" s="101" t="s">
        <v>212</v>
      </c>
      <c r="AU783" s="101" t="s">
        <v>83</v>
      </c>
      <c r="AV783" s="13" t="s">
        <v>81</v>
      </c>
      <c r="AW783" s="13" t="s">
        <v>32</v>
      </c>
      <c r="AX783" s="13" t="s">
        <v>75</v>
      </c>
      <c r="AY783" s="101" t="s">
        <v>204</v>
      </c>
    </row>
    <row r="784" spans="1:65" s="14" customFormat="1" x14ac:dyDescent="0.2">
      <c r="A784" s="198"/>
      <c r="B784" s="199"/>
      <c r="C784" s="198"/>
      <c r="D784" s="200" t="s">
        <v>212</v>
      </c>
      <c r="E784" s="201" t="s">
        <v>1</v>
      </c>
      <c r="F784" s="202" t="s">
        <v>851</v>
      </c>
      <c r="G784" s="198"/>
      <c r="H784" s="203">
        <v>128</v>
      </c>
      <c r="I784" s="198"/>
      <c r="J784" s="198"/>
      <c r="K784" s="198"/>
      <c r="L784" s="199"/>
      <c r="M784" s="204"/>
      <c r="N784" s="205"/>
      <c r="O784" s="205"/>
      <c r="P784" s="205"/>
      <c r="Q784" s="205"/>
      <c r="R784" s="205"/>
      <c r="S784" s="205"/>
      <c r="T784" s="206"/>
      <c r="U784" s="198"/>
      <c r="V784" s="198"/>
      <c r="AT784" s="102" t="s">
        <v>212</v>
      </c>
      <c r="AU784" s="102" t="s">
        <v>83</v>
      </c>
      <c r="AV784" s="14" t="s">
        <v>83</v>
      </c>
      <c r="AW784" s="14" t="s">
        <v>32</v>
      </c>
      <c r="AX784" s="14" t="s">
        <v>75</v>
      </c>
      <c r="AY784" s="102" t="s">
        <v>204</v>
      </c>
    </row>
    <row r="785" spans="1:65" s="15" customFormat="1" x14ac:dyDescent="0.2">
      <c r="A785" s="207"/>
      <c r="B785" s="208"/>
      <c r="C785" s="207"/>
      <c r="D785" s="200" t="s">
        <v>212</v>
      </c>
      <c r="E785" s="209" t="s">
        <v>1</v>
      </c>
      <c r="F785" s="210" t="s">
        <v>227</v>
      </c>
      <c r="G785" s="207"/>
      <c r="H785" s="211">
        <v>128</v>
      </c>
      <c r="I785" s="207"/>
      <c r="J785" s="207"/>
      <c r="K785" s="207"/>
      <c r="L785" s="208"/>
      <c r="M785" s="212"/>
      <c r="N785" s="213"/>
      <c r="O785" s="213"/>
      <c r="P785" s="213"/>
      <c r="Q785" s="213"/>
      <c r="R785" s="213"/>
      <c r="S785" s="213"/>
      <c r="T785" s="214"/>
      <c r="U785" s="207"/>
      <c r="V785" s="207"/>
      <c r="AT785" s="103" t="s">
        <v>212</v>
      </c>
      <c r="AU785" s="103" t="s">
        <v>83</v>
      </c>
      <c r="AV785" s="15" t="s">
        <v>211</v>
      </c>
      <c r="AW785" s="15" t="s">
        <v>32</v>
      </c>
      <c r="AX785" s="15" t="s">
        <v>81</v>
      </c>
      <c r="AY785" s="103" t="s">
        <v>204</v>
      </c>
    </row>
    <row r="786" spans="1:65" s="2" customFormat="1" ht="21.75" customHeight="1" x14ac:dyDescent="0.2">
      <c r="A786" s="111"/>
      <c r="B786" s="112"/>
      <c r="C786" s="215" t="s">
        <v>306</v>
      </c>
      <c r="D786" s="215" t="s">
        <v>1071</v>
      </c>
      <c r="E786" s="216" t="s">
        <v>1457</v>
      </c>
      <c r="F786" s="217" t="s">
        <v>1458</v>
      </c>
      <c r="G786" s="218" t="s">
        <v>210</v>
      </c>
      <c r="H786" s="219">
        <v>147.19999999999999</v>
      </c>
      <c r="I786" s="220"/>
      <c r="J786" s="220">
        <f>ROUND(I786*H786,2)</f>
        <v>0</v>
      </c>
      <c r="K786" s="221"/>
      <c r="L786" s="222"/>
      <c r="M786" s="223" t="s">
        <v>1</v>
      </c>
      <c r="N786" s="224" t="s">
        <v>40</v>
      </c>
      <c r="O786" s="196">
        <v>0</v>
      </c>
      <c r="P786" s="196">
        <f>O786*H786</f>
        <v>0</v>
      </c>
      <c r="Q786" s="196">
        <v>0</v>
      </c>
      <c r="R786" s="196">
        <f>Q786*H786</f>
        <v>0</v>
      </c>
      <c r="S786" s="196">
        <v>0</v>
      </c>
      <c r="T786" s="197">
        <f>S786*H786</f>
        <v>0</v>
      </c>
      <c r="U786" s="111"/>
      <c r="V786" s="111"/>
      <c r="W786" s="29"/>
      <c r="X786" s="29"/>
      <c r="Y786" s="29"/>
      <c r="Z786" s="29"/>
      <c r="AA786" s="29"/>
      <c r="AB786" s="29"/>
      <c r="AC786" s="29"/>
      <c r="AD786" s="29"/>
      <c r="AE786" s="29"/>
      <c r="AR786" s="99" t="s">
        <v>368</v>
      </c>
      <c r="AT786" s="99" t="s">
        <v>1071</v>
      </c>
      <c r="AU786" s="99" t="s">
        <v>83</v>
      </c>
      <c r="AY786" s="18" t="s">
        <v>204</v>
      </c>
      <c r="BE786" s="100">
        <f>IF(N786="základní",J786,0)</f>
        <v>0</v>
      </c>
      <c r="BF786" s="100">
        <f>IF(N786="snížená",J786,0)</f>
        <v>0</v>
      </c>
      <c r="BG786" s="100">
        <f>IF(N786="zákl. přenesená",J786,0)</f>
        <v>0</v>
      </c>
      <c r="BH786" s="100">
        <f>IF(N786="sníž. přenesená",J786,0)</f>
        <v>0</v>
      </c>
      <c r="BI786" s="100">
        <f>IF(N786="nulová",J786,0)</f>
        <v>0</v>
      </c>
      <c r="BJ786" s="18" t="s">
        <v>81</v>
      </c>
      <c r="BK786" s="100">
        <f>ROUND(I786*H786,2)</f>
        <v>0</v>
      </c>
      <c r="BL786" s="18" t="s">
        <v>310</v>
      </c>
      <c r="BM786" s="99" t="s">
        <v>1033</v>
      </c>
    </row>
    <row r="787" spans="1:65" s="14" customFormat="1" x14ac:dyDescent="0.2">
      <c r="A787" s="198"/>
      <c r="B787" s="199"/>
      <c r="C787" s="198"/>
      <c r="D787" s="200" t="s">
        <v>212</v>
      </c>
      <c r="E787" s="201" t="s">
        <v>1</v>
      </c>
      <c r="F787" s="202" t="s">
        <v>1459</v>
      </c>
      <c r="G787" s="198"/>
      <c r="H787" s="203">
        <v>147.19999999999999</v>
      </c>
      <c r="I787" s="198"/>
      <c r="J787" s="198"/>
      <c r="K787" s="198"/>
      <c r="L787" s="199"/>
      <c r="M787" s="204"/>
      <c r="N787" s="205"/>
      <c r="O787" s="205"/>
      <c r="P787" s="205"/>
      <c r="Q787" s="205"/>
      <c r="R787" s="205"/>
      <c r="S787" s="205"/>
      <c r="T787" s="206"/>
      <c r="U787" s="198"/>
      <c r="V787" s="198"/>
      <c r="AT787" s="102" t="s">
        <v>212</v>
      </c>
      <c r="AU787" s="102" t="s">
        <v>83</v>
      </c>
      <c r="AV787" s="14" t="s">
        <v>83</v>
      </c>
      <c r="AW787" s="14" t="s">
        <v>32</v>
      </c>
      <c r="AX787" s="14" t="s">
        <v>75</v>
      </c>
      <c r="AY787" s="102" t="s">
        <v>204</v>
      </c>
    </row>
    <row r="788" spans="1:65" s="15" customFormat="1" x14ac:dyDescent="0.2">
      <c r="A788" s="207"/>
      <c r="B788" s="208"/>
      <c r="C788" s="207"/>
      <c r="D788" s="200" t="s">
        <v>212</v>
      </c>
      <c r="E788" s="209" t="s">
        <v>1</v>
      </c>
      <c r="F788" s="210" t="s">
        <v>227</v>
      </c>
      <c r="G788" s="207"/>
      <c r="H788" s="211">
        <v>147.19999999999999</v>
      </c>
      <c r="I788" s="207"/>
      <c r="J788" s="207"/>
      <c r="K788" s="207"/>
      <c r="L788" s="208"/>
      <c r="M788" s="212"/>
      <c r="N788" s="213"/>
      <c r="O788" s="213"/>
      <c r="P788" s="213"/>
      <c r="Q788" s="213"/>
      <c r="R788" s="213"/>
      <c r="S788" s="213"/>
      <c r="T788" s="214"/>
      <c r="U788" s="207"/>
      <c r="V788" s="207"/>
      <c r="AT788" s="103" t="s">
        <v>212</v>
      </c>
      <c r="AU788" s="103" t="s">
        <v>83</v>
      </c>
      <c r="AV788" s="15" t="s">
        <v>211</v>
      </c>
      <c r="AW788" s="15" t="s">
        <v>32</v>
      </c>
      <c r="AX788" s="15" t="s">
        <v>81</v>
      </c>
      <c r="AY788" s="103" t="s">
        <v>204</v>
      </c>
    </row>
    <row r="789" spans="1:65" s="2" customFormat="1" ht="24.2" customHeight="1" x14ac:dyDescent="0.2">
      <c r="A789" s="111"/>
      <c r="B789" s="112"/>
      <c r="C789" s="187" t="s">
        <v>1039</v>
      </c>
      <c r="D789" s="187" t="s">
        <v>207</v>
      </c>
      <c r="E789" s="188" t="s">
        <v>1447</v>
      </c>
      <c r="F789" s="189" t="s">
        <v>1448</v>
      </c>
      <c r="G789" s="190" t="s">
        <v>210</v>
      </c>
      <c r="H789" s="191">
        <v>158</v>
      </c>
      <c r="I789" s="192"/>
      <c r="J789" s="192">
        <f>ROUND(I789*H789,2)</f>
        <v>0</v>
      </c>
      <c r="K789" s="193"/>
      <c r="L789" s="112"/>
      <c r="M789" s="194" t="s">
        <v>1</v>
      </c>
      <c r="N789" s="195" t="s">
        <v>40</v>
      </c>
      <c r="O789" s="196">
        <v>0</v>
      </c>
      <c r="P789" s="196">
        <f>O789*H789</f>
        <v>0</v>
      </c>
      <c r="Q789" s="196">
        <v>0</v>
      </c>
      <c r="R789" s="196">
        <f>Q789*H789</f>
        <v>0</v>
      </c>
      <c r="S789" s="196">
        <v>0</v>
      </c>
      <c r="T789" s="197">
        <f>S789*H789</f>
        <v>0</v>
      </c>
      <c r="U789" s="111"/>
      <c r="V789" s="111"/>
      <c r="W789" s="29"/>
      <c r="X789" s="29"/>
      <c r="Y789" s="29"/>
      <c r="Z789" s="29"/>
      <c r="AA789" s="29"/>
      <c r="AB789" s="29"/>
      <c r="AC789" s="29"/>
      <c r="AD789" s="29"/>
      <c r="AE789" s="29"/>
      <c r="AR789" s="99" t="s">
        <v>310</v>
      </c>
      <c r="AT789" s="99" t="s">
        <v>207</v>
      </c>
      <c r="AU789" s="99" t="s">
        <v>83</v>
      </c>
      <c r="AY789" s="18" t="s">
        <v>204</v>
      </c>
      <c r="BE789" s="100">
        <f>IF(N789="základní",J789,0)</f>
        <v>0</v>
      </c>
      <c r="BF789" s="100">
        <f>IF(N789="snížená",J789,0)</f>
        <v>0</v>
      </c>
      <c r="BG789" s="100">
        <f>IF(N789="zákl. přenesená",J789,0)</f>
        <v>0</v>
      </c>
      <c r="BH789" s="100">
        <f>IF(N789="sníž. přenesená",J789,0)</f>
        <v>0</v>
      </c>
      <c r="BI789" s="100">
        <f>IF(N789="nulová",J789,0)</f>
        <v>0</v>
      </c>
      <c r="BJ789" s="18" t="s">
        <v>81</v>
      </c>
      <c r="BK789" s="100">
        <f>ROUND(I789*H789,2)</f>
        <v>0</v>
      </c>
      <c r="BL789" s="18" t="s">
        <v>310</v>
      </c>
      <c r="BM789" s="99" t="s">
        <v>1042</v>
      </c>
    </row>
    <row r="790" spans="1:65" s="13" customFormat="1" x14ac:dyDescent="0.2">
      <c r="A790" s="225"/>
      <c r="B790" s="226"/>
      <c r="C790" s="225"/>
      <c r="D790" s="200" t="s">
        <v>212</v>
      </c>
      <c r="E790" s="227" t="s">
        <v>1</v>
      </c>
      <c r="F790" s="228" t="s">
        <v>1351</v>
      </c>
      <c r="G790" s="225"/>
      <c r="H790" s="227" t="s">
        <v>1</v>
      </c>
      <c r="I790" s="225"/>
      <c r="J790" s="225"/>
      <c r="K790" s="225"/>
      <c r="L790" s="226"/>
      <c r="M790" s="229"/>
      <c r="N790" s="230"/>
      <c r="O790" s="230"/>
      <c r="P790" s="230"/>
      <c r="Q790" s="230"/>
      <c r="R790" s="230"/>
      <c r="S790" s="230"/>
      <c r="T790" s="231"/>
      <c r="U790" s="225"/>
      <c r="V790" s="225"/>
      <c r="AT790" s="101" t="s">
        <v>212</v>
      </c>
      <c r="AU790" s="101" t="s">
        <v>83</v>
      </c>
      <c r="AV790" s="13" t="s">
        <v>81</v>
      </c>
      <c r="AW790" s="13" t="s">
        <v>32</v>
      </c>
      <c r="AX790" s="13" t="s">
        <v>75</v>
      </c>
      <c r="AY790" s="101" t="s">
        <v>204</v>
      </c>
    </row>
    <row r="791" spans="1:65" s="14" customFormat="1" x14ac:dyDescent="0.2">
      <c r="A791" s="198"/>
      <c r="B791" s="199"/>
      <c r="C791" s="198"/>
      <c r="D791" s="200" t="s">
        <v>212</v>
      </c>
      <c r="E791" s="201" t="s">
        <v>1</v>
      </c>
      <c r="F791" s="202" t="s">
        <v>851</v>
      </c>
      <c r="G791" s="198"/>
      <c r="H791" s="203">
        <v>128</v>
      </c>
      <c r="I791" s="198"/>
      <c r="J791" s="198"/>
      <c r="K791" s="198"/>
      <c r="L791" s="199"/>
      <c r="M791" s="204"/>
      <c r="N791" s="205"/>
      <c r="O791" s="205"/>
      <c r="P791" s="205"/>
      <c r="Q791" s="205"/>
      <c r="R791" s="205"/>
      <c r="S791" s="205"/>
      <c r="T791" s="206"/>
      <c r="U791" s="198"/>
      <c r="V791" s="198"/>
      <c r="AT791" s="102" t="s">
        <v>212</v>
      </c>
      <c r="AU791" s="102" t="s">
        <v>83</v>
      </c>
      <c r="AV791" s="14" t="s">
        <v>83</v>
      </c>
      <c r="AW791" s="14" t="s">
        <v>32</v>
      </c>
      <c r="AX791" s="14" t="s">
        <v>75</v>
      </c>
      <c r="AY791" s="102" t="s">
        <v>204</v>
      </c>
    </row>
    <row r="792" spans="1:65" s="13" customFormat="1" x14ac:dyDescent="0.2">
      <c r="A792" s="225"/>
      <c r="B792" s="226"/>
      <c r="C792" s="225"/>
      <c r="D792" s="200" t="s">
        <v>212</v>
      </c>
      <c r="E792" s="227" t="s">
        <v>1</v>
      </c>
      <c r="F792" s="228" t="s">
        <v>1068</v>
      </c>
      <c r="G792" s="225"/>
      <c r="H792" s="227" t="s">
        <v>1</v>
      </c>
      <c r="I792" s="225"/>
      <c r="J792" s="225"/>
      <c r="K792" s="225"/>
      <c r="L792" s="226"/>
      <c r="M792" s="229"/>
      <c r="N792" s="230"/>
      <c r="O792" s="230"/>
      <c r="P792" s="230"/>
      <c r="Q792" s="230"/>
      <c r="R792" s="230"/>
      <c r="S792" s="230"/>
      <c r="T792" s="231"/>
      <c r="U792" s="225"/>
      <c r="V792" s="225"/>
      <c r="AT792" s="101" t="s">
        <v>212</v>
      </c>
      <c r="AU792" s="101" t="s">
        <v>83</v>
      </c>
      <c r="AV792" s="13" t="s">
        <v>81</v>
      </c>
      <c r="AW792" s="13" t="s">
        <v>32</v>
      </c>
      <c r="AX792" s="13" t="s">
        <v>75</v>
      </c>
      <c r="AY792" s="101" t="s">
        <v>204</v>
      </c>
    </row>
    <row r="793" spans="1:65" s="14" customFormat="1" x14ac:dyDescent="0.2">
      <c r="A793" s="198"/>
      <c r="B793" s="199"/>
      <c r="C793" s="198"/>
      <c r="D793" s="200" t="s">
        <v>212</v>
      </c>
      <c r="E793" s="201" t="s">
        <v>1</v>
      </c>
      <c r="F793" s="202" t="s">
        <v>362</v>
      </c>
      <c r="G793" s="198"/>
      <c r="H793" s="203">
        <v>30</v>
      </c>
      <c r="I793" s="198"/>
      <c r="J793" s="198"/>
      <c r="K793" s="198"/>
      <c r="L793" s="199"/>
      <c r="M793" s="204"/>
      <c r="N793" s="205"/>
      <c r="O793" s="205"/>
      <c r="P793" s="205"/>
      <c r="Q793" s="205"/>
      <c r="R793" s="205"/>
      <c r="S793" s="205"/>
      <c r="T793" s="206"/>
      <c r="U793" s="198"/>
      <c r="V793" s="198"/>
      <c r="AT793" s="102" t="s">
        <v>212</v>
      </c>
      <c r="AU793" s="102" t="s">
        <v>83</v>
      </c>
      <c r="AV793" s="14" t="s">
        <v>83</v>
      </c>
      <c r="AW793" s="14" t="s">
        <v>32</v>
      </c>
      <c r="AX793" s="14" t="s">
        <v>75</v>
      </c>
      <c r="AY793" s="102" t="s">
        <v>204</v>
      </c>
    </row>
    <row r="794" spans="1:65" s="15" customFormat="1" x14ac:dyDescent="0.2">
      <c r="A794" s="207"/>
      <c r="B794" s="208"/>
      <c r="C794" s="207"/>
      <c r="D794" s="200" t="s">
        <v>212</v>
      </c>
      <c r="E794" s="209" t="s">
        <v>1</v>
      </c>
      <c r="F794" s="210" t="s">
        <v>227</v>
      </c>
      <c r="G794" s="207"/>
      <c r="H794" s="211">
        <v>158</v>
      </c>
      <c r="I794" s="207"/>
      <c r="J794" s="207"/>
      <c r="K794" s="207"/>
      <c r="L794" s="208"/>
      <c r="M794" s="212"/>
      <c r="N794" s="213"/>
      <c r="O794" s="213"/>
      <c r="P794" s="213"/>
      <c r="Q794" s="213"/>
      <c r="R794" s="213"/>
      <c r="S794" s="213"/>
      <c r="T794" s="214"/>
      <c r="U794" s="207"/>
      <c r="V794" s="207"/>
      <c r="AT794" s="103" t="s">
        <v>212</v>
      </c>
      <c r="AU794" s="103" t="s">
        <v>83</v>
      </c>
      <c r="AV794" s="15" t="s">
        <v>211</v>
      </c>
      <c r="AW794" s="15" t="s">
        <v>32</v>
      </c>
      <c r="AX794" s="15" t="s">
        <v>81</v>
      </c>
      <c r="AY794" s="103" t="s">
        <v>204</v>
      </c>
    </row>
    <row r="795" spans="1:65" s="2" customFormat="1" ht="24.2" customHeight="1" x14ac:dyDescent="0.2">
      <c r="A795" s="111"/>
      <c r="B795" s="112"/>
      <c r="C795" s="187" t="s">
        <v>640</v>
      </c>
      <c r="D795" s="187" t="s">
        <v>207</v>
      </c>
      <c r="E795" s="188" t="s">
        <v>1460</v>
      </c>
      <c r="F795" s="189" t="s">
        <v>1461</v>
      </c>
      <c r="G795" s="190" t="s">
        <v>210</v>
      </c>
      <c r="H795" s="191">
        <v>158</v>
      </c>
      <c r="I795" s="192"/>
      <c r="J795" s="192">
        <f>ROUND(I795*H795,2)</f>
        <v>0</v>
      </c>
      <c r="K795" s="193"/>
      <c r="L795" s="112"/>
      <c r="M795" s="194" t="s">
        <v>1</v>
      </c>
      <c r="N795" s="195" t="s">
        <v>40</v>
      </c>
      <c r="O795" s="196">
        <v>0</v>
      </c>
      <c r="P795" s="196">
        <f>O795*H795</f>
        <v>0</v>
      </c>
      <c r="Q795" s="196">
        <v>0</v>
      </c>
      <c r="R795" s="196">
        <f>Q795*H795</f>
        <v>0</v>
      </c>
      <c r="S795" s="196">
        <v>0</v>
      </c>
      <c r="T795" s="197">
        <f>S795*H795</f>
        <v>0</v>
      </c>
      <c r="U795" s="111"/>
      <c r="V795" s="111"/>
      <c r="W795" s="29"/>
      <c r="X795" s="29"/>
      <c r="Y795" s="29"/>
      <c r="Z795" s="29"/>
      <c r="AA795" s="29"/>
      <c r="AB795" s="29"/>
      <c r="AC795" s="29"/>
      <c r="AD795" s="29"/>
      <c r="AE795" s="29"/>
      <c r="AR795" s="99" t="s">
        <v>310</v>
      </c>
      <c r="AT795" s="99" t="s">
        <v>207</v>
      </c>
      <c r="AU795" s="99" t="s">
        <v>83</v>
      </c>
      <c r="AY795" s="18" t="s">
        <v>204</v>
      </c>
      <c r="BE795" s="100">
        <f>IF(N795="základní",J795,0)</f>
        <v>0</v>
      </c>
      <c r="BF795" s="100">
        <f>IF(N795="snížená",J795,0)</f>
        <v>0</v>
      </c>
      <c r="BG795" s="100">
        <f>IF(N795="zákl. přenesená",J795,0)</f>
        <v>0</v>
      </c>
      <c r="BH795" s="100">
        <f>IF(N795="sníž. přenesená",J795,0)</f>
        <v>0</v>
      </c>
      <c r="BI795" s="100">
        <f>IF(N795="nulová",J795,0)</f>
        <v>0</v>
      </c>
      <c r="BJ795" s="18" t="s">
        <v>81</v>
      </c>
      <c r="BK795" s="100">
        <f>ROUND(I795*H795,2)</f>
        <v>0</v>
      </c>
      <c r="BL795" s="18" t="s">
        <v>310</v>
      </c>
      <c r="BM795" s="99" t="s">
        <v>1047</v>
      </c>
    </row>
    <row r="796" spans="1:65" s="2" customFormat="1" ht="24.2" customHeight="1" x14ac:dyDescent="0.2">
      <c r="A796" s="111"/>
      <c r="B796" s="112"/>
      <c r="C796" s="215" t="s">
        <v>1048</v>
      </c>
      <c r="D796" s="215" t="s">
        <v>1071</v>
      </c>
      <c r="E796" s="216" t="s">
        <v>1462</v>
      </c>
      <c r="F796" s="217" t="s">
        <v>1463</v>
      </c>
      <c r="G796" s="218" t="s">
        <v>210</v>
      </c>
      <c r="H796" s="219">
        <v>363.4</v>
      </c>
      <c r="I796" s="220"/>
      <c r="J796" s="220">
        <f>ROUND(I796*H796,2)</f>
        <v>0</v>
      </c>
      <c r="K796" s="221"/>
      <c r="L796" s="222"/>
      <c r="M796" s="223" t="s">
        <v>1</v>
      </c>
      <c r="N796" s="224" t="s">
        <v>40</v>
      </c>
      <c r="O796" s="196">
        <v>0</v>
      </c>
      <c r="P796" s="196">
        <f>O796*H796</f>
        <v>0</v>
      </c>
      <c r="Q796" s="196">
        <v>0</v>
      </c>
      <c r="R796" s="196">
        <f>Q796*H796</f>
        <v>0</v>
      </c>
      <c r="S796" s="196">
        <v>0</v>
      </c>
      <c r="T796" s="197">
        <f>S796*H796</f>
        <v>0</v>
      </c>
      <c r="U796" s="111"/>
      <c r="V796" s="111"/>
      <c r="W796" s="29"/>
      <c r="X796" s="29"/>
      <c r="Y796" s="29"/>
      <c r="Z796" s="29"/>
      <c r="AA796" s="29"/>
      <c r="AB796" s="29"/>
      <c r="AC796" s="29"/>
      <c r="AD796" s="29"/>
      <c r="AE796" s="29"/>
      <c r="AR796" s="99" t="s">
        <v>368</v>
      </c>
      <c r="AT796" s="99" t="s">
        <v>1071</v>
      </c>
      <c r="AU796" s="99" t="s">
        <v>83</v>
      </c>
      <c r="AY796" s="18" t="s">
        <v>204</v>
      </c>
      <c r="BE796" s="100">
        <f>IF(N796="základní",J796,0)</f>
        <v>0</v>
      </c>
      <c r="BF796" s="100">
        <f>IF(N796="snížená",J796,0)</f>
        <v>0</v>
      </c>
      <c r="BG796" s="100">
        <f>IF(N796="zákl. přenesená",J796,0)</f>
        <v>0</v>
      </c>
      <c r="BH796" s="100">
        <f>IF(N796="sníž. přenesená",J796,0)</f>
        <v>0</v>
      </c>
      <c r="BI796" s="100">
        <f>IF(N796="nulová",J796,0)</f>
        <v>0</v>
      </c>
      <c r="BJ796" s="18" t="s">
        <v>81</v>
      </c>
      <c r="BK796" s="100">
        <f>ROUND(I796*H796,2)</f>
        <v>0</v>
      </c>
      <c r="BL796" s="18" t="s">
        <v>310</v>
      </c>
      <c r="BM796" s="99" t="s">
        <v>1051</v>
      </c>
    </row>
    <row r="797" spans="1:65" s="14" customFormat="1" x14ac:dyDescent="0.2">
      <c r="A797" s="198"/>
      <c r="B797" s="199"/>
      <c r="C797" s="198"/>
      <c r="D797" s="200" t="s">
        <v>212</v>
      </c>
      <c r="E797" s="201" t="s">
        <v>1</v>
      </c>
      <c r="F797" s="202" t="s">
        <v>1464</v>
      </c>
      <c r="G797" s="198"/>
      <c r="H797" s="203">
        <v>363.4</v>
      </c>
      <c r="I797" s="198"/>
      <c r="J797" s="198"/>
      <c r="K797" s="198"/>
      <c r="L797" s="199"/>
      <c r="M797" s="204"/>
      <c r="N797" s="205"/>
      <c r="O797" s="205"/>
      <c r="P797" s="205"/>
      <c r="Q797" s="205"/>
      <c r="R797" s="205"/>
      <c r="S797" s="205"/>
      <c r="T797" s="206"/>
      <c r="U797" s="198"/>
      <c r="V797" s="198"/>
      <c r="AT797" s="102" t="s">
        <v>212</v>
      </c>
      <c r="AU797" s="102" t="s">
        <v>83</v>
      </c>
      <c r="AV797" s="14" t="s">
        <v>83</v>
      </c>
      <c r="AW797" s="14" t="s">
        <v>32</v>
      </c>
      <c r="AX797" s="14" t="s">
        <v>75</v>
      </c>
      <c r="AY797" s="102" t="s">
        <v>204</v>
      </c>
    </row>
    <row r="798" spans="1:65" s="15" customFormat="1" x14ac:dyDescent="0.2">
      <c r="A798" s="207"/>
      <c r="B798" s="208"/>
      <c r="C798" s="207"/>
      <c r="D798" s="200" t="s">
        <v>212</v>
      </c>
      <c r="E798" s="209" t="s">
        <v>1</v>
      </c>
      <c r="F798" s="210" t="s">
        <v>227</v>
      </c>
      <c r="G798" s="207"/>
      <c r="H798" s="211">
        <v>363.4</v>
      </c>
      <c r="I798" s="207"/>
      <c r="J798" s="207"/>
      <c r="K798" s="207"/>
      <c r="L798" s="208"/>
      <c r="M798" s="212"/>
      <c r="N798" s="213"/>
      <c r="O798" s="213"/>
      <c r="P798" s="213"/>
      <c r="Q798" s="213"/>
      <c r="R798" s="213"/>
      <c r="S798" s="213"/>
      <c r="T798" s="214"/>
      <c r="U798" s="207"/>
      <c r="V798" s="207"/>
      <c r="AT798" s="103" t="s">
        <v>212</v>
      </c>
      <c r="AU798" s="103" t="s">
        <v>83</v>
      </c>
      <c r="AV798" s="15" t="s">
        <v>211</v>
      </c>
      <c r="AW798" s="15" t="s">
        <v>32</v>
      </c>
      <c r="AX798" s="15" t="s">
        <v>81</v>
      </c>
      <c r="AY798" s="103" t="s">
        <v>204</v>
      </c>
    </row>
    <row r="799" spans="1:65" s="2" customFormat="1" ht="33" customHeight="1" x14ac:dyDescent="0.2">
      <c r="A799" s="111"/>
      <c r="B799" s="112"/>
      <c r="C799" s="187" t="s">
        <v>644</v>
      </c>
      <c r="D799" s="187" t="s">
        <v>207</v>
      </c>
      <c r="E799" s="188" t="s">
        <v>1465</v>
      </c>
      <c r="F799" s="189" t="s">
        <v>1466</v>
      </c>
      <c r="G799" s="190" t="s">
        <v>210</v>
      </c>
      <c r="H799" s="191">
        <v>128</v>
      </c>
      <c r="I799" s="192"/>
      <c r="J799" s="192">
        <f>ROUND(I799*H799,2)</f>
        <v>0</v>
      </c>
      <c r="K799" s="193"/>
      <c r="L799" s="112"/>
      <c r="M799" s="194" t="s">
        <v>1</v>
      </c>
      <c r="N799" s="195" t="s">
        <v>40</v>
      </c>
      <c r="O799" s="196">
        <v>0</v>
      </c>
      <c r="P799" s="196">
        <f>O799*H799</f>
        <v>0</v>
      </c>
      <c r="Q799" s="196">
        <v>0</v>
      </c>
      <c r="R799" s="196">
        <f>Q799*H799</f>
        <v>0</v>
      </c>
      <c r="S799" s="196">
        <v>0</v>
      </c>
      <c r="T799" s="197">
        <f>S799*H799</f>
        <v>0</v>
      </c>
      <c r="U799" s="111"/>
      <c r="V799" s="111"/>
      <c r="W799" s="29"/>
      <c r="X799" s="29"/>
      <c r="Y799" s="29"/>
      <c r="Z799" s="29"/>
      <c r="AA799" s="29"/>
      <c r="AB799" s="29"/>
      <c r="AC799" s="29"/>
      <c r="AD799" s="29"/>
      <c r="AE799" s="29"/>
      <c r="AR799" s="99" t="s">
        <v>310</v>
      </c>
      <c r="AT799" s="99" t="s">
        <v>207</v>
      </c>
      <c r="AU799" s="99" t="s">
        <v>83</v>
      </c>
      <c r="AY799" s="18" t="s">
        <v>204</v>
      </c>
      <c r="BE799" s="100">
        <f>IF(N799="základní",J799,0)</f>
        <v>0</v>
      </c>
      <c r="BF799" s="100">
        <f>IF(N799="snížená",J799,0)</f>
        <v>0</v>
      </c>
      <c r="BG799" s="100">
        <f>IF(N799="zákl. přenesená",J799,0)</f>
        <v>0</v>
      </c>
      <c r="BH799" s="100">
        <f>IF(N799="sníž. přenesená",J799,0)</f>
        <v>0</v>
      </c>
      <c r="BI799" s="100">
        <f>IF(N799="nulová",J799,0)</f>
        <v>0</v>
      </c>
      <c r="BJ799" s="18" t="s">
        <v>81</v>
      </c>
      <c r="BK799" s="100">
        <f>ROUND(I799*H799,2)</f>
        <v>0</v>
      </c>
      <c r="BL799" s="18" t="s">
        <v>310</v>
      </c>
      <c r="BM799" s="99" t="s">
        <v>1054</v>
      </c>
    </row>
    <row r="800" spans="1:65" s="2" customFormat="1" ht="24.2" customHeight="1" x14ac:dyDescent="0.2">
      <c r="A800" s="111"/>
      <c r="B800" s="112"/>
      <c r="C800" s="215" t="s">
        <v>1057</v>
      </c>
      <c r="D800" s="215" t="s">
        <v>1071</v>
      </c>
      <c r="E800" s="216" t="s">
        <v>1467</v>
      </c>
      <c r="F800" s="217" t="s">
        <v>1468</v>
      </c>
      <c r="G800" s="218" t="s">
        <v>210</v>
      </c>
      <c r="H800" s="219">
        <v>147.19999999999999</v>
      </c>
      <c r="I800" s="220"/>
      <c r="J800" s="220">
        <f>ROUND(I800*H800,2)</f>
        <v>0</v>
      </c>
      <c r="K800" s="221"/>
      <c r="L800" s="222"/>
      <c r="M800" s="223" t="s">
        <v>1</v>
      </c>
      <c r="N800" s="224" t="s">
        <v>40</v>
      </c>
      <c r="O800" s="196">
        <v>0</v>
      </c>
      <c r="P800" s="196">
        <f>O800*H800</f>
        <v>0</v>
      </c>
      <c r="Q800" s="196">
        <v>0</v>
      </c>
      <c r="R800" s="196">
        <f>Q800*H800</f>
        <v>0</v>
      </c>
      <c r="S800" s="196">
        <v>0</v>
      </c>
      <c r="T800" s="197">
        <f>S800*H800</f>
        <v>0</v>
      </c>
      <c r="U800" s="111"/>
      <c r="V800" s="111"/>
      <c r="W800" s="29"/>
      <c r="X800" s="29"/>
      <c r="Y800" s="29"/>
      <c r="Z800" s="29"/>
      <c r="AA800" s="29"/>
      <c r="AB800" s="29"/>
      <c r="AC800" s="29"/>
      <c r="AD800" s="29"/>
      <c r="AE800" s="29"/>
      <c r="AR800" s="99" t="s">
        <v>368</v>
      </c>
      <c r="AT800" s="99" t="s">
        <v>1071</v>
      </c>
      <c r="AU800" s="99" t="s">
        <v>83</v>
      </c>
      <c r="AY800" s="18" t="s">
        <v>204</v>
      </c>
      <c r="BE800" s="100">
        <f>IF(N800="základní",J800,0)</f>
        <v>0</v>
      </c>
      <c r="BF800" s="100">
        <f>IF(N800="snížená",J800,0)</f>
        <v>0</v>
      </c>
      <c r="BG800" s="100">
        <f>IF(N800="zákl. přenesená",J800,0)</f>
        <v>0</v>
      </c>
      <c r="BH800" s="100">
        <f>IF(N800="sníž. přenesená",J800,0)</f>
        <v>0</v>
      </c>
      <c r="BI800" s="100">
        <f>IF(N800="nulová",J800,0)</f>
        <v>0</v>
      </c>
      <c r="BJ800" s="18" t="s">
        <v>81</v>
      </c>
      <c r="BK800" s="100">
        <f>ROUND(I800*H800,2)</f>
        <v>0</v>
      </c>
      <c r="BL800" s="18" t="s">
        <v>310</v>
      </c>
      <c r="BM800" s="99" t="s">
        <v>1060</v>
      </c>
    </row>
    <row r="801" spans="1:65" s="14" customFormat="1" x14ac:dyDescent="0.2">
      <c r="A801" s="198"/>
      <c r="B801" s="199"/>
      <c r="C801" s="198"/>
      <c r="D801" s="200" t="s">
        <v>212</v>
      </c>
      <c r="E801" s="201" t="s">
        <v>1</v>
      </c>
      <c r="F801" s="202" t="s">
        <v>1459</v>
      </c>
      <c r="G801" s="198"/>
      <c r="H801" s="203">
        <v>147.19999999999999</v>
      </c>
      <c r="I801" s="198"/>
      <c r="J801" s="198"/>
      <c r="K801" s="198"/>
      <c r="L801" s="199"/>
      <c r="M801" s="204"/>
      <c r="N801" s="205"/>
      <c r="O801" s="205"/>
      <c r="P801" s="205"/>
      <c r="Q801" s="205"/>
      <c r="R801" s="205"/>
      <c r="S801" s="205"/>
      <c r="T801" s="206"/>
      <c r="U801" s="198"/>
      <c r="V801" s="198"/>
      <c r="AT801" s="102" t="s">
        <v>212</v>
      </c>
      <c r="AU801" s="102" t="s">
        <v>83</v>
      </c>
      <c r="AV801" s="14" t="s">
        <v>83</v>
      </c>
      <c r="AW801" s="14" t="s">
        <v>32</v>
      </c>
      <c r="AX801" s="14" t="s">
        <v>75</v>
      </c>
      <c r="AY801" s="102" t="s">
        <v>204</v>
      </c>
    </row>
    <row r="802" spans="1:65" s="15" customFormat="1" x14ac:dyDescent="0.2">
      <c r="A802" s="207"/>
      <c r="B802" s="208"/>
      <c r="C802" s="207"/>
      <c r="D802" s="200" t="s">
        <v>212</v>
      </c>
      <c r="E802" s="209" t="s">
        <v>1</v>
      </c>
      <c r="F802" s="210" t="s">
        <v>227</v>
      </c>
      <c r="G802" s="207"/>
      <c r="H802" s="211">
        <v>147.19999999999999</v>
      </c>
      <c r="I802" s="207"/>
      <c r="J802" s="207"/>
      <c r="K802" s="207"/>
      <c r="L802" s="208"/>
      <c r="M802" s="212"/>
      <c r="N802" s="213"/>
      <c r="O802" s="213"/>
      <c r="P802" s="213"/>
      <c r="Q802" s="213"/>
      <c r="R802" s="213"/>
      <c r="S802" s="213"/>
      <c r="T802" s="214"/>
      <c r="U802" s="207"/>
      <c r="V802" s="207"/>
      <c r="AT802" s="103" t="s">
        <v>212</v>
      </c>
      <c r="AU802" s="103" t="s">
        <v>83</v>
      </c>
      <c r="AV802" s="15" t="s">
        <v>211</v>
      </c>
      <c r="AW802" s="15" t="s">
        <v>32</v>
      </c>
      <c r="AX802" s="15" t="s">
        <v>81</v>
      </c>
      <c r="AY802" s="103" t="s">
        <v>204</v>
      </c>
    </row>
    <row r="803" spans="1:65" s="2" customFormat="1" ht="37.9" customHeight="1" x14ac:dyDescent="0.2">
      <c r="A803" s="111"/>
      <c r="B803" s="112"/>
      <c r="C803" s="187" t="s">
        <v>648</v>
      </c>
      <c r="D803" s="187" t="s">
        <v>207</v>
      </c>
      <c r="E803" s="188" t="s">
        <v>1469</v>
      </c>
      <c r="F803" s="189" t="s">
        <v>1470</v>
      </c>
      <c r="G803" s="190" t="s">
        <v>859</v>
      </c>
      <c r="H803" s="191">
        <v>0.98499999999999999</v>
      </c>
      <c r="I803" s="192"/>
      <c r="J803" s="192">
        <f>ROUND(I803*H803,2)</f>
        <v>0</v>
      </c>
      <c r="K803" s="193"/>
      <c r="L803" s="112"/>
      <c r="M803" s="194" t="s">
        <v>1</v>
      </c>
      <c r="N803" s="195" t="s">
        <v>40</v>
      </c>
      <c r="O803" s="196">
        <v>0</v>
      </c>
      <c r="P803" s="196">
        <f>O803*H803</f>
        <v>0</v>
      </c>
      <c r="Q803" s="196">
        <v>0</v>
      </c>
      <c r="R803" s="196">
        <f>Q803*H803</f>
        <v>0</v>
      </c>
      <c r="S803" s="196">
        <v>0</v>
      </c>
      <c r="T803" s="197">
        <f>S803*H803</f>
        <v>0</v>
      </c>
      <c r="U803" s="111"/>
      <c r="V803" s="111"/>
      <c r="W803" s="29"/>
      <c r="X803" s="29"/>
      <c r="Y803" s="29"/>
      <c r="Z803" s="29"/>
      <c r="AA803" s="29"/>
      <c r="AB803" s="29"/>
      <c r="AC803" s="29"/>
      <c r="AD803" s="29"/>
      <c r="AE803" s="29"/>
      <c r="AR803" s="99" t="s">
        <v>310</v>
      </c>
      <c r="AT803" s="99" t="s">
        <v>207</v>
      </c>
      <c r="AU803" s="99" t="s">
        <v>83</v>
      </c>
      <c r="AY803" s="18" t="s">
        <v>204</v>
      </c>
      <c r="BE803" s="100">
        <f>IF(N803="základní",J803,0)</f>
        <v>0</v>
      </c>
      <c r="BF803" s="100">
        <f>IF(N803="snížená",J803,0)</f>
        <v>0</v>
      </c>
      <c r="BG803" s="100">
        <f>IF(N803="zákl. přenesená",J803,0)</f>
        <v>0</v>
      </c>
      <c r="BH803" s="100">
        <f>IF(N803="sníž. přenesená",J803,0)</f>
        <v>0</v>
      </c>
      <c r="BI803" s="100">
        <f>IF(N803="nulová",J803,0)</f>
        <v>0</v>
      </c>
      <c r="BJ803" s="18" t="s">
        <v>81</v>
      </c>
      <c r="BK803" s="100">
        <f>ROUND(I803*H803,2)</f>
        <v>0</v>
      </c>
      <c r="BL803" s="18" t="s">
        <v>310</v>
      </c>
      <c r="BM803" s="99" t="s">
        <v>1065</v>
      </c>
    </row>
    <row r="804" spans="1:65" s="2" customFormat="1" ht="24.2" customHeight="1" x14ac:dyDescent="0.2">
      <c r="A804" s="111"/>
      <c r="B804" s="112"/>
      <c r="C804" s="187" t="s">
        <v>1070</v>
      </c>
      <c r="D804" s="187" t="s">
        <v>207</v>
      </c>
      <c r="E804" s="188" t="s">
        <v>1471</v>
      </c>
      <c r="F804" s="189" t="s">
        <v>1472</v>
      </c>
      <c r="G804" s="190" t="s">
        <v>859</v>
      </c>
      <c r="H804" s="191">
        <v>0.98499999999999999</v>
      </c>
      <c r="I804" s="192"/>
      <c r="J804" s="192">
        <f>ROUND(I804*H804,2)</f>
        <v>0</v>
      </c>
      <c r="K804" s="193"/>
      <c r="L804" s="112"/>
      <c r="M804" s="194" t="s">
        <v>1</v>
      </c>
      <c r="N804" s="195" t="s">
        <v>40</v>
      </c>
      <c r="O804" s="196">
        <v>0</v>
      </c>
      <c r="P804" s="196">
        <f>O804*H804</f>
        <v>0</v>
      </c>
      <c r="Q804" s="196">
        <v>0</v>
      </c>
      <c r="R804" s="196">
        <f>Q804*H804</f>
        <v>0</v>
      </c>
      <c r="S804" s="196">
        <v>0</v>
      </c>
      <c r="T804" s="197">
        <f>S804*H804</f>
        <v>0</v>
      </c>
      <c r="U804" s="111"/>
      <c r="V804" s="111"/>
      <c r="W804" s="29"/>
      <c r="X804" s="29"/>
      <c r="Y804" s="29"/>
      <c r="Z804" s="29"/>
      <c r="AA804" s="29"/>
      <c r="AB804" s="29"/>
      <c r="AC804" s="29"/>
      <c r="AD804" s="29"/>
      <c r="AE804" s="29"/>
      <c r="AR804" s="99" t="s">
        <v>310</v>
      </c>
      <c r="AT804" s="99" t="s">
        <v>207</v>
      </c>
      <c r="AU804" s="99" t="s">
        <v>83</v>
      </c>
      <c r="AY804" s="18" t="s">
        <v>204</v>
      </c>
      <c r="BE804" s="100">
        <f>IF(N804="základní",J804,0)</f>
        <v>0</v>
      </c>
      <c r="BF804" s="100">
        <f>IF(N804="snížená",J804,0)</f>
        <v>0</v>
      </c>
      <c r="BG804" s="100">
        <f>IF(N804="zákl. přenesená",J804,0)</f>
        <v>0</v>
      </c>
      <c r="BH804" s="100">
        <f>IF(N804="sníž. přenesená",J804,0)</f>
        <v>0</v>
      </c>
      <c r="BI804" s="100">
        <f>IF(N804="nulová",J804,0)</f>
        <v>0</v>
      </c>
      <c r="BJ804" s="18" t="s">
        <v>81</v>
      </c>
      <c r="BK804" s="100">
        <f>ROUND(I804*H804,2)</f>
        <v>0</v>
      </c>
      <c r="BL804" s="18" t="s">
        <v>310</v>
      </c>
      <c r="BM804" s="99" t="s">
        <v>1074</v>
      </c>
    </row>
    <row r="805" spans="1:65" s="2" customFormat="1" ht="24.2" customHeight="1" x14ac:dyDescent="0.2">
      <c r="A805" s="111"/>
      <c r="B805" s="112"/>
      <c r="C805" s="187" t="s">
        <v>681</v>
      </c>
      <c r="D805" s="187" t="s">
        <v>207</v>
      </c>
      <c r="E805" s="188" t="s">
        <v>1473</v>
      </c>
      <c r="F805" s="189" t="s">
        <v>1474</v>
      </c>
      <c r="G805" s="190" t="s">
        <v>859</v>
      </c>
      <c r="H805" s="191">
        <v>0.98499999999999999</v>
      </c>
      <c r="I805" s="192"/>
      <c r="J805" s="192">
        <f>ROUND(I805*H805,2)</f>
        <v>0</v>
      </c>
      <c r="K805" s="193"/>
      <c r="L805" s="112"/>
      <c r="M805" s="194" t="s">
        <v>1</v>
      </c>
      <c r="N805" s="195" t="s">
        <v>40</v>
      </c>
      <c r="O805" s="196">
        <v>0</v>
      </c>
      <c r="P805" s="196">
        <f>O805*H805</f>
        <v>0</v>
      </c>
      <c r="Q805" s="196">
        <v>0</v>
      </c>
      <c r="R805" s="196">
        <f>Q805*H805</f>
        <v>0</v>
      </c>
      <c r="S805" s="196">
        <v>0</v>
      </c>
      <c r="T805" s="197">
        <f>S805*H805</f>
        <v>0</v>
      </c>
      <c r="U805" s="111"/>
      <c r="V805" s="111"/>
      <c r="W805" s="29"/>
      <c r="X805" s="29"/>
      <c r="Y805" s="29"/>
      <c r="Z805" s="29"/>
      <c r="AA805" s="29"/>
      <c r="AB805" s="29"/>
      <c r="AC805" s="29"/>
      <c r="AD805" s="29"/>
      <c r="AE805" s="29"/>
      <c r="AR805" s="99" t="s">
        <v>310</v>
      </c>
      <c r="AT805" s="99" t="s">
        <v>207</v>
      </c>
      <c r="AU805" s="99" t="s">
        <v>83</v>
      </c>
      <c r="AY805" s="18" t="s">
        <v>204</v>
      </c>
      <c r="BE805" s="100">
        <f>IF(N805="základní",J805,0)</f>
        <v>0</v>
      </c>
      <c r="BF805" s="100">
        <f>IF(N805="snížená",J805,0)</f>
        <v>0</v>
      </c>
      <c r="BG805" s="100">
        <f>IF(N805="zákl. přenesená",J805,0)</f>
        <v>0</v>
      </c>
      <c r="BH805" s="100">
        <f>IF(N805="sníž. přenesená",J805,0)</f>
        <v>0</v>
      </c>
      <c r="BI805" s="100">
        <f>IF(N805="nulová",J805,0)</f>
        <v>0</v>
      </c>
      <c r="BJ805" s="18" t="s">
        <v>81</v>
      </c>
      <c r="BK805" s="100">
        <f>ROUND(I805*H805,2)</f>
        <v>0</v>
      </c>
      <c r="BL805" s="18" t="s">
        <v>310</v>
      </c>
      <c r="BM805" s="99" t="s">
        <v>1475</v>
      </c>
    </row>
    <row r="806" spans="1:65" s="12" customFormat="1" ht="22.9" customHeight="1" x14ac:dyDescent="0.2">
      <c r="A806" s="176"/>
      <c r="B806" s="177"/>
      <c r="C806" s="176"/>
      <c r="D806" s="178" t="s">
        <v>74</v>
      </c>
      <c r="E806" s="185" t="s">
        <v>1476</v>
      </c>
      <c r="F806" s="185" t="s">
        <v>1477</v>
      </c>
      <c r="G806" s="176"/>
      <c r="H806" s="176"/>
      <c r="I806" s="176"/>
      <c r="J806" s="186">
        <f>BK806</f>
        <v>0</v>
      </c>
      <c r="K806" s="176"/>
      <c r="L806" s="177"/>
      <c r="M806" s="181"/>
      <c r="N806" s="182"/>
      <c r="O806" s="182"/>
      <c r="P806" s="183">
        <f>SUM(P807:P825)</f>
        <v>0</v>
      </c>
      <c r="Q806" s="182"/>
      <c r="R806" s="183">
        <f>SUM(R807:R825)</f>
        <v>0</v>
      </c>
      <c r="S806" s="182"/>
      <c r="T806" s="184">
        <f>SUM(T807:T825)</f>
        <v>0</v>
      </c>
      <c r="U806" s="176"/>
      <c r="V806" s="176"/>
      <c r="AR806" s="96" t="s">
        <v>83</v>
      </c>
      <c r="AT806" s="97" t="s">
        <v>74</v>
      </c>
      <c r="AU806" s="97" t="s">
        <v>81</v>
      </c>
      <c r="AY806" s="96" t="s">
        <v>204</v>
      </c>
      <c r="BK806" s="98">
        <f>SUM(BK807:BK825)</f>
        <v>0</v>
      </c>
    </row>
    <row r="807" spans="1:65" s="2" customFormat="1" ht="24.2" customHeight="1" x14ac:dyDescent="0.2">
      <c r="A807" s="111"/>
      <c r="B807" s="112"/>
      <c r="C807" s="187" t="s">
        <v>1478</v>
      </c>
      <c r="D807" s="187" t="s">
        <v>207</v>
      </c>
      <c r="E807" s="188" t="s">
        <v>1479</v>
      </c>
      <c r="F807" s="189" t="s">
        <v>1480</v>
      </c>
      <c r="G807" s="190" t="s">
        <v>210</v>
      </c>
      <c r="H807" s="191">
        <v>76</v>
      </c>
      <c r="I807" s="192"/>
      <c r="J807" s="192">
        <f>ROUND(I807*H807,2)</f>
        <v>0</v>
      </c>
      <c r="K807" s="193"/>
      <c r="L807" s="112"/>
      <c r="M807" s="194" t="s">
        <v>1</v>
      </c>
      <c r="N807" s="195" t="s">
        <v>40</v>
      </c>
      <c r="O807" s="196">
        <v>0</v>
      </c>
      <c r="P807" s="196">
        <f>O807*H807</f>
        <v>0</v>
      </c>
      <c r="Q807" s="196">
        <v>0</v>
      </c>
      <c r="R807" s="196">
        <f>Q807*H807</f>
        <v>0</v>
      </c>
      <c r="S807" s="196">
        <v>0</v>
      </c>
      <c r="T807" s="197">
        <f>S807*H807</f>
        <v>0</v>
      </c>
      <c r="U807" s="111"/>
      <c r="V807" s="111"/>
      <c r="W807" s="29"/>
      <c r="X807" s="29"/>
      <c r="Y807" s="29"/>
      <c r="Z807" s="29"/>
      <c r="AA807" s="29"/>
      <c r="AB807" s="29"/>
      <c r="AC807" s="29"/>
      <c r="AD807" s="29"/>
      <c r="AE807" s="29"/>
      <c r="AR807" s="99" t="s">
        <v>310</v>
      </c>
      <c r="AT807" s="99" t="s">
        <v>207</v>
      </c>
      <c r="AU807" s="99" t="s">
        <v>83</v>
      </c>
      <c r="AY807" s="18" t="s">
        <v>204</v>
      </c>
      <c r="BE807" s="100">
        <f>IF(N807="základní",J807,0)</f>
        <v>0</v>
      </c>
      <c r="BF807" s="100">
        <f>IF(N807="snížená",J807,0)</f>
        <v>0</v>
      </c>
      <c r="BG807" s="100">
        <f>IF(N807="zákl. přenesená",J807,0)</f>
        <v>0</v>
      </c>
      <c r="BH807" s="100">
        <f>IF(N807="sníž. přenesená",J807,0)</f>
        <v>0</v>
      </c>
      <c r="BI807" s="100">
        <f>IF(N807="nulová",J807,0)</f>
        <v>0</v>
      </c>
      <c r="BJ807" s="18" t="s">
        <v>81</v>
      </c>
      <c r="BK807" s="100">
        <f>ROUND(I807*H807,2)</f>
        <v>0</v>
      </c>
      <c r="BL807" s="18" t="s">
        <v>310</v>
      </c>
      <c r="BM807" s="99" t="s">
        <v>1481</v>
      </c>
    </row>
    <row r="808" spans="1:65" s="13" customFormat="1" x14ac:dyDescent="0.2">
      <c r="A808" s="225"/>
      <c r="B808" s="226"/>
      <c r="C808" s="225"/>
      <c r="D808" s="200" t="s">
        <v>212</v>
      </c>
      <c r="E808" s="227" t="s">
        <v>1</v>
      </c>
      <c r="F808" s="228" t="s">
        <v>1482</v>
      </c>
      <c r="G808" s="225"/>
      <c r="H808" s="227" t="s">
        <v>1</v>
      </c>
      <c r="I808" s="225"/>
      <c r="J808" s="225"/>
      <c r="K808" s="225"/>
      <c r="L808" s="226"/>
      <c r="M808" s="229"/>
      <c r="N808" s="230"/>
      <c r="O808" s="230"/>
      <c r="P808" s="230"/>
      <c r="Q808" s="230"/>
      <c r="R808" s="230"/>
      <c r="S808" s="230"/>
      <c r="T808" s="231"/>
      <c r="U808" s="225"/>
      <c r="V808" s="225"/>
      <c r="AT808" s="101" t="s">
        <v>212</v>
      </c>
      <c r="AU808" s="101" t="s">
        <v>83</v>
      </c>
      <c r="AV808" s="13" t="s">
        <v>81</v>
      </c>
      <c r="AW808" s="13" t="s">
        <v>32</v>
      </c>
      <c r="AX808" s="13" t="s">
        <v>75</v>
      </c>
      <c r="AY808" s="101" t="s">
        <v>204</v>
      </c>
    </row>
    <row r="809" spans="1:65" s="14" customFormat="1" x14ac:dyDescent="0.2">
      <c r="A809" s="198"/>
      <c r="B809" s="199"/>
      <c r="C809" s="198"/>
      <c r="D809" s="200" t="s">
        <v>212</v>
      </c>
      <c r="E809" s="201" t="s">
        <v>1</v>
      </c>
      <c r="F809" s="202" t="s">
        <v>564</v>
      </c>
      <c r="G809" s="198"/>
      <c r="H809" s="203">
        <v>76</v>
      </c>
      <c r="I809" s="198"/>
      <c r="J809" s="198"/>
      <c r="K809" s="198"/>
      <c r="L809" s="199"/>
      <c r="M809" s="204"/>
      <c r="N809" s="205"/>
      <c r="O809" s="205"/>
      <c r="P809" s="205"/>
      <c r="Q809" s="205"/>
      <c r="R809" s="205"/>
      <c r="S809" s="205"/>
      <c r="T809" s="206"/>
      <c r="U809" s="198"/>
      <c r="V809" s="198"/>
      <c r="AT809" s="102" t="s">
        <v>212</v>
      </c>
      <c r="AU809" s="102" t="s">
        <v>83</v>
      </c>
      <c r="AV809" s="14" t="s">
        <v>83</v>
      </c>
      <c r="AW809" s="14" t="s">
        <v>32</v>
      </c>
      <c r="AX809" s="14" t="s">
        <v>75</v>
      </c>
      <c r="AY809" s="102" t="s">
        <v>204</v>
      </c>
    </row>
    <row r="810" spans="1:65" s="15" customFormat="1" x14ac:dyDescent="0.2">
      <c r="A810" s="207"/>
      <c r="B810" s="208"/>
      <c r="C810" s="207"/>
      <c r="D810" s="200" t="s">
        <v>212</v>
      </c>
      <c r="E810" s="209" t="s">
        <v>1</v>
      </c>
      <c r="F810" s="210" t="s">
        <v>227</v>
      </c>
      <c r="G810" s="207"/>
      <c r="H810" s="211">
        <v>76</v>
      </c>
      <c r="I810" s="207"/>
      <c r="J810" s="207"/>
      <c r="K810" s="207"/>
      <c r="L810" s="208"/>
      <c r="M810" s="212"/>
      <c r="N810" s="213"/>
      <c r="O810" s="213"/>
      <c r="P810" s="213"/>
      <c r="Q810" s="213"/>
      <c r="R810" s="213"/>
      <c r="S810" s="213"/>
      <c r="T810" s="214"/>
      <c r="U810" s="207"/>
      <c r="V810" s="207"/>
      <c r="AT810" s="103" t="s">
        <v>212</v>
      </c>
      <c r="AU810" s="103" t="s">
        <v>83</v>
      </c>
      <c r="AV810" s="15" t="s">
        <v>211</v>
      </c>
      <c r="AW810" s="15" t="s">
        <v>32</v>
      </c>
      <c r="AX810" s="15" t="s">
        <v>81</v>
      </c>
      <c r="AY810" s="103" t="s">
        <v>204</v>
      </c>
    </row>
    <row r="811" spans="1:65" s="2" customFormat="1" ht="24.2" customHeight="1" x14ac:dyDescent="0.2">
      <c r="A811" s="111"/>
      <c r="B811" s="112"/>
      <c r="C811" s="215" t="s">
        <v>750</v>
      </c>
      <c r="D811" s="215" t="s">
        <v>1071</v>
      </c>
      <c r="E811" s="216" t="s">
        <v>1483</v>
      </c>
      <c r="F811" s="217" t="s">
        <v>1484</v>
      </c>
      <c r="G811" s="218" t="s">
        <v>210</v>
      </c>
      <c r="H811" s="219">
        <v>87.4</v>
      </c>
      <c r="I811" s="220"/>
      <c r="J811" s="220">
        <f>ROUND(I811*H811,2)</f>
        <v>0</v>
      </c>
      <c r="K811" s="221"/>
      <c r="L811" s="222"/>
      <c r="M811" s="223" t="s">
        <v>1</v>
      </c>
      <c r="N811" s="224" t="s">
        <v>40</v>
      </c>
      <c r="O811" s="196">
        <v>0</v>
      </c>
      <c r="P811" s="196">
        <f>O811*H811</f>
        <v>0</v>
      </c>
      <c r="Q811" s="196">
        <v>0</v>
      </c>
      <c r="R811" s="196">
        <f>Q811*H811</f>
        <v>0</v>
      </c>
      <c r="S811" s="196">
        <v>0</v>
      </c>
      <c r="T811" s="197">
        <f>S811*H811</f>
        <v>0</v>
      </c>
      <c r="U811" s="111"/>
      <c r="V811" s="111"/>
      <c r="W811" s="29"/>
      <c r="X811" s="29"/>
      <c r="Y811" s="29"/>
      <c r="Z811" s="29"/>
      <c r="AA811" s="29"/>
      <c r="AB811" s="29"/>
      <c r="AC811" s="29"/>
      <c r="AD811" s="29"/>
      <c r="AE811" s="29"/>
      <c r="AR811" s="99" t="s">
        <v>368</v>
      </c>
      <c r="AT811" s="99" t="s">
        <v>1071</v>
      </c>
      <c r="AU811" s="99" t="s">
        <v>83</v>
      </c>
      <c r="AY811" s="18" t="s">
        <v>204</v>
      </c>
      <c r="BE811" s="100">
        <f>IF(N811="základní",J811,0)</f>
        <v>0</v>
      </c>
      <c r="BF811" s="100">
        <f>IF(N811="snížená",J811,0)</f>
        <v>0</v>
      </c>
      <c r="BG811" s="100">
        <f>IF(N811="zákl. přenesená",J811,0)</f>
        <v>0</v>
      </c>
      <c r="BH811" s="100">
        <f>IF(N811="sníž. přenesená",J811,0)</f>
        <v>0</v>
      </c>
      <c r="BI811" s="100">
        <f>IF(N811="nulová",J811,0)</f>
        <v>0</v>
      </c>
      <c r="BJ811" s="18" t="s">
        <v>81</v>
      </c>
      <c r="BK811" s="100">
        <f>ROUND(I811*H811,2)</f>
        <v>0</v>
      </c>
      <c r="BL811" s="18" t="s">
        <v>310</v>
      </c>
      <c r="BM811" s="99" t="s">
        <v>1485</v>
      </c>
    </row>
    <row r="812" spans="1:65" s="14" customFormat="1" x14ac:dyDescent="0.2">
      <c r="A812" s="198"/>
      <c r="B812" s="199"/>
      <c r="C812" s="198"/>
      <c r="D812" s="200" t="s">
        <v>212</v>
      </c>
      <c r="E812" s="201" t="s">
        <v>1</v>
      </c>
      <c r="F812" s="202" t="s">
        <v>1486</v>
      </c>
      <c r="G812" s="198"/>
      <c r="H812" s="203">
        <v>87.4</v>
      </c>
      <c r="I812" s="198"/>
      <c r="J812" s="198"/>
      <c r="K812" s="198"/>
      <c r="L812" s="199"/>
      <c r="M812" s="204"/>
      <c r="N812" s="205"/>
      <c r="O812" s="205"/>
      <c r="P812" s="205"/>
      <c r="Q812" s="205"/>
      <c r="R812" s="205"/>
      <c r="S812" s="205"/>
      <c r="T812" s="206"/>
      <c r="U812" s="198"/>
      <c r="V812" s="198"/>
      <c r="AT812" s="102" t="s">
        <v>212</v>
      </c>
      <c r="AU812" s="102" t="s">
        <v>83</v>
      </c>
      <c r="AV812" s="14" t="s">
        <v>83</v>
      </c>
      <c r="AW812" s="14" t="s">
        <v>32</v>
      </c>
      <c r="AX812" s="14" t="s">
        <v>75</v>
      </c>
      <c r="AY812" s="102" t="s">
        <v>204</v>
      </c>
    </row>
    <row r="813" spans="1:65" s="15" customFormat="1" x14ac:dyDescent="0.2">
      <c r="A813" s="207"/>
      <c r="B813" s="208"/>
      <c r="C813" s="207"/>
      <c r="D813" s="200" t="s">
        <v>212</v>
      </c>
      <c r="E813" s="209" t="s">
        <v>1</v>
      </c>
      <c r="F813" s="210" t="s">
        <v>227</v>
      </c>
      <c r="G813" s="207"/>
      <c r="H813" s="211">
        <v>87.4</v>
      </c>
      <c r="I813" s="207"/>
      <c r="J813" s="207"/>
      <c r="K813" s="207"/>
      <c r="L813" s="208"/>
      <c r="M813" s="212"/>
      <c r="N813" s="213"/>
      <c r="O813" s="213"/>
      <c r="P813" s="213"/>
      <c r="Q813" s="213"/>
      <c r="R813" s="213"/>
      <c r="S813" s="213"/>
      <c r="T813" s="214"/>
      <c r="U813" s="207"/>
      <c r="V813" s="207"/>
      <c r="AT813" s="103" t="s">
        <v>212</v>
      </c>
      <c r="AU813" s="103" t="s">
        <v>83</v>
      </c>
      <c r="AV813" s="15" t="s">
        <v>211</v>
      </c>
      <c r="AW813" s="15" t="s">
        <v>32</v>
      </c>
      <c r="AX813" s="15" t="s">
        <v>81</v>
      </c>
      <c r="AY813" s="103" t="s">
        <v>204</v>
      </c>
    </row>
    <row r="814" spans="1:65" s="2" customFormat="1" ht="33" customHeight="1" x14ac:dyDescent="0.2">
      <c r="A814" s="111"/>
      <c r="B814" s="112"/>
      <c r="C814" s="187" t="s">
        <v>1487</v>
      </c>
      <c r="D814" s="187" t="s">
        <v>207</v>
      </c>
      <c r="E814" s="188" t="s">
        <v>1488</v>
      </c>
      <c r="F814" s="189" t="s">
        <v>1489</v>
      </c>
      <c r="G814" s="190" t="s">
        <v>282</v>
      </c>
      <c r="H814" s="191">
        <v>456</v>
      </c>
      <c r="I814" s="192"/>
      <c r="J814" s="192">
        <f>ROUND(I814*H814,2)</f>
        <v>0</v>
      </c>
      <c r="K814" s="193"/>
      <c r="L814" s="112"/>
      <c r="M814" s="194" t="s">
        <v>1</v>
      </c>
      <c r="N814" s="195" t="s">
        <v>40</v>
      </c>
      <c r="O814" s="196">
        <v>0</v>
      </c>
      <c r="P814" s="196">
        <f>O814*H814</f>
        <v>0</v>
      </c>
      <c r="Q814" s="196">
        <v>0</v>
      </c>
      <c r="R814" s="196">
        <f>Q814*H814</f>
        <v>0</v>
      </c>
      <c r="S814" s="196">
        <v>0</v>
      </c>
      <c r="T814" s="197">
        <f>S814*H814</f>
        <v>0</v>
      </c>
      <c r="U814" s="111"/>
      <c r="V814" s="111"/>
      <c r="W814" s="29"/>
      <c r="X814" s="29"/>
      <c r="Y814" s="29"/>
      <c r="Z814" s="29"/>
      <c r="AA814" s="29"/>
      <c r="AB814" s="29"/>
      <c r="AC814" s="29"/>
      <c r="AD814" s="29"/>
      <c r="AE814" s="29"/>
      <c r="AR814" s="99" t="s">
        <v>310</v>
      </c>
      <c r="AT814" s="99" t="s">
        <v>207</v>
      </c>
      <c r="AU814" s="99" t="s">
        <v>83</v>
      </c>
      <c r="AY814" s="18" t="s">
        <v>204</v>
      </c>
      <c r="BE814" s="100">
        <f>IF(N814="základní",J814,0)</f>
        <v>0</v>
      </c>
      <c r="BF814" s="100">
        <f>IF(N814="snížená",J814,0)</f>
        <v>0</v>
      </c>
      <c r="BG814" s="100">
        <f>IF(N814="zákl. přenesená",J814,0)</f>
        <v>0</v>
      </c>
      <c r="BH814" s="100">
        <f>IF(N814="sníž. přenesená",J814,0)</f>
        <v>0</v>
      </c>
      <c r="BI814" s="100">
        <f>IF(N814="nulová",J814,0)</f>
        <v>0</v>
      </c>
      <c r="BJ814" s="18" t="s">
        <v>81</v>
      </c>
      <c r="BK814" s="100">
        <f>ROUND(I814*H814,2)</f>
        <v>0</v>
      </c>
      <c r="BL814" s="18" t="s">
        <v>310</v>
      </c>
      <c r="BM814" s="99" t="s">
        <v>1490</v>
      </c>
    </row>
    <row r="815" spans="1:65" s="13" customFormat="1" x14ac:dyDescent="0.2">
      <c r="A815" s="225"/>
      <c r="B815" s="226"/>
      <c r="C815" s="225"/>
      <c r="D815" s="200" t="s">
        <v>212</v>
      </c>
      <c r="E815" s="227" t="s">
        <v>1</v>
      </c>
      <c r="F815" s="228" t="s">
        <v>1491</v>
      </c>
      <c r="G815" s="225"/>
      <c r="H815" s="227" t="s">
        <v>1</v>
      </c>
      <c r="I815" s="225"/>
      <c r="J815" s="225"/>
      <c r="K815" s="225"/>
      <c r="L815" s="226"/>
      <c r="M815" s="229"/>
      <c r="N815" s="230"/>
      <c r="O815" s="230"/>
      <c r="P815" s="230"/>
      <c r="Q815" s="230"/>
      <c r="R815" s="230"/>
      <c r="S815" s="230"/>
      <c r="T815" s="231"/>
      <c r="U815" s="225"/>
      <c r="V815" s="225"/>
      <c r="AT815" s="101" t="s">
        <v>212</v>
      </c>
      <c r="AU815" s="101" t="s">
        <v>83</v>
      </c>
      <c r="AV815" s="13" t="s">
        <v>81</v>
      </c>
      <c r="AW815" s="13" t="s">
        <v>32</v>
      </c>
      <c r="AX815" s="13" t="s">
        <v>75</v>
      </c>
      <c r="AY815" s="101" t="s">
        <v>204</v>
      </c>
    </row>
    <row r="816" spans="1:65" s="14" customFormat="1" x14ac:dyDescent="0.2">
      <c r="A816" s="198"/>
      <c r="B816" s="199"/>
      <c r="C816" s="198"/>
      <c r="D816" s="200" t="s">
        <v>212</v>
      </c>
      <c r="E816" s="201" t="s">
        <v>1</v>
      </c>
      <c r="F816" s="202" t="s">
        <v>1492</v>
      </c>
      <c r="G816" s="198"/>
      <c r="H816" s="203">
        <v>456</v>
      </c>
      <c r="I816" s="198"/>
      <c r="J816" s="198"/>
      <c r="K816" s="198"/>
      <c r="L816" s="199"/>
      <c r="M816" s="204"/>
      <c r="N816" s="205"/>
      <c r="O816" s="205"/>
      <c r="P816" s="205"/>
      <c r="Q816" s="205"/>
      <c r="R816" s="205"/>
      <c r="S816" s="205"/>
      <c r="T816" s="206"/>
      <c r="U816" s="198"/>
      <c r="V816" s="198"/>
      <c r="AT816" s="102" t="s">
        <v>212</v>
      </c>
      <c r="AU816" s="102" t="s">
        <v>83</v>
      </c>
      <c r="AV816" s="14" t="s">
        <v>83</v>
      </c>
      <c r="AW816" s="14" t="s">
        <v>32</v>
      </c>
      <c r="AX816" s="14" t="s">
        <v>75</v>
      </c>
      <c r="AY816" s="102" t="s">
        <v>204</v>
      </c>
    </row>
    <row r="817" spans="1:65" s="15" customFormat="1" x14ac:dyDescent="0.2">
      <c r="A817" s="207"/>
      <c r="B817" s="208"/>
      <c r="C817" s="207"/>
      <c r="D817" s="200" t="s">
        <v>212</v>
      </c>
      <c r="E817" s="209" t="s">
        <v>1</v>
      </c>
      <c r="F817" s="210" t="s">
        <v>227</v>
      </c>
      <c r="G817" s="207"/>
      <c r="H817" s="211">
        <v>456</v>
      </c>
      <c r="I817" s="207"/>
      <c r="J817" s="207"/>
      <c r="K817" s="207"/>
      <c r="L817" s="208"/>
      <c r="M817" s="212"/>
      <c r="N817" s="213"/>
      <c r="O817" s="213"/>
      <c r="P817" s="213"/>
      <c r="Q817" s="213"/>
      <c r="R817" s="213"/>
      <c r="S817" s="213"/>
      <c r="T817" s="214"/>
      <c r="U817" s="207"/>
      <c r="V817" s="207"/>
      <c r="AT817" s="103" t="s">
        <v>212</v>
      </c>
      <c r="AU817" s="103" t="s">
        <v>83</v>
      </c>
      <c r="AV817" s="15" t="s">
        <v>211</v>
      </c>
      <c r="AW817" s="15" t="s">
        <v>32</v>
      </c>
      <c r="AX817" s="15" t="s">
        <v>81</v>
      </c>
      <c r="AY817" s="103" t="s">
        <v>204</v>
      </c>
    </row>
    <row r="818" spans="1:65" s="2" customFormat="1" ht="24.2" customHeight="1" x14ac:dyDescent="0.2">
      <c r="A818" s="111"/>
      <c r="B818" s="112"/>
      <c r="C818" s="215" t="s">
        <v>776</v>
      </c>
      <c r="D818" s="215" t="s">
        <v>1071</v>
      </c>
      <c r="E818" s="216" t="s">
        <v>1493</v>
      </c>
      <c r="F818" s="217" t="s">
        <v>1494</v>
      </c>
      <c r="G818" s="218" t="s">
        <v>282</v>
      </c>
      <c r="H818" s="219">
        <v>478.8</v>
      </c>
      <c r="I818" s="220"/>
      <c r="J818" s="220">
        <f>ROUND(I818*H818,2)</f>
        <v>0</v>
      </c>
      <c r="K818" s="221"/>
      <c r="L818" s="222"/>
      <c r="M818" s="223" t="s">
        <v>1</v>
      </c>
      <c r="N818" s="224" t="s">
        <v>40</v>
      </c>
      <c r="O818" s="196">
        <v>0</v>
      </c>
      <c r="P818" s="196">
        <f>O818*H818</f>
        <v>0</v>
      </c>
      <c r="Q818" s="196">
        <v>0</v>
      </c>
      <c r="R818" s="196">
        <f>Q818*H818</f>
        <v>0</v>
      </c>
      <c r="S818" s="196">
        <v>0</v>
      </c>
      <c r="T818" s="197">
        <f>S818*H818</f>
        <v>0</v>
      </c>
      <c r="U818" s="111"/>
      <c r="V818" s="111"/>
      <c r="W818" s="29"/>
      <c r="X818" s="29"/>
      <c r="Y818" s="29"/>
      <c r="Z818" s="29"/>
      <c r="AA818" s="29"/>
      <c r="AB818" s="29"/>
      <c r="AC818" s="29"/>
      <c r="AD818" s="29"/>
      <c r="AE818" s="29"/>
      <c r="AR818" s="99" t="s">
        <v>368</v>
      </c>
      <c r="AT818" s="99" t="s">
        <v>1071</v>
      </c>
      <c r="AU818" s="99" t="s">
        <v>83</v>
      </c>
      <c r="AY818" s="18" t="s">
        <v>204</v>
      </c>
      <c r="BE818" s="100">
        <f>IF(N818="základní",J818,0)</f>
        <v>0</v>
      </c>
      <c r="BF818" s="100">
        <f>IF(N818="snížená",J818,0)</f>
        <v>0</v>
      </c>
      <c r="BG818" s="100">
        <f>IF(N818="zákl. přenesená",J818,0)</f>
        <v>0</v>
      </c>
      <c r="BH818" s="100">
        <f>IF(N818="sníž. přenesená",J818,0)</f>
        <v>0</v>
      </c>
      <c r="BI818" s="100">
        <f>IF(N818="nulová",J818,0)</f>
        <v>0</v>
      </c>
      <c r="BJ818" s="18" t="s">
        <v>81</v>
      </c>
      <c r="BK818" s="100">
        <f>ROUND(I818*H818,2)</f>
        <v>0</v>
      </c>
      <c r="BL818" s="18" t="s">
        <v>310</v>
      </c>
      <c r="BM818" s="99" t="s">
        <v>1495</v>
      </c>
    </row>
    <row r="819" spans="1:65" s="14" customFormat="1" x14ac:dyDescent="0.2">
      <c r="A819" s="198"/>
      <c r="B819" s="199"/>
      <c r="C819" s="198"/>
      <c r="D819" s="200" t="s">
        <v>212</v>
      </c>
      <c r="E819" s="201" t="s">
        <v>1</v>
      </c>
      <c r="F819" s="202" t="s">
        <v>1496</v>
      </c>
      <c r="G819" s="198"/>
      <c r="H819" s="203">
        <v>478.8</v>
      </c>
      <c r="I819" s="198"/>
      <c r="J819" s="198"/>
      <c r="K819" s="198"/>
      <c r="L819" s="199"/>
      <c r="M819" s="204"/>
      <c r="N819" s="205"/>
      <c r="O819" s="205"/>
      <c r="P819" s="205"/>
      <c r="Q819" s="205"/>
      <c r="R819" s="205"/>
      <c r="S819" s="205"/>
      <c r="T819" s="206"/>
      <c r="U819" s="198"/>
      <c r="V819" s="198"/>
      <c r="AT819" s="102" t="s">
        <v>212</v>
      </c>
      <c r="AU819" s="102" t="s">
        <v>83</v>
      </c>
      <c r="AV819" s="14" t="s">
        <v>83</v>
      </c>
      <c r="AW819" s="14" t="s">
        <v>32</v>
      </c>
      <c r="AX819" s="14" t="s">
        <v>75</v>
      </c>
      <c r="AY819" s="102" t="s">
        <v>204</v>
      </c>
    </row>
    <row r="820" spans="1:65" s="15" customFormat="1" x14ac:dyDescent="0.2">
      <c r="A820" s="207"/>
      <c r="B820" s="208"/>
      <c r="C820" s="207"/>
      <c r="D820" s="200" t="s">
        <v>212</v>
      </c>
      <c r="E820" s="209" t="s">
        <v>1</v>
      </c>
      <c r="F820" s="210" t="s">
        <v>227</v>
      </c>
      <c r="G820" s="207"/>
      <c r="H820" s="211">
        <v>478.8</v>
      </c>
      <c r="I820" s="207"/>
      <c r="J820" s="207"/>
      <c r="K820" s="207"/>
      <c r="L820" s="208"/>
      <c r="M820" s="212"/>
      <c r="N820" s="213"/>
      <c r="O820" s="213"/>
      <c r="P820" s="213"/>
      <c r="Q820" s="213"/>
      <c r="R820" s="213"/>
      <c r="S820" s="213"/>
      <c r="T820" s="214"/>
      <c r="U820" s="207"/>
      <c r="V820" s="207"/>
      <c r="AT820" s="103" t="s">
        <v>212</v>
      </c>
      <c r="AU820" s="103" t="s">
        <v>83</v>
      </c>
      <c r="AV820" s="15" t="s">
        <v>211</v>
      </c>
      <c r="AW820" s="15" t="s">
        <v>32</v>
      </c>
      <c r="AX820" s="15" t="s">
        <v>81</v>
      </c>
      <c r="AY820" s="103" t="s">
        <v>204</v>
      </c>
    </row>
    <row r="821" spans="1:65" s="2" customFormat="1" ht="24.2" customHeight="1" x14ac:dyDescent="0.2">
      <c r="A821" s="111"/>
      <c r="B821" s="112"/>
      <c r="C821" s="187" t="s">
        <v>1497</v>
      </c>
      <c r="D821" s="187" t="s">
        <v>207</v>
      </c>
      <c r="E821" s="188" t="s">
        <v>1498</v>
      </c>
      <c r="F821" s="189" t="s">
        <v>1499</v>
      </c>
      <c r="G821" s="190" t="s">
        <v>210</v>
      </c>
      <c r="H821" s="191">
        <v>76</v>
      </c>
      <c r="I821" s="192"/>
      <c r="J821" s="192">
        <f>ROUND(I821*H821,2)</f>
        <v>0</v>
      </c>
      <c r="K821" s="193"/>
      <c r="L821" s="112"/>
      <c r="M821" s="194" t="s">
        <v>1</v>
      </c>
      <c r="N821" s="195" t="s">
        <v>40</v>
      </c>
      <c r="O821" s="196">
        <v>0</v>
      </c>
      <c r="P821" s="196">
        <f>O821*H821</f>
        <v>0</v>
      </c>
      <c r="Q821" s="196">
        <v>0</v>
      </c>
      <c r="R821" s="196">
        <f>Q821*H821</f>
        <v>0</v>
      </c>
      <c r="S821" s="196">
        <v>0</v>
      </c>
      <c r="T821" s="197">
        <f>S821*H821</f>
        <v>0</v>
      </c>
      <c r="U821" s="111"/>
      <c r="V821" s="111"/>
      <c r="W821" s="29"/>
      <c r="X821" s="29"/>
      <c r="Y821" s="29"/>
      <c r="Z821" s="29"/>
      <c r="AA821" s="29"/>
      <c r="AB821" s="29"/>
      <c r="AC821" s="29"/>
      <c r="AD821" s="29"/>
      <c r="AE821" s="29"/>
      <c r="AR821" s="99" t="s">
        <v>310</v>
      </c>
      <c r="AT821" s="99" t="s">
        <v>207</v>
      </c>
      <c r="AU821" s="99" t="s">
        <v>83</v>
      </c>
      <c r="AY821" s="18" t="s">
        <v>204</v>
      </c>
      <c r="BE821" s="100">
        <f>IF(N821="základní",J821,0)</f>
        <v>0</v>
      </c>
      <c r="BF821" s="100">
        <f>IF(N821="snížená",J821,0)</f>
        <v>0</v>
      </c>
      <c r="BG821" s="100">
        <f>IF(N821="zákl. přenesená",J821,0)</f>
        <v>0</v>
      </c>
      <c r="BH821" s="100">
        <f>IF(N821="sníž. přenesená",J821,0)</f>
        <v>0</v>
      </c>
      <c r="BI821" s="100">
        <f>IF(N821="nulová",J821,0)</f>
        <v>0</v>
      </c>
      <c r="BJ821" s="18" t="s">
        <v>81</v>
      </c>
      <c r="BK821" s="100">
        <f>ROUND(I821*H821,2)</f>
        <v>0</v>
      </c>
      <c r="BL821" s="18" t="s">
        <v>310</v>
      </c>
      <c r="BM821" s="99" t="s">
        <v>1500</v>
      </c>
    </row>
    <row r="822" spans="1:65" s="2" customFormat="1" ht="16.5" customHeight="1" x14ac:dyDescent="0.2">
      <c r="A822" s="111"/>
      <c r="B822" s="112"/>
      <c r="C822" s="215" t="s">
        <v>785</v>
      </c>
      <c r="D822" s="215" t="s">
        <v>1071</v>
      </c>
      <c r="E822" s="216" t="s">
        <v>1501</v>
      </c>
      <c r="F822" s="217" t="s">
        <v>1502</v>
      </c>
      <c r="G822" s="218" t="s">
        <v>210</v>
      </c>
      <c r="H822" s="219">
        <v>87.4</v>
      </c>
      <c r="I822" s="220"/>
      <c r="J822" s="220">
        <f>ROUND(I822*H822,2)</f>
        <v>0</v>
      </c>
      <c r="K822" s="221"/>
      <c r="L822" s="222"/>
      <c r="M822" s="223" t="s">
        <v>1</v>
      </c>
      <c r="N822" s="224" t="s">
        <v>40</v>
      </c>
      <c r="O822" s="196">
        <v>0</v>
      </c>
      <c r="P822" s="196">
        <f>O822*H822</f>
        <v>0</v>
      </c>
      <c r="Q822" s="196">
        <v>0</v>
      </c>
      <c r="R822" s="196">
        <f>Q822*H822</f>
        <v>0</v>
      </c>
      <c r="S822" s="196">
        <v>0</v>
      </c>
      <c r="T822" s="197">
        <f>S822*H822</f>
        <v>0</v>
      </c>
      <c r="U822" s="111"/>
      <c r="V822" s="111"/>
      <c r="W822" s="29"/>
      <c r="X822" s="29"/>
      <c r="Y822" s="29"/>
      <c r="Z822" s="29"/>
      <c r="AA822" s="29"/>
      <c r="AB822" s="29"/>
      <c r="AC822" s="29"/>
      <c r="AD822" s="29"/>
      <c r="AE822" s="29"/>
      <c r="AR822" s="99" t="s">
        <v>368</v>
      </c>
      <c r="AT822" s="99" t="s">
        <v>1071</v>
      </c>
      <c r="AU822" s="99" t="s">
        <v>83</v>
      </c>
      <c r="AY822" s="18" t="s">
        <v>204</v>
      </c>
      <c r="BE822" s="100">
        <f>IF(N822="základní",J822,0)</f>
        <v>0</v>
      </c>
      <c r="BF822" s="100">
        <f>IF(N822="snížená",J822,0)</f>
        <v>0</v>
      </c>
      <c r="BG822" s="100">
        <f>IF(N822="zákl. přenesená",J822,0)</f>
        <v>0</v>
      </c>
      <c r="BH822" s="100">
        <f>IF(N822="sníž. přenesená",J822,0)</f>
        <v>0</v>
      </c>
      <c r="BI822" s="100">
        <f>IF(N822="nulová",J822,0)</f>
        <v>0</v>
      </c>
      <c r="BJ822" s="18" t="s">
        <v>81</v>
      </c>
      <c r="BK822" s="100">
        <f>ROUND(I822*H822,2)</f>
        <v>0</v>
      </c>
      <c r="BL822" s="18" t="s">
        <v>310</v>
      </c>
      <c r="BM822" s="99" t="s">
        <v>1503</v>
      </c>
    </row>
    <row r="823" spans="1:65" s="2" customFormat="1" ht="33" customHeight="1" x14ac:dyDescent="0.2">
      <c r="A823" s="111"/>
      <c r="B823" s="112"/>
      <c r="C823" s="187" t="s">
        <v>1504</v>
      </c>
      <c r="D823" s="187" t="s">
        <v>207</v>
      </c>
      <c r="E823" s="188" t="s">
        <v>1505</v>
      </c>
      <c r="F823" s="189" t="s">
        <v>1506</v>
      </c>
      <c r="G823" s="190" t="s">
        <v>859</v>
      </c>
      <c r="H823" s="191">
        <v>0.23599999999999999</v>
      </c>
      <c r="I823" s="192"/>
      <c r="J823" s="192">
        <f>ROUND(I823*H823,2)</f>
        <v>0</v>
      </c>
      <c r="K823" s="193"/>
      <c r="L823" s="112"/>
      <c r="M823" s="194" t="s">
        <v>1</v>
      </c>
      <c r="N823" s="195" t="s">
        <v>40</v>
      </c>
      <c r="O823" s="196">
        <v>0</v>
      </c>
      <c r="P823" s="196">
        <f>O823*H823</f>
        <v>0</v>
      </c>
      <c r="Q823" s="196">
        <v>0</v>
      </c>
      <c r="R823" s="196">
        <f>Q823*H823</f>
        <v>0</v>
      </c>
      <c r="S823" s="196">
        <v>0</v>
      </c>
      <c r="T823" s="197">
        <f>S823*H823</f>
        <v>0</v>
      </c>
      <c r="U823" s="111"/>
      <c r="V823" s="111"/>
      <c r="W823" s="29"/>
      <c r="X823" s="29"/>
      <c r="Y823" s="29"/>
      <c r="Z823" s="29"/>
      <c r="AA823" s="29"/>
      <c r="AB823" s="29"/>
      <c r="AC823" s="29"/>
      <c r="AD823" s="29"/>
      <c r="AE823" s="29"/>
      <c r="AR823" s="99" t="s">
        <v>310</v>
      </c>
      <c r="AT823" s="99" t="s">
        <v>207</v>
      </c>
      <c r="AU823" s="99" t="s">
        <v>83</v>
      </c>
      <c r="AY823" s="18" t="s">
        <v>204</v>
      </c>
      <c r="BE823" s="100">
        <f>IF(N823="základní",J823,0)</f>
        <v>0</v>
      </c>
      <c r="BF823" s="100">
        <f>IF(N823="snížená",J823,0)</f>
        <v>0</v>
      </c>
      <c r="BG823" s="100">
        <f>IF(N823="zákl. přenesená",J823,0)</f>
        <v>0</v>
      </c>
      <c r="BH823" s="100">
        <f>IF(N823="sníž. přenesená",J823,0)</f>
        <v>0</v>
      </c>
      <c r="BI823" s="100">
        <f>IF(N823="nulová",J823,0)</f>
        <v>0</v>
      </c>
      <c r="BJ823" s="18" t="s">
        <v>81</v>
      </c>
      <c r="BK823" s="100">
        <f>ROUND(I823*H823,2)</f>
        <v>0</v>
      </c>
      <c r="BL823" s="18" t="s">
        <v>310</v>
      </c>
      <c r="BM823" s="99" t="s">
        <v>1507</v>
      </c>
    </row>
    <row r="824" spans="1:65" s="2" customFormat="1" ht="24.2" customHeight="1" x14ac:dyDescent="0.2">
      <c r="A824" s="111"/>
      <c r="B824" s="112"/>
      <c r="C824" s="187" t="s">
        <v>792</v>
      </c>
      <c r="D824" s="187" t="s">
        <v>207</v>
      </c>
      <c r="E824" s="188" t="s">
        <v>1508</v>
      </c>
      <c r="F824" s="189" t="s">
        <v>1509</v>
      </c>
      <c r="G824" s="190" t="s">
        <v>859</v>
      </c>
      <c r="H824" s="191">
        <v>0.23599999999999999</v>
      </c>
      <c r="I824" s="192"/>
      <c r="J824" s="192">
        <f>ROUND(I824*H824,2)</f>
        <v>0</v>
      </c>
      <c r="K824" s="193"/>
      <c r="L824" s="112"/>
      <c r="M824" s="194" t="s">
        <v>1</v>
      </c>
      <c r="N824" s="195" t="s">
        <v>40</v>
      </c>
      <c r="O824" s="196">
        <v>0</v>
      </c>
      <c r="P824" s="196">
        <f>O824*H824</f>
        <v>0</v>
      </c>
      <c r="Q824" s="196">
        <v>0</v>
      </c>
      <c r="R824" s="196">
        <f>Q824*H824</f>
        <v>0</v>
      </c>
      <c r="S824" s="196">
        <v>0</v>
      </c>
      <c r="T824" s="197">
        <f>S824*H824</f>
        <v>0</v>
      </c>
      <c r="U824" s="111"/>
      <c r="V824" s="111"/>
      <c r="W824" s="29"/>
      <c r="X824" s="29"/>
      <c r="Y824" s="29"/>
      <c r="Z824" s="29"/>
      <c r="AA824" s="29"/>
      <c r="AB824" s="29"/>
      <c r="AC824" s="29"/>
      <c r="AD824" s="29"/>
      <c r="AE824" s="29"/>
      <c r="AR824" s="99" t="s">
        <v>310</v>
      </c>
      <c r="AT824" s="99" t="s">
        <v>207</v>
      </c>
      <c r="AU824" s="99" t="s">
        <v>83</v>
      </c>
      <c r="AY824" s="18" t="s">
        <v>204</v>
      </c>
      <c r="BE824" s="100">
        <f>IF(N824="základní",J824,0)</f>
        <v>0</v>
      </c>
      <c r="BF824" s="100">
        <f>IF(N824="snížená",J824,0)</f>
        <v>0</v>
      </c>
      <c r="BG824" s="100">
        <f>IF(N824="zákl. přenesená",J824,0)</f>
        <v>0</v>
      </c>
      <c r="BH824" s="100">
        <f>IF(N824="sníž. přenesená",J824,0)</f>
        <v>0</v>
      </c>
      <c r="BI824" s="100">
        <f>IF(N824="nulová",J824,0)</f>
        <v>0</v>
      </c>
      <c r="BJ824" s="18" t="s">
        <v>81</v>
      </c>
      <c r="BK824" s="100">
        <f>ROUND(I824*H824,2)</f>
        <v>0</v>
      </c>
      <c r="BL824" s="18" t="s">
        <v>310</v>
      </c>
      <c r="BM824" s="99" t="s">
        <v>1510</v>
      </c>
    </row>
    <row r="825" spans="1:65" s="2" customFormat="1" ht="24.2" customHeight="1" x14ac:dyDescent="0.2">
      <c r="A825" s="111"/>
      <c r="B825" s="112"/>
      <c r="C825" s="187" t="s">
        <v>1511</v>
      </c>
      <c r="D825" s="187" t="s">
        <v>207</v>
      </c>
      <c r="E825" s="188" t="s">
        <v>1512</v>
      </c>
      <c r="F825" s="189" t="s">
        <v>1513</v>
      </c>
      <c r="G825" s="190" t="s">
        <v>859</v>
      </c>
      <c r="H825" s="191">
        <v>0.23599999999999999</v>
      </c>
      <c r="I825" s="192"/>
      <c r="J825" s="192">
        <f>ROUND(I825*H825,2)</f>
        <v>0</v>
      </c>
      <c r="K825" s="193"/>
      <c r="L825" s="112"/>
      <c r="M825" s="194" t="s">
        <v>1</v>
      </c>
      <c r="N825" s="195" t="s">
        <v>40</v>
      </c>
      <c r="O825" s="196">
        <v>0</v>
      </c>
      <c r="P825" s="196">
        <f>O825*H825</f>
        <v>0</v>
      </c>
      <c r="Q825" s="196">
        <v>0</v>
      </c>
      <c r="R825" s="196">
        <f>Q825*H825</f>
        <v>0</v>
      </c>
      <c r="S825" s="196">
        <v>0</v>
      </c>
      <c r="T825" s="197">
        <f>S825*H825</f>
        <v>0</v>
      </c>
      <c r="U825" s="111"/>
      <c r="V825" s="111"/>
      <c r="W825" s="29"/>
      <c r="X825" s="29"/>
      <c r="Y825" s="29"/>
      <c r="Z825" s="29"/>
      <c r="AA825" s="29"/>
      <c r="AB825" s="29"/>
      <c r="AC825" s="29"/>
      <c r="AD825" s="29"/>
      <c r="AE825" s="29"/>
      <c r="AR825" s="99" t="s">
        <v>310</v>
      </c>
      <c r="AT825" s="99" t="s">
        <v>207</v>
      </c>
      <c r="AU825" s="99" t="s">
        <v>83</v>
      </c>
      <c r="AY825" s="18" t="s">
        <v>204</v>
      </c>
      <c r="BE825" s="100">
        <f>IF(N825="základní",J825,0)</f>
        <v>0</v>
      </c>
      <c r="BF825" s="100">
        <f>IF(N825="snížená",J825,0)</f>
        <v>0</v>
      </c>
      <c r="BG825" s="100">
        <f>IF(N825="zákl. přenesená",J825,0)</f>
        <v>0</v>
      </c>
      <c r="BH825" s="100">
        <f>IF(N825="sníž. přenesená",J825,0)</f>
        <v>0</v>
      </c>
      <c r="BI825" s="100">
        <f>IF(N825="nulová",J825,0)</f>
        <v>0</v>
      </c>
      <c r="BJ825" s="18" t="s">
        <v>81</v>
      </c>
      <c r="BK825" s="100">
        <f>ROUND(I825*H825,2)</f>
        <v>0</v>
      </c>
      <c r="BL825" s="18" t="s">
        <v>310</v>
      </c>
      <c r="BM825" s="99" t="s">
        <v>1514</v>
      </c>
    </row>
    <row r="826" spans="1:65" s="12" customFormat="1" ht="22.9" customHeight="1" x14ac:dyDescent="0.2">
      <c r="A826" s="176"/>
      <c r="B826" s="177"/>
      <c r="C826" s="176"/>
      <c r="D826" s="178" t="s">
        <v>74</v>
      </c>
      <c r="E826" s="185" t="s">
        <v>1515</v>
      </c>
      <c r="F826" s="185" t="s">
        <v>1516</v>
      </c>
      <c r="G826" s="176"/>
      <c r="H826" s="176"/>
      <c r="I826" s="176"/>
      <c r="J826" s="186">
        <f>BK826</f>
        <v>0</v>
      </c>
      <c r="K826" s="176"/>
      <c r="L826" s="177"/>
      <c r="M826" s="181"/>
      <c r="N826" s="182"/>
      <c r="O826" s="182"/>
      <c r="P826" s="183">
        <f>SUM(P827:P866)</f>
        <v>0</v>
      </c>
      <c r="Q826" s="182"/>
      <c r="R826" s="183">
        <f>SUM(R827:R866)</f>
        <v>0</v>
      </c>
      <c r="S826" s="182"/>
      <c r="T826" s="184">
        <f>SUM(T827:T866)</f>
        <v>0</v>
      </c>
      <c r="U826" s="176"/>
      <c r="V826" s="176"/>
      <c r="AR826" s="96" t="s">
        <v>83</v>
      </c>
      <c r="AT826" s="97" t="s">
        <v>74</v>
      </c>
      <c r="AU826" s="97" t="s">
        <v>81</v>
      </c>
      <c r="AY826" s="96" t="s">
        <v>204</v>
      </c>
      <c r="BK826" s="98">
        <f>SUM(BK827:BK866)</f>
        <v>0</v>
      </c>
    </row>
    <row r="827" spans="1:65" s="2" customFormat="1" ht="24.2" customHeight="1" x14ac:dyDescent="0.2">
      <c r="A827" s="111"/>
      <c r="B827" s="112"/>
      <c r="C827" s="187" t="s">
        <v>796</v>
      </c>
      <c r="D827" s="187" t="s">
        <v>207</v>
      </c>
      <c r="E827" s="188" t="s">
        <v>1517</v>
      </c>
      <c r="F827" s="189" t="s">
        <v>1518</v>
      </c>
      <c r="G827" s="190" t="s">
        <v>210</v>
      </c>
      <c r="H827" s="191">
        <v>57.3</v>
      </c>
      <c r="I827" s="192"/>
      <c r="J827" s="192">
        <f>ROUND(I827*H827,2)</f>
        <v>0</v>
      </c>
      <c r="K827" s="193"/>
      <c r="L827" s="112"/>
      <c r="M827" s="194" t="s">
        <v>1</v>
      </c>
      <c r="N827" s="195" t="s">
        <v>40</v>
      </c>
      <c r="O827" s="196">
        <v>0</v>
      </c>
      <c r="P827" s="196">
        <f>O827*H827</f>
        <v>0</v>
      </c>
      <c r="Q827" s="196">
        <v>0</v>
      </c>
      <c r="R827" s="196">
        <f>Q827*H827</f>
        <v>0</v>
      </c>
      <c r="S827" s="196">
        <v>0</v>
      </c>
      <c r="T827" s="197">
        <f>S827*H827</f>
        <v>0</v>
      </c>
      <c r="U827" s="111"/>
      <c r="V827" s="111"/>
      <c r="W827" s="29"/>
      <c r="X827" s="29"/>
      <c r="Y827" s="29"/>
      <c r="Z827" s="29"/>
      <c r="AA827" s="29"/>
      <c r="AB827" s="29"/>
      <c r="AC827" s="29"/>
      <c r="AD827" s="29"/>
      <c r="AE827" s="29"/>
      <c r="AR827" s="99" t="s">
        <v>310</v>
      </c>
      <c r="AT827" s="99" t="s">
        <v>207</v>
      </c>
      <c r="AU827" s="99" t="s">
        <v>83</v>
      </c>
      <c r="AY827" s="18" t="s">
        <v>204</v>
      </c>
      <c r="BE827" s="100">
        <f>IF(N827="základní",J827,0)</f>
        <v>0</v>
      </c>
      <c r="BF827" s="100">
        <f>IF(N827="snížená",J827,0)</f>
        <v>0</v>
      </c>
      <c r="BG827" s="100">
        <f>IF(N827="zákl. přenesená",J827,0)</f>
        <v>0</v>
      </c>
      <c r="BH827" s="100">
        <f>IF(N827="sníž. přenesená",J827,0)</f>
        <v>0</v>
      </c>
      <c r="BI827" s="100">
        <f>IF(N827="nulová",J827,0)</f>
        <v>0</v>
      </c>
      <c r="BJ827" s="18" t="s">
        <v>81</v>
      </c>
      <c r="BK827" s="100">
        <f>ROUND(I827*H827,2)</f>
        <v>0</v>
      </c>
      <c r="BL827" s="18" t="s">
        <v>310</v>
      </c>
      <c r="BM827" s="99" t="s">
        <v>1519</v>
      </c>
    </row>
    <row r="828" spans="1:65" s="13" customFormat="1" x14ac:dyDescent="0.2">
      <c r="A828" s="225"/>
      <c r="B828" s="226"/>
      <c r="C828" s="225"/>
      <c r="D828" s="200" t="s">
        <v>212</v>
      </c>
      <c r="E828" s="227" t="s">
        <v>1</v>
      </c>
      <c r="F828" s="228" t="s">
        <v>1154</v>
      </c>
      <c r="G828" s="225"/>
      <c r="H828" s="227" t="s">
        <v>1</v>
      </c>
      <c r="I828" s="225"/>
      <c r="J828" s="225"/>
      <c r="K828" s="225"/>
      <c r="L828" s="226"/>
      <c r="M828" s="229"/>
      <c r="N828" s="230"/>
      <c r="O828" s="230"/>
      <c r="P828" s="230"/>
      <c r="Q828" s="230"/>
      <c r="R828" s="230"/>
      <c r="S828" s="230"/>
      <c r="T828" s="231"/>
      <c r="U828" s="225"/>
      <c r="V828" s="225"/>
      <c r="AT828" s="101" t="s">
        <v>212</v>
      </c>
      <c r="AU828" s="101" t="s">
        <v>83</v>
      </c>
      <c r="AV828" s="13" t="s">
        <v>81</v>
      </c>
      <c r="AW828" s="13" t="s">
        <v>32</v>
      </c>
      <c r="AX828" s="13" t="s">
        <v>75</v>
      </c>
      <c r="AY828" s="101" t="s">
        <v>204</v>
      </c>
    </row>
    <row r="829" spans="1:65" s="13" customFormat="1" x14ac:dyDescent="0.2">
      <c r="A829" s="225"/>
      <c r="B829" s="226"/>
      <c r="C829" s="225"/>
      <c r="D829" s="200" t="s">
        <v>212</v>
      </c>
      <c r="E829" s="227" t="s">
        <v>1</v>
      </c>
      <c r="F829" s="228" t="s">
        <v>1332</v>
      </c>
      <c r="G829" s="225"/>
      <c r="H829" s="227" t="s">
        <v>1</v>
      </c>
      <c r="I829" s="225"/>
      <c r="J829" s="225"/>
      <c r="K829" s="225"/>
      <c r="L829" s="226"/>
      <c r="M829" s="229"/>
      <c r="N829" s="230"/>
      <c r="O829" s="230"/>
      <c r="P829" s="230"/>
      <c r="Q829" s="230"/>
      <c r="R829" s="230"/>
      <c r="S829" s="230"/>
      <c r="T829" s="231"/>
      <c r="U829" s="225"/>
      <c r="V829" s="225"/>
      <c r="AT829" s="101" t="s">
        <v>212</v>
      </c>
      <c r="AU829" s="101" t="s">
        <v>83</v>
      </c>
      <c r="AV829" s="13" t="s">
        <v>81</v>
      </c>
      <c r="AW829" s="13" t="s">
        <v>32</v>
      </c>
      <c r="AX829" s="13" t="s">
        <v>75</v>
      </c>
      <c r="AY829" s="101" t="s">
        <v>204</v>
      </c>
    </row>
    <row r="830" spans="1:65" s="13" customFormat="1" x14ac:dyDescent="0.2">
      <c r="A830" s="225"/>
      <c r="B830" s="226"/>
      <c r="C830" s="225"/>
      <c r="D830" s="200" t="s">
        <v>212</v>
      </c>
      <c r="E830" s="227" t="s">
        <v>1</v>
      </c>
      <c r="F830" s="228" t="s">
        <v>400</v>
      </c>
      <c r="G830" s="225"/>
      <c r="H830" s="227" t="s">
        <v>1</v>
      </c>
      <c r="I830" s="225"/>
      <c r="J830" s="225"/>
      <c r="K830" s="225"/>
      <c r="L830" s="226"/>
      <c r="M830" s="229"/>
      <c r="N830" s="230"/>
      <c r="O830" s="230"/>
      <c r="P830" s="230"/>
      <c r="Q830" s="230"/>
      <c r="R830" s="230"/>
      <c r="S830" s="230"/>
      <c r="T830" s="231"/>
      <c r="U830" s="225"/>
      <c r="V830" s="225"/>
      <c r="AT830" s="101" t="s">
        <v>212</v>
      </c>
      <c r="AU830" s="101" t="s">
        <v>83</v>
      </c>
      <c r="AV830" s="13" t="s">
        <v>81</v>
      </c>
      <c r="AW830" s="13" t="s">
        <v>32</v>
      </c>
      <c r="AX830" s="13" t="s">
        <v>75</v>
      </c>
      <c r="AY830" s="101" t="s">
        <v>204</v>
      </c>
    </row>
    <row r="831" spans="1:65" s="14" customFormat="1" x14ac:dyDescent="0.2">
      <c r="A831" s="198"/>
      <c r="B831" s="199"/>
      <c r="C831" s="198"/>
      <c r="D831" s="200" t="s">
        <v>212</v>
      </c>
      <c r="E831" s="201" t="s">
        <v>1</v>
      </c>
      <c r="F831" s="202" t="s">
        <v>401</v>
      </c>
      <c r="G831" s="198"/>
      <c r="H831" s="203">
        <v>27.1</v>
      </c>
      <c r="I831" s="198"/>
      <c r="J831" s="198"/>
      <c r="K831" s="198"/>
      <c r="L831" s="199"/>
      <c r="M831" s="204"/>
      <c r="N831" s="205"/>
      <c r="O831" s="205"/>
      <c r="P831" s="205"/>
      <c r="Q831" s="205"/>
      <c r="R831" s="205"/>
      <c r="S831" s="205"/>
      <c r="T831" s="206"/>
      <c r="U831" s="198"/>
      <c r="V831" s="198"/>
      <c r="AT831" s="102" t="s">
        <v>212</v>
      </c>
      <c r="AU831" s="102" t="s">
        <v>83</v>
      </c>
      <c r="AV831" s="14" t="s">
        <v>83</v>
      </c>
      <c r="AW831" s="14" t="s">
        <v>32</v>
      </c>
      <c r="AX831" s="14" t="s">
        <v>75</v>
      </c>
      <c r="AY831" s="102" t="s">
        <v>204</v>
      </c>
    </row>
    <row r="832" spans="1:65" s="13" customFormat="1" x14ac:dyDescent="0.2">
      <c r="A832" s="225"/>
      <c r="B832" s="226"/>
      <c r="C832" s="225"/>
      <c r="D832" s="200" t="s">
        <v>212</v>
      </c>
      <c r="E832" s="227" t="s">
        <v>1</v>
      </c>
      <c r="F832" s="228" t="s">
        <v>402</v>
      </c>
      <c r="G832" s="225"/>
      <c r="H832" s="227" t="s">
        <v>1</v>
      </c>
      <c r="I832" s="225"/>
      <c r="J832" s="225"/>
      <c r="K832" s="225"/>
      <c r="L832" s="226"/>
      <c r="M832" s="229"/>
      <c r="N832" s="230"/>
      <c r="O832" s="230"/>
      <c r="P832" s="230"/>
      <c r="Q832" s="230"/>
      <c r="R832" s="230"/>
      <c r="S832" s="230"/>
      <c r="T832" s="231"/>
      <c r="U832" s="225"/>
      <c r="V832" s="225"/>
      <c r="AT832" s="101" t="s">
        <v>212</v>
      </c>
      <c r="AU832" s="101" t="s">
        <v>83</v>
      </c>
      <c r="AV832" s="13" t="s">
        <v>81</v>
      </c>
      <c r="AW832" s="13" t="s">
        <v>32</v>
      </c>
      <c r="AX832" s="13" t="s">
        <v>75</v>
      </c>
      <c r="AY832" s="101" t="s">
        <v>204</v>
      </c>
    </row>
    <row r="833" spans="1:65" s="14" customFormat="1" x14ac:dyDescent="0.2">
      <c r="A833" s="198"/>
      <c r="B833" s="199"/>
      <c r="C833" s="198"/>
      <c r="D833" s="200" t="s">
        <v>212</v>
      </c>
      <c r="E833" s="201" t="s">
        <v>1</v>
      </c>
      <c r="F833" s="202" t="s">
        <v>403</v>
      </c>
      <c r="G833" s="198"/>
      <c r="H833" s="203">
        <v>30.2</v>
      </c>
      <c r="I833" s="198"/>
      <c r="J833" s="198"/>
      <c r="K833" s="198"/>
      <c r="L833" s="199"/>
      <c r="M833" s="204"/>
      <c r="N833" s="205"/>
      <c r="O833" s="205"/>
      <c r="P833" s="205"/>
      <c r="Q833" s="205"/>
      <c r="R833" s="205"/>
      <c r="S833" s="205"/>
      <c r="T833" s="206"/>
      <c r="U833" s="198"/>
      <c r="V833" s="198"/>
      <c r="AT833" s="102" t="s">
        <v>212</v>
      </c>
      <c r="AU833" s="102" t="s">
        <v>83</v>
      </c>
      <c r="AV833" s="14" t="s">
        <v>83</v>
      </c>
      <c r="AW833" s="14" t="s">
        <v>32</v>
      </c>
      <c r="AX833" s="14" t="s">
        <v>75</v>
      </c>
      <c r="AY833" s="102" t="s">
        <v>204</v>
      </c>
    </row>
    <row r="834" spans="1:65" s="15" customFormat="1" x14ac:dyDescent="0.2">
      <c r="A834" s="207"/>
      <c r="B834" s="208"/>
      <c r="C834" s="207"/>
      <c r="D834" s="200" t="s">
        <v>212</v>
      </c>
      <c r="E834" s="209" t="s">
        <v>1</v>
      </c>
      <c r="F834" s="210" t="s">
        <v>227</v>
      </c>
      <c r="G834" s="207"/>
      <c r="H834" s="211">
        <v>57.3</v>
      </c>
      <c r="I834" s="207"/>
      <c r="J834" s="207"/>
      <c r="K834" s="207"/>
      <c r="L834" s="208"/>
      <c r="M834" s="212"/>
      <c r="N834" s="213"/>
      <c r="O834" s="213"/>
      <c r="P834" s="213"/>
      <c r="Q834" s="213"/>
      <c r="R834" s="213"/>
      <c r="S834" s="213"/>
      <c r="T834" s="214"/>
      <c r="U834" s="207"/>
      <c r="V834" s="207"/>
      <c r="AT834" s="103" t="s">
        <v>212</v>
      </c>
      <c r="AU834" s="103" t="s">
        <v>83</v>
      </c>
      <c r="AV834" s="15" t="s">
        <v>211</v>
      </c>
      <c r="AW834" s="15" t="s">
        <v>32</v>
      </c>
      <c r="AX834" s="15" t="s">
        <v>81</v>
      </c>
      <c r="AY834" s="103" t="s">
        <v>204</v>
      </c>
    </row>
    <row r="835" spans="1:65" s="2" customFormat="1" ht="21.75" customHeight="1" x14ac:dyDescent="0.2">
      <c r="A835" s="111"/>
      <c r="B835" s="112"/>
      <c r="C835" s="215" t="s">
        <v>1520</v>
      </c>
      <c r="D835" s="215" t="s">
        <v>1071</v>
      </c>
      <c r="E835" s="216" t="s">
        <v>1521</v>
      </c>
      <c r="F835" s="217" t="s">
        <v>1522</v>
      </c>
      <c r="G835" s="218" t="s">
        <v>210</v>
      </c>
      <c r="H835" s="219">
        <v>58.445999999999998</v>
      </c>
      <c r="I835" s="220"/>
      <c r="J835" s="220">
        <f>ROUND(I835*H835,2)</f>
        <v>0</v>
      </c>
      <c r="K835" s="221"/>
      <c r="L835" s="222"/>
      <c r="M835" s="223" t="s">
        <v>1</v>
      </c>
      <c r="N835" s="224" t="s">
        <v>40</v>
      </c>
      <c r="O835" s="196">
        <v>0</v>
      </c>
      <c r="P835" s="196">
        <f>O835*H835</f>
        <v>0</v>
      </c>
      <c r="Q835" s="196">
        <v>0</v>
      </c>
      <c r="R835" s="196">
        <f>Q835*H835</f>
        <v>0</v>
      </c>
      <c r="S835" s="196">
        <v>0</v>
      </c>
      <c r="T835" s="197">
        <f>S835*H835</f>
        <v>0</v>
      </c>
      <c r="U835" s="111"/>
      <c r="V835" s="111"/>
      <c r="W835" s="29"/>
      <c r="X835" s="29"/>
      <c r="Y835" s="29"/>
      <c r="Z835" s="29"/>
      <c r="AA835" s="29"/>
      <c r="AB835" s="29"/>
      <c r="AC835" s="29"/>
      <c r="AD835" s="29"/>
      <c r="AE835" s="29"/>
      <c r="AR835" s="99" t="s">
        <v>368</v>
      </c>
      <c r="AT835" s="99" t="s">
        <v>1071</v>
      </c>
      <c r="AU835" s="99" t="s">
        <v>83</v>
      </c>
      <c r="AY835" s="18" t="s">
        <v>204</v>
      </c>
      <c r="BE835" s="100">
        <f>IF(N835="základní",J835,0)</f>
        <v>0</v>
      </c>
      <c r="BF835" s="100">
        <f>IF(N835="snížená",J835,0)</f>
        <v>0</v>
      </c>
      <c r="BG835" s="100">
        <f>IF(N835="zákl. přenesená",J835,0)</f>
        <v>0</v>
      </c>
      <c r="BH835" s="100">
        <f>IF(N835="sníž. přenesená",J835,0)</f>
        <v>0</v>
      </c>
      <c r="BI835" s="100">
        <f>IF(N835="nulová",J835,0)</f>
        <v>0</v>
      </c>
      <c r="BJ835" s="18" t="s">
        <v>81</v>
      </c>
      <c r="BK835" s="100">
        <f>ROUND(I835*H835,2)</f>
        <v>0</v>
      </c>
      <c r="BL835" s="18" t="s">
        <v>310</v>
      </c>
      <c r="BM835" s="99" t="s">
        <v>1523</v>
      </c>
    </row>
    <row r="836" spans="1:65" s="14" customFormat="1" x14ac:dyDescent="0.2">
      <c r="A836" s="198"/>
      <c r="B836" s="199"/>
      <c r="C836" s="198"/>
      <c r="D836" s="200" t="s">
        <v>212</v>
      </c>
      <c r="E836" s="201" t="s">
        <v>1</v>
      </c>
      <c r="F836" s="202" t="s">
        <v>1524</v>
      </c>
      <c r="G836" s="198"/>
      <c r="H836" s="203">
        <v>58.445999999999998</v>
      </c>
      <c r="I836" s="198"/>
      <c r="J836" s="198"/>
      <c r="K836" s="198"/>
      <c r="L836" s="199"/>
      <c r="M836" s="204"/>
      <c r="N836" s="205"/>
      <c r="O836" s="205"/>
      <c r="P836" s="205"/>
      <c r="Q836" s="205"/>
      <c r="R836" s="205"/>
      <c r="S836" s="205"/>
      <c r="T836" s="206"/>
      <c r="U836" s="198"/>
      <c r="V836" s="198"/>
      <c r="AT836" s="102" t="s">
        <v>212</v>
      </c>
      <c r="AU836" s="102" t="s">
        <v>83</v>
      </c>
      <c r="AV836" s="14" t="s">
        <v>83</v>
      </c>
      <c r="AW836" s="14" t="s">
        <v>32</v>
      </c>
      <c r="AX836" s="14" t="s">
        <v>75</v>
      </c>
      <c r="AY836" s="102" t="s">
        <v>204</v>
      </c>
    </row>
    <row r="837" spans="1:65" s="15" customFormat="1" x14ac:dyDescent="0.2">
      <c r="A837" s="207"/>
      <c r="B837" s="208"/>
      <c r="C837" s="207"/>
      <c r="D837" s="200" t="s">
        <v>212</v>
      </c>
      <c r="E837" s="209" t="s">
        <v>1</v>
      </c>
      <c r="F837" s="210" t="s">
        <v>227</v>
      </c>
      <c r="G837" s="207"/>
      <c r="H837" s="211">
        <v>58.445999999999998</v>
      </c>
      <c r="I837" s="207"/>
      <c r="J837" s="207"/>
      <c r="K837" s="207"/>
      <c r="L837" s="208"/>
      <c r="M837" s="212"/>
      <c r="N837" s="213"/>
      <c r="O837" s="213"/>
      <c r="P837" s="213"/>
      <c r="Q837" s="213"/>
      <c r="R837" s="213"/>
      <c r="S837" s="213"/>
      <c r="T837" s="214"/>
      <c r="U837" s="207"/>
      <c r="V837" s="207"/>
      <c r="AT837" s="103" t="s">
        <v>212</v>
      </c>
      <c r="AU837" s="103" t="s">
        <v>83</v>
      </c>
      <c r="AV837" s="15" t="s">
        <v>211</v>
      </c>
      <c r="AW837" s="15" t="s">
        <v>32</v>
      </c>
      <c r="AX837" s="15" t="s">
        <v>81</v>
      </c>
      <c r="AY837" s="103" t="s">
        <v>204</v>
      </c>
    </row>
    <row r="838" spans="1:65" s="2" customFormat="1" ht="24.2" customHeight="1" x14ac:dyDescent="0.2">
      <c r="A838" s="111"/>
      <c r="B838" s="112"/>
      <c r="C838" s="187" t="s">
        <v>806</v>
      </c>
      <c r="D838" s="187" t="s">
        <v>207</v>
      </c>
      <c r="E838" s="188" t="s">
        <v>1517</v>
      </c>
      <c r="F838" s="189" t="s">
        <v>1518</v>
      </c>
      <c r="G838" s="190" t="s">
        <v>210</v>
      </c>
      <c r="H838" s="191">
        <v>110.7</v>
      </c>
      <c r="I838" s="192"/>
      <c r="J838" s="192">
        <f>ROUND(I838*H838,2)</f>
        <v>0</v>
      </c>
      <c r="K838" s="193"/>
      <c r="L838" s="112"/>
      <c r="M838" s="194" t="s">
        <v>1</v>
      </c>
      <c r="N838" s="195" t="s">
        <v>40</v>
      </c>
      <c r="O838" s="196">
        <v>0</v>
      </c>
      <c r="P838" s="196">
        <f>O838*H838</f>
        <v>0</v>
      </c>
      <c r="Q838" s="196">
        <v>0</v>
      </c>
      <c r="R838" s="196">
        <f>Q838*H838</f>
        <v>0</v>
      </c>
      <c r="S838" s="196">
        <v>0</v>
      </c>
      <c r="T838" s="197">
        <f>S838*H838</f>
        <v>0</v>
      </c>
      <c r="U838" s="111"/>
      <c r="V838" s="111"/>
      <c r="W838" s="29"/>
      <c r="X838" s="29"/>
      <c r="Y838" s="29"/>
      <c r="Z838" s="29"/>
      <c r="AA838" s="29"/>
      <c r="AB838" s="29"/>
      <c r="AC838" s="29"/>
      <c r="AD838" s="29"/>
      <c r="AE838" s="29"/>
      <c r="AR838" s="99" t="s">
        <v>310</v>
      </c>
      <c r="AT838" s="99" t="s">
        <v>207</v>
      </c>
      <c r="AU838" s="99" t="s">
        <v>83</v>
      </c>
      <c r="AY838" s="18" t="s">
        <v>204</v>
      </c>
      <c r="BE838" s="100">
        <f>IF(N838="základní",J838,0)</f>
        <v>0</v>
      </c>
      <c r="BF838" s="100">
        <f>IF(N838="snížená",J838,0)</f>
        <v>0</v>
      </c>
      <c r="BG838" s="100">
        <f>IF(N838="zákl. přenesená",J838,0)</f>
        <v>0</v>
      </c>
      <c r="BH838" s="100">
        <f>IF(N838="sníž. přenesená",J838,0)</f>
        <v>0</v>
      </c>
      <c r="BI838" s="100">
        <f>IF(N838="nulová",J838,0)</f>
        <v>0</v>
      </c>
      <c r="BJ838" s="18" t="s">
        <v>81</v>
      </c>
      <c r="BK838" s="100">
        <f>ROUND(I838*H838,2)</f>
        <v>0</v>
      </c>
      <c r="BL838" s="18" t="s">
        <v>310</v>
      </c>
      <c r="BM838" s="99" t="s">
        <v>1525</v>
      </c>
    </row>
    <row r="839" spans="1:65" s="13" customFormat="1" x14ac:dyDescent="0.2">
      <c r="A839" s="225"/>
      <c r="B839" s="226"/>
      <c r="C839" s="225"/>
      <c r="D839" s="200" t="s">
        <v>212</v>
      </c>
      <c r="E839" s="227" t="s">
        <v>1</v>
      </c>
      <c r="F839" s="228" t="s">
        <v>1154</v>
      </c>
      <c r="G839" s="225"/>
      <c r="H839" s="227" t="s">
        <v>1</v>
      </c>
      <c r="I839" s="225"/>
      <c r="J839" s="225"/>
      <c r="K839" s="225"/>
      <c r="L839" s="226"/>
      <c r="M839" s="229"/>
      <c r="N839" s="230"/>
      <c r="O839" s="230"/>
      <c r="P839" s="230"/>
      <c r="Q839" s="230"/>
      <c r="R839" s="230"/>
      <c r="S839" s="230"/>
      <c r="T839" s="231"/>
      <c r="U839" s="225"/>
      <c r="V839" s="225"/>
      <c r="AT839" s="101" t="s">
        <v>212</v>
      </c>
      <c r="AU839" s="101" t="s">
        <v>83</v>
      </c>
      <c r="AV839" s="13" t="s">
        <v>81</v>
      </c>
      <c r="AW839" s="13" t="s">
        <v>32</v>
      </c>
      <c r="AX839" s="13" t="s">
        <v>75</v>
      </c>
      <c r="AY839" s="101" t="s">
        <v>204</v>
      </c>
    </row>
    <row r="840" spans="1:65" s="13" customFormat="1" x14ac:dyDescent="0.2">
      <c r="A840" s="225"/>
      <c r="B840" s="226"/>
      <c r="C840" s="225"/>
      <c r="D840" s="200" t="s">
        <v>212</v>
      </c>
      <c r="E840" s="227" t="s">
        <v>1</v>
      </c>
      <c r="F840" s="228" t="s">
        <v>1526</v>
      </c>
      <c r="G840" s="225"/>
      <c r="H840" s="227" t="s">
        <v>1</v>
      </c>
      <c r="I840" s="225"/>
      <c r="J840" s="225"/>
      <c r="K840" s="225"/>
      <c r="L840" s="226"/>
      <c r="M840" s="229"/>
      <c r="N840" s="230"/>
      <c r="O840" s="230"/>
      <c r="P840" s="230"/>
      <c r="Q840" s="230"/>
      <c r="R840" s="230"/>
      <c r="S840" s="230"/>
      <c r="T840" s="231"/>
      <c r="U840" s="225"/>
      <c r="V840" s="225"/>
      <c r="AT840" s="101" t="s">
        <v>212</v>
      </c>
      <c r="AU840" s="101" t="s">
        <v>83</v>
      </c>
      <c r="AV840" s="13" t="s">
        <v>81</v>
      </c>
      <c r="AW840" s="13" t="s">
        <v>32</v>
      </c>
      <c r="AX840" s="13" t="s">
        <v>75</v>
      </c>
      <c r="AY840" s="101" t="s">
        <v>204</v>
      </c>
    </row>
    <row r="841" spans="1:65" s="13" customFormat="1" x14ac:dyDescent="0.2">
      <c r="A841" s="225"/>
      <c r="B841" s="226"/>
      <c r="C841" s="225"/>
      <c r="D841" s="200" t="s">
        <v>212</v>
      </c>
      <c r="E841" s="227" t="s">
        <v>1</v>
      </c>
      <c r="F841" s="228" t="s">
        <v>423</v>
      </c>
      <c r="G841" s="225"/>
      <c r="H841" s="227" t="s">
        <v>1</v>
      </c>
      <c r="I841" s="225"/>
      <c r="J841" s="225"/>
      <c r="K841" s="225"/>
      <c r="L841" s="226"/>
      <c r="M841" s="229"/>
      <c r="N841" s="230"/>
      <c r="O841" s="230"/>
      <c r="P841" s="230"/>
      <c r="Q841" s="230"/>
      <c r="R841" s="230"/>
      <c r="S841" s="230"/>
      <c r="T841" s="231"/>
      <c r="U841" s="225"/>
      <c r="V841" s="225"/>
      <c r="AT841" s="101" t="s">
        <v>212</v>
      </c>
      <c r="AU841" s="101" t="s">
        <v>83</v>
      </c>
      <c r="AV841" s="13" t="s">
        <v>81</v>
      </c>
      <c r="AW841" s="13" t="s">
        <v>32</v>
      </c>
      <c r="AX841" s="13" t="s">
        <v>75</v>
      </c>
      <c r="AY841" s="101" t="s">
        <v>204</v>
      </c>
    </row>
    <row r="842" spans="1:65" s="14" customFormat="1" x14ac:dyDescent="0.2">
      <c r="A842" s="198"/>
      <c r="B842" s="199"/>
      <c r="C842" s="198"/>
      <c r="D842" s="200" t="s">
        <v>212</v>
      </c>
      <c r="E842" s="201" t="s">
        <v>1</v>
      </c>
      <c r="F842" s="202" t="s">
        <v>546</v>
      </c>
      <c r="G842" s="198"/>
      <c r="H842" s="203">
        <v>86.1</v>
      </c>
      <c r="I842" s="198"/>
      <c r="J842" s="198"/>
      <c r="K842" s="198"/>
      <c r="L842" s="199"/>
      <c r="M842" s="204"/>
      <c r="N842" s="205"/>
      <c r="O842" s="205"/>
      <c r="P842" s="205"/>
      <c r="Q842" s="205"/>
      <c r="R842" s="205"/>
      <c r="S842" s="205"/>
      <c r="T842" s="206"/>
      <c r="U842" s="198"/>
      <c r="V842" s="198"/>
      <c r="AT842" s="102" t="s">
        <v>212</v>
      </c>
      <c r="AU842" s="102" t="s">
        <v>83</v>
      </c>
      <c r="AV842" s="14" t="s">
        <v>83</v>
      </c>
      <c r="AW842" s="14" t="s">
        <v>32</v>
      </c>
      <c r="AX842" s="14" t="s">
        <v>75</v>
      </c>
      <c r="AY842" s="102" t="s">
        <v>204</v>
      </c>
    </row>
    <row r="843" spans="1:65" s="13" customFormat="1" x14ac:dyDescent="0.2">
      <c r="A843" s="225"/>
      <c r="B843" s="226"/>
      <c r="C843" s="225"/>
      <c r="D843" s="200" t="s">
        <v>212</v>
      </c>
      <c r="E843" s="227" t="s">
        <v>1</v>
      </c>
      <c r="F843" s="228" t="s">
        <v>398</v>
      </c>
      <c r="G843" s="225"/>
      <c r="H843" s="227" t="s">
        <v>1</v>
      </c>
      <c r="I843" s="225"/>
      <c r="J843" s="225"/>
      <c r="K843" s="225"/>
      <c r="L843" s="226"/>
      <c r="M843" s="229"/>
      <c r="N843" s="230"/>
      <c r="O843" s="230"/>
      <c r="P843" s="230"/>
      <c r="Q843" s="230"/>
      <c r="R843" s="230"/>
      <c r="S843" s="230"/>
      <c r="T843" s="231"/>
      <c r="U843" s="225"/>
      <c r="V843" s="225"/>
      <c r="AT843" s="101" t="s">
        <v>212</v>
      </c>
      <c r="AU843" s="101" t="s">
        <v>83</v>
      </c>
      <c r="AV843" s="13" t="s">
        <v>81</v>
      </c>
      <c r="AW843" s="13" t="s">
        <v>32</v>
      </c>
      <c r="AX843" s="13" t="s">
        <v>75</v>
      </c>
      <c r="AY843" s="101" t="s">
        <v>204</v>
      </c>
    </row>
    <row r="844" spans="1:65" s="14" customFormat="1" x14ac:dyDescent="0.2">
      <c r="A844" s="198"/>
      <c r="B844" s="199"/>
      <c r="C844" s="198"/>
      <c r="D844" s="200" t="s">
        <v>212</v>
      </c>
      <c r="E844" s="201" t="s">
        <v>1</v>
      </c>
      <c r="F844" s="202" t="s">
        <v>399</v>
      </c>
      <c r="G844" s="198"/>
      <c r="H844" s="203">
        <v>24.6</v>
      </c>
      <c r="I844" s="198"/>
      <c r="J844" s="198"/>
      <c r="K844" s="198"/>
      <c r="L844" s="199"/>
      <c r="M844" s="204"/>
      <c r="N844" s="205"/>
      <c r="O844" s="205"/>
      <c r="P844" s="205"/>
      <c r="Q844" s="205"/>
      <c r="R844" s="205"/>
      <c r="S844" s="205"/>
      <c r="T844" s="206"/>
      <c r="U844" s="198"/>
      <c r="V844" s="198"/>
      <c r="AT844" s="102" t="s">
        <v>212</v>
      </c>
      <c r="AU844" s="102" t="s">
        <v>83</v>
      </c>
      <c r="AV844" s="14" t="s">
        <v>83</v>
      </c>
      <c r="AW844" s="14" t="s">
        <v>32</v>
      </c>
      <c r="AX844" s="14" t="s">
        <v>75</v>
      </c>
      <c r="AY844" s="102" t="s">
        <v>204</v>
      </c>
    </row>
    <row r="845" spans="1:65" s="15" customFormat="1" x14ac:dyDescent="0.2">
      <c r="A845" s="207"/>
      <c r="B845" s="208"/>
      <c r="C845" s="207"/>
      <c r="D845" s="200" t="s">
        <v>212</v>
      </c>
      <c r="E845" s="209" t="s">
        <v>1</v>
      </c>
      <c r="F845" s="210" t="s">
        <v>227</v>
      </c>
      <c r="G845" s="207"/>
      <c r="H845" s="211">
        <v>110.69999999999999</v>
      </c>
      <c r="I845" s="207"/>
      <c r="J845" s="207"/>
      <c r="K845" s="207"/>
      <c r="L845" s="208"/>
      <c r="M845" s="212"/>
      <c r="N845" s="213"/>
      <c r="O845" s="213"/>
      <c r="P845" s="213"/>
      <c r="Q845" s="213"/>
      <c r="R845" s="213"/>
      <c r="S845" s="213"/>
      <c r="T845" s="214"/>
      <c r="U845" s="207"/>
      <c r="V845" s="207"/>
      <c r="AT845" s="103" t="s">
        <v>212</v>
      </c>
      <c r="AU845" s="103" t="s">
        <v>83</v>
      </c>
      <c r="AV845" s="15" t="s">
        <v>211</v>
      </c>
      <c r="AW845" s="15" t="s">
        <v>32</v>
      </c>
      <c r="AX845" s="15" t="s">
        <v>81</v>
      </c>
      <c r="AY845" s="103" t="s">
        <v>204</v>
      </c>
    </row>
    <row r="846" spans="1:65" s="2" customFormat="1" ht="21.75" customHeight="1" x14ac:dyDescent="0.2">
      <c r="A846" s="111"/>
      <c r="B846" s="112"/>
      <c r="C846" s="215" t="s">
        <v>1527</v>
      </c>
      <c r="D846" s="215" t="s">
        <v>1071</v>
      </c>
      <c r="E846" s="216" t="s">
        <v>1528</v>
      </c>
      <c r="F846" s="217" t="s">
        <v>1529</v>
      </c>
      <c r="G846" s="218" t="s">
        <v>210</v>
      </c>
      <c r="H846" s="219">
        <v>112.914</v>
      </c>
      <c r="I846" s="220"/>
      <c r="J846" s="220">
        <f>ROUND(I846*H846,2)</f>
        <v>0</v>
      </c>
      <c r="K846" s="221"/>
      <c r="L846" s="222"/>
      <c r="M846" s="223" t="s">
        <v>1</v>
      </c>
      <c r="N846" s="224" t="s">
        <v>40</v>
      </c>
      <c r="O846" s="196">
        <v>0</v>
      </c>
      <c r="P846" s="196">
        <f>O846*H846</f>
        <v>0</v>
      </c>
      <c r="Q846" s="196">
        <v>0</v>
      </c>
      <c r="R846" s="196">
        <f>Q846*H846</f>
        <v>0</v>
      </c>
      <c r="S846" s="196">
        <v>0</v>
      </c>
      <c r="T846" s="197">
        <f>S846*H846</f>
        <v>0</v>
      </c>
      <c r="U846" s="111"/>
      <c r="V846" s="111"/>
      <c r="W846" s="29"/>
      <c r="X846" s="29"/>
      <c r="Y846" s="29"/>
      <c r="Z846" s="29"/>
      <c r="AA846" s="29"/>
      <c r="AB846" s="29"/>
      <c r="AC846" s="29"/>
      <c r="AD846" s="29"/>
      <c r="AE846" s="29"/>
      <c r="AR846" s="99" t="s">
        <v>368</v>
      </c>
      <c r="AT846" s="99" t="s">
        <v>1071</v>
      </c>
      <c r="AU846" s="99" t="s">
        <v>83</v>
      </c>
      <c r="AY846" s="18" t="s">
        <v>204</v>
      </c>
      <c r="BE846" s="100">
        <f>IF(N846="základní",J846,0)</f>
        <v>0</v>
      </c>
      <c r="BF846" s="100">
        <f>IF(N846="snížená",J846,0)</f>
        <v>0</v>
      </c>
      <c r="BG846" s="100">
        <f>IF(N846="zákl. přenesená",J846,0)</f>
        <v>0</v>
      </c>
      <c r="BH846" s="100">
        <f>IF(N846="sníž. přenesená",J846,0)</f>
        <v>0</v>
      </c>
      <c r="BI846" s="100">
        <f>IF(N846="nulová",J846,0)</f>
        <v>0</v>
      </c>
      <c r="BJ846" s="18" t="s">
        <v>81</v>
      </c>
      <c r="BK846" s="100">
        <f>ROUND(I846*H846,2)</f>
        <v>0</v>
      </c>
      <c r="BL846" s="18" t="s">
        <v>310</v>
      </c>
      <c r="BM846" s="99" t="s">
        <v>1530</v>
      </c>
    </row>
    <row r="847" spans="1:65" s="14" customFormat="1" x14ac:dyDescent="0.2">
      <c r="A847" s="198"/>
      <c r="B847" s="199"/>
      <c r="C847" s="198"/>
      <c r="D847" s="200" t="s">
        <v>212</v>
      </c>
      <c r="E847" s="201" t="s">
        <v>1</v>
      </c>
      <c r="F847" s="202" t="s">
        <v>1531</v>
      </c>
      <c r="G847" s="198"/>
      <c r="H847" s="203">
        <v>112.914</v>
      </c>
      <c r="I847" s="198"/>
      <c r="J847" s="198"/>
      <c r="K847" s="198"/>
      <c r="L847" s="199"/>
      <c r="M847" s="204"/>
      <c r="N847" s="205"/>
      <c r="O847" s="205"/>
      <c r="P847" s="205"/>
      <c r="Q847" s="205"/>
      <c r="R847" s="205"/>
      <c r="S847" s="205"/>
      <c r="T847" s="206"/>
      <c r="U847" s="198"/>
      <c r="V847" s="198"/>
      <c r="AT847" s="102" t="s">
        <v>212</v>
      </c>
      <c r="AU847" s="102" t="s">
        <v>83</v>
      </c>
      <c r="AV847" s="14" t="s">
        <v>83</v>
      </c>
      <c r="AW847" s="14" t="s">
        <v>32</v>
      </c>
      <c r="AX847" s="14" t="s">
        <v>75</v>
      </c>
      <c r="AY847" s="102" t="s">
        <v>204</v>
      </c>
    </row>
    <row r="848" spans="1:65" s="15" customFormat="1" x14ac:dyDescent="0.2">
      <c r="A848" s="207"/>
      <c r="B848" s="208"/>
      <c r="C848" s="207"/>
      <c r="D848" s="200" t="s">
        <v>212</v>
      </c>
      <c r="E848" s="209" t="s">
        <v>1</v>
      </c>
      <c r="F848" s="210" t="s">
        <v>227</v>
      </c>
      <c r="G848" s="207"/>
      <c r="H848" s="211">
        <v>112.914</v>
      </c>
      <c r="I848" s="207"/>
      <c r="J848" s="207"/>
      <c r="K848" s="207"/>
      <c r="L848" s="208"/>
      <c r="M848" s="212"/>
      <c r="N848" s="213"/>
      <c r="O848" s="213"/>
      <c r="P848" s="213"/>
      <c r="Q848" s="213"/>
      <c r="R848" s="213"/>
      <c r="S848" s="213"/>
      <c r="T848" s="214"/>
      <c r="U848" s="207"/>
      <c r="V848" s="207"/>
      <c r="AT848" s="103" t="s">
        <v>212</v>
      </c>
      <c r="AU848" s="103" t="s">
        <v>83</v>
      </c>
      <c r="AV848" s="15" t="s">
        <v>211</v>
      </c>
      <c r="AW848" s="15" t="s">
        <v>32</v>
      </c>
      <c r="AX848" s="15" t="s">
        <v>81</v>
      </c>
      <c r="AY848" s="103" t="s">
        <v>204</v>
      </c>
    </row>
    <row r="849" spans="1:65" s="2" customFormat="1" ht="24.2" customHeight="1" x14ac:dyDescent="0.2">
      <c r="A849" s="111"/>
      <c r="B849" s="112"/>
      <c r="C849" s="187" t="s">
        <v>810</v>
      </c>
      <c r="D849" s="187" t="s">
        <v>207</v>
      </c>
      <c r="E849" s="188" t="s">
        <v>1532</v>
      </c>
      <c r="F849" s="189" t="s">
        <v>1533</v>
      </c>
      <c r="G849" s="190" t="s">
        <v>210</v>
      </c>
      <c r="H849" s="191">
        <v>91.91</v>
      </c>
      <c r="I849" s="192"/>
      <c r="J849" s="192">
        <f>ROUND(I849*H849,2)</f>
        <v>0</v>
      </c>
      <c r="K849" s="193"/>
      <c r="L849" s="112"/>
      <c r="M849" s="194" t="s">
        <v>1</v>
      </c>
      <c r="N849" s="195" t="s">
        <v>40</v>
      </c>
      <c r="O849" s="196">
        <v>0</v>
      </c>
      <c r="P849" s="196">
        <f>O849*H849</f>
        <v>0</v>
      </c>
      <c r="Q849" s="196">
        <v>0</v>
      </c>
      <c r="R849" s="196">
        <f>Q849*H849</f>
        <v>0</v>
      </c>
      <c r="S849" s="196">
        <v>0</v>
      </c>
      <c r="T849" s="197">
        <f>S849*H849</f>
        <v>0</v>
      </c>
      <c r="U849" s="111"/>
      <c r="V849" s="111"/>
      <c r="W849" s="29"/>
      <c r="X849" s="29"/>
      <c r="Y849" s="29"/>
      <c r="Z849" s="29"/>
      <c r="AA849" s="29"/>
      <c r="AB849" s="29"/>
      <c r="AC849" s="29"/>
      <c r="AD849" s="29"/>
      <c r="AE849" s="29"/>
      <c r="AR849" s="99" t="s">
        <v>310</v>
      </c>
      <c r="AT849" s="99" t="s">
        <v>207</v>
      </c>
      <c r="AU849" s="99" t="s">
        <v>83</v>
      </c>
      <c r="AY849" s="18" t="s">
        <v>204</v>
      </c>
      <c r="BE849" s="100">
        <f>IF(N849="základní",J849,0)</f>
        <v>0</v>
      </c>
      <c r="BF849" s="100">
        <f>IF(N849="snížená",J849,0)</f>
        <v>0</v>
      </c>
      <c r="BG849" s="100">
        <f>IF(N849="zákl. přenesená",J849,0)</f>
        <v>0</v>
      </c>
      <c r="BH849" s="100">
        <f>IF(N849="sníž. přenesená",J849,0)</f>
        <v>0</v>
      </c>
      <c r="BI849" s="100">
        <f>IF(N849="nulová",J849,0)</f>
        <v>0</v>
      </c>
      <c r="BJ849" s="18" t="s">
        <v>81</v>
      </c>
      <c r="BK849" s="100">
        <f>ROUND(I849*H849,2)</f>
        <v>0</v>
      </c>
      <c r="BL849" s="18" t="s">
        <v>310</v>
      </c>
      <c r="BM849" s="99" t="s">
        <v>1534</v>
      </c>
    </row>
    <row r="850" spans="1:65" s="13" customFormat="1" x14ac:dyDescent="0.2">
      <c r="A850" s="225"/>
      <c r="B850" s="226"/>
      <c r="C850" s="225"/>
      <c r="D850" s="200" t="s">
        <v>212</v>
      </c>
      <c r="E850" s="227" t="s">
        <v>1</v>
      </c>
      <c r="F850" s="228" t="s">
        <v>1159</v>
      </c>
      <c r="G850" s="225"/>
      <c r="H850" s="227" t="s">
        <v>1</v>
      </c>
      <c r="I850" s="225"/>
      <c r="J850" s="225"/>
      <c r="K850" s="225"/>
      <c r="L850" s="226"/>
      <c r="M850" s="229"/>
      <c r="N850" s="230"/>
      <c r="O850" s="230"/>
      <c r="P850" s="230"/>
      <c r="Q850" s="230"/>
      <c r="R850" s="230"/>
      <c r="S850" s="230"/>
      <c r="T850" s="231"/>
      <c r="U850" s="225"/>
      <c r="V850" s="225"/>
      <c r="AT850" s="101" t="s">
        <v>212</v>
      </c>
      <c r="AU850" s="101" t="s">
        <v>83</v>
      </c>
      <c r="AV850" s="13" t="s">
        <v>81</v>
      </c>
      <c r="AW850" s="13" t="s">
        <v>32</v>
      </c>
      <c r="AX850" s="13" t="s">
        <v>75</v>
      </c>
      <c r="AY850" s="101" t="s">
        <v>204</v>
      </c>
    </row>
    <row r="851" spans="1:65" s="13" customFormat="1" x14ac:dyDescent="0.2">
      <c r="A851" s="225"/>
      <c r="B851" s="226"/>
      <c r="C851" s="225"/>
      <c r="D851" s="200" t="s">
        <v>212</v>
      </c>
      <c r="E851" s="227" t="s">
        <v>1</v>
      </c>
      <c r="F851" s="228" t="s">
        <v>1449</v>
      </c>
      <c r="G851" s="225"/>
      <c r="H851" s="227" t="s">
        <v>1</v>
      </c>
      <c r="I851" s="225"/>
      <c r="J851" s="225"/>
      <c r="K851" s="225"/>
      <c r="L851" s="226"/>
      <c r="M851" s="229"/>
      <c r="N851" s="230"/>
      <c r="O851" s="230"/>
      <c r="P851" s="230"/>
      <c r="Q851" s="230"/>
      <c r="R851" s="230"/>
      <c r="S851" s="230"/>
      <c r="T851" s="231"/>
      <c r="U851" s="225"/>
      <c r="V851" s="225"/>
      <c r="AT851" s="101" t="s">
        <v>212</v>
      </c>
      <c r="AU851" s="101" t="s">
        <v>83</v>
      </c>
      <c r="AV851" s="13" t="s">
        <v>81</v>
      </c>
      <c r="AW851" s="13" t="s">
        <v>32</v>
      </c>
      <c r="AX851" s="13" t="s">
        <v>75</v>
      </c>
      <c r="AY851" s="101" t="s">
        <v>204</v>
      </c>
    </row>
    <row r="852" spans="1:65" s="13" customFormat="1" x14ac:dyDescent="0.2">
      <c r="A852" s="225"/>
      <c r="B852" s="226"/>
      <c r="C852" s="225"/>
      <c r="D852" s="200" t="s">
        <v>212</v>
      </c>
      <c r="E852" s="227" t="s">
        <v>1</v>
      </c>
      <c r="F852" s="228" t="s">
        <v>425</v>
      </c>
      <c r="G852" s="225"/>
      <c r="H852" s="227" t="s">
        <v>1</v>
      </c>
      <c r="I852" s="225"/>
      <c r="J852" s="225"/>
      <c r="K852" s="225"/>
      <c r="L852" s="226"/>
      <c r="M852" s="229"/>
      <c r="N852" s="230"/>
      <c r="O852" s="230"/>
      <c r="P852" s="230"/>
      <c r="Q852" s="230"/>
      <c r="R852" s="230"/>
      <c r="S852" s="230"/>
      <c r="T852" s="231"/>
      <c r="U852" s="225"/>
      <c r="V852" s="225"/>
      <c r="AT852" s="101" t="s">
        <v>212</v>
      </c>
      <c r="AU852" s="101" t="s">
        <v>83</v>
      </c>
      <c r="AV852" s="13" t="s">
        <v>81</v>
      </c>
      <c r="AW852" s="13" t="s">
        <v>32</v>
      </c>
      <c r="AX852" s="13" t="s">
        <v>75</v>
      </c>
      <c r="AY852" s="101" t="s">
        <v>204</v>
      </c>
    </row>
    <row r="853" spans="1:65" s="14" customFormat="1" x14ac:dyDescent="0.2">
      <c r="A853" s="198"/>
      <c r="B853" s="199"/>
      <c r="C853" s="198"/>
      <c r="D853" s="200" t="s">
        <v>212</v>
      </c>
      <c r="E853" s="201" t="s">
        <v>1</v>
      </c>
      <c r="F853" s="202" t="s">
        <v>1450</v>
      </c>
      <c r="G853" s="198"/>
      <c r="H853" s="203">
        <v>64.2</v>
      </c>
      <c r="I853" s="198"/>
      <c r="J853" s="198"/>
      <c r="K853" s="198"/>
      <c r="L853" s="199"/>
      <c r="M853" s="204"/>
      <c r="N853" s="205"/>
      <c r="O853" s="205"/>
      <c r="P853" s="205"/>
      <c r="Q853" s="205"/>
      <c r="R853" s="205"/>
      <c r="S853" s="205"/>
      <c r="T853" s="206"/>
      <c r="U853" s="198"/>
      <c r="V853" s="198"/>
      <c r="AT853" s="102" t="s">
        <v>212</v>
      </c>
      <c r="AU853" s="102" t="s">
        <v>83</v>
      </c>
      <c r="AV853" s="14" t="s">
        <v>83</v>
      </c>
      <c r="AW853" s="14" t="s">
        <v>32</v>
      </c>
      <c r="AX853" s="14" t="s">
        <v>75</v>
      </c>
      <c r="AY853" s="102" t="s">
        <v>204</v>
      </c>
    </row>
    <row r="854" spans="1:65" s="13" customFormat="1" x14ac:dyDescent="0.2">
      <c r="A854" s="225"/>
      <c r="B854" s="226"/>
      <c r="C854" s="225"/>
      <c r="D854" s="200" t="s">
        <v>212</v>
      </c>
      <c r="E854" s="227" t="s">
        <v>1</v>
      </c>
      <c r="F854" s="228" t="s">
        <v>341</v>
      </c>
      <c r="G854" s="225"/>
      <c r="H854" s="227" t="s">
        <v>1</v>
      </c>
      <c r="I854" s="225"/>
      <c r="J854" s="225"/>
      <c r="K854" s="225"/>
      <c r="L854" s="226"/>
      <c r="M854" s="229"/>
      <c r="N854" s="230"/>
      <c r="O854" s="230"/>
      <c r="P854" s="230"/>
      <c r="Q854" s="230"/>
      <c r="R854" s="230"/>
      <c r="S854" s="230"/>
      <c r="T854" s="231"/>
      <c r="U854" s="225"/>
      <c r="V854" s="225"/>
      <c r="AT854" s="101" t="s">
        <v>212</v>
      </c>
      <c r="AU854" s="101" t="s">
        <v>83</v>
      </c>
      <c r="AV854" s="13" t="s">
        <v>81</v>
      </c>
      <c r="AW854" s="13" t="s">
        <v>32</v>
      </c>
      <c r="AX854" s="13" t="s">
        <v>75</v>
      </c>
      <c r="AY854" s="101" t="s">
        <v>204</v>
      </c>
    </row>
    <row r="855" spans="1:65" s="14" customFormat="1" x14ac:dyDescent="0.2">
      <c r="A855" s="198"/>
      <c r="B855" s="199"/>
      <c r="C855" s="198"/>
      <c r="D855" s="200" t="s">
        <v>212</v>
      </c>
      <c r="E855" s="201" t="s">
        <v>1</v>
      </c>
      <c r="F855" s="202" t="s">
        <v>1451</v>
      </c>
      <c r="G855" s="198"/>
      <c r="H855" s="203">
        <v>6.3</v>
      </c>
      <c r="I855" s="198"/>
      <c r="J855" s="198"/>
      <c r="K855" s="198"/>
      <c r="L855" s="199"/>
      <c r="M855" s="204"/>
      <c r="N855" s="205"/>
      <c r="O855" s="205"/>
      <c r="P855" s="205"/>
      <c r="Q855" s="205"/>
      <c r="R855" s="205"/>
      <c r="S855" s="205"/>
      <c r="T855" s="206"/>
      <c r="U855" s="198"/>
      <c r="V855" s="198"/>
      <c r="AT855" s="102" t="s">
        <v>212</v>
      </c>
      <c r="AU855" s="102" t="s">
        <v>83</v>
      </c>
      <c r="AV855" s="14" t="s">
        <v>83</v>
      </c>
      <c r="AW855" s="14" t="s">
        <v>32</v>
      </c>
      <c r="AX855" s="14" t="s">
        <v>75</v>
      </c>
      <c r="AY855" s="102" t="s">
        <v>204</v>
      </c>
    </row>
    <row r="856" spans="1:65" s="13" customFormat="1" x14ac:dyDescent="0.2">
      <c r="A856" s="225"/>
      <c r="B856" s="226"/>
      <c r="C856" s="225"/>
      <c r="D856" s="200" t="s">
        <v>212</v>
      </c>
      <c r="E856" s="227" t="s">
        <v>1</v>
      </c>
      <c r="F856" s="228" t="s">
        <v>429</v>
      </c>
      <c r="G856" s="225"/>
      <c r="H856" s="227" t="s">
        <v>1</v>
      </c>
      <c r="I856" s="225"/>
      <c r="J856" s="225"/>
      <c r="K856" s="225"/>
      <c r="L856" s="226"/>
      <c r="M856" s="229"/>
      <c r="N856" s="230"/>
      <c r="O856" s="230"/>
      <c r="P856" s="230"/>
      <c r="Q856" s="230"/>
      <c r="R856" s="230"/>
      <c r="S856" s="230"/>
      <c r="T856" s="231"/>
      <c r="U856" s="225"/>
      <c r="V856" s="225"/>
      <c r="AT856" s="101" t="s">
        <v>212</v>
      </c>
      <c r="AU856" s="101" t="s">
        <v>83</v>
      </c>
      <c r="AV856" s="13" t="s">
        <v>81</v>
      </c>
      <c r="AW856" s="13" t="s">
        <v>32</v>
      </c>
      <c r="AX856" s="13" t="s">
        <v>75</v>
      </c>
      <c r="AY856" s="101" t="s">
        <v>204</v>
      </c>
    </row>
    <row r="857" spans="1:65" s="14" customFormat="1" x14ac:dyDescent="0.2">
      <c r="A857" s="198"/>
      <c r="B857" s="199"/>
      <c r="C857" s="198"/>
      <c r="D857" s="200" t="s">
        <v>212</v>
      </c>
      <c r="E857" s="201" t="s">
        <v>1</v>
      </c>
      <c r="F857" s="202" t="s">
        <v>512</v>
      </c>
      <c r="G857" s="198"/>
      <c r="H857" s="203">
        <v>18.04</v>
      </c>
      <c r="I857" s="198"/>
      <c r="J857" s="198"/>
      <c r="K857" s="198"/>
      <c r="L857" s="199"/>
      <c r="M857" s="204"/>
      <c r="N857" s="205"/>
      <c r="O857" s="205"/>
      <c r="P857" s="205"/>
      <c r="Q857" s="205"/>
      <c r="R857" s="205"/>
      <c r="S857" s="205"/>
      <c r="T857" s="206"/>
      <c r="U857" s="198"/>
      <c r="V857" s="198"/>
      <c r="AT857" s="102" t="s">
        <v>212</v>
      </c>
      <c r="AU857" s="102" t="s">
        <v>83</v>
      </c>
      <c r="AV857" s="14" t="s">
        <v>83</v>
      </c>
      <c r="AW857" s="14" t="s">
        <v>32</v>
      </c>
      <c r="AX857" s="14" t="s">
        <v>75</v>
      </c>
      <c r="AY857" s="102" t="s">
        <v>204</v>
      </c>
    </row>
    <row r="858" spans="1:65" s="13" customFormat="1" x14ac:dyDescent="0.2">
      <c r="A858" s="225"/>
      <c r="B858" s="226"/>
      <c r="C858" s="225"/>
      <c r="D858" s="200" t="s">
        <v>212</v>
      </c>
      <c r="E858" s="227" t="s">
        <v>1</v>
      </c>
      <c r="F858" s="228" t="s">
        <v>414</v>
      </c>
      <c r="G858" s="225"/>
      <c r="H858" s="227" t="s">
        <v>1</v>
      </c>
      <c r="I858" s="225"/>
      <c r="J858" s="225"/>
      <c r="K858" s="225"/>
      <c r="L858" s="226"/>
      <c r="M858" s="229"/>
      <c r="N858" s="230"/>
      <c r="O858" s="230"/>
      <c r="P858" s="230"/>
      <c r="Q858" s="230"/>
      <c r="R858" s="230"/>
      <c r="S858" s="230"/>
      <c r="T858" s="231"/>
      <c r="U858" s="225"/>
      <c r="V858" s="225"/>
      <c r="AT858" s="101" t="s">
        <v>212</v>
      </c>
      <c r="AU858" s="101" t="s">
        <v>83</v>
      </c>
      <c r="AV858" s="13" t="s">
        <v>81</v>
      </c>
      <c r="AW858" s="13" t="s">
        <v>32</v>
      </c>
      <c r="AX858" s="13" t="s">
        <v>75</v>
      </c>
      <c r="AY858" s="101" t="s">
        <v>204</v>
      </c>
    </row>
    <row r="859" spans="1:65" s="14" customFormat="1" x14ac:dyDescent="0.2">
      <c r="A859" s="198"/>
      <c r="B859" s="199"/>
      <c r="C859" s="198"/>
      <c r="D859" s="200" t="s">
        <v>212</v>
      </c>
      <c r="E859" s="201" t="s">
        <v>1</v>
      </c>
      <c r="F859" s="202" t="s">
        <v>513</v>
      </c>
      <c r="G859" s="198"/>
      <c r="H859" s="203">
        <v>3.37</v>
      </c>
      <c r="I859" s="198"/>
      <c r="J859" s="198"/>
      <c r="K859" s="198"/>
      <c r="L859" s="199"/>
      <c r="M859" s="204"/>
      <c r="N859" s="205"/>
      <c r="O859" s="205"/>
      <c r="P859" s="205"/>
      <c r="Q859" s="205"/>
      <c r="R859" s="205"/>
      <c r="S859" s="205"/>
      <c r="T859" s="206"/>
      <c r="U859" s="198"/>
      <c r="V859" s="198"/>
      <c r="AT859" s="102" t="s">
        <v>212</v>
      </c>
      <c r="AU859" s="102" t="s">
        <v>83</v>
      </c>
      <c r="AV859" s="14" t="s">
        <v>83</v>
      </c>
      <c r="AW859" s="14" t="s">
        <v>32</v>
      </c>
      <c r="AX859" s="14" t="s">
        <v>75</v>
      </c>
      <c r="AY859" s="102" t="s">
        <v>204</v>
      </c>
    </row>
    <row r="860" spans="1:65" s="15" customFormat="1" x14ac:dyDescent="0.2">
      <c r="A860" s="207"/>
      <c r="B860" s="208"/>
      <c r="C860" s="207"/>
      <c r="D860" s="200" t="s">
        <v>212</v>
      </c>
      <c r="E860" s="209" t="s">
        <v>1</v>
      </c>
      <c r="F860" s="210" t="s">
        <v>227</v>
      </c>
      <c r="G860" s="207"/>
      <c r="H860" s="211">
        <v>91.91</v>
      </c>
      <c r="I860" s="207"/>
      <c r="J860" s="207"/>
      <c r="K860" s="207"/>
      <c r="L860" s="208"/>
      <c r="M860" s="212"/>
      <c r="N860" s="213"/>
      <c r="O860" s="213"/>
      <c r="P860" s="213"/>
      <c r="Q860" s="213"/>
      <c r="R860" s="213"/>
      <c r="S860" s="213"/>
      <c r="T860" s="214"/>
      <c r="U860" s="207"/>
      <c r="V860" s="207"/>
      <c r="AT860" s="103" t="s">
        <v>212</v>
      </c>
      <c r="AU860" s="103" t="s">
        <v>83</v>
      </c>
      <c r="AV860" s="15" t="s">
        <v>211</v>
      </c>
      <c r="AW860" s="15" t="s">
        <v>32</v>
      </c>
      <c r="AX860" s="15" t="s">
        <v>81</v>
      </c>
      <c r="AY860" s="103" t="s">
        <v>204</v>
      </c>
    </row>
    <row r="861" spans="1:65" s="2" customFormat="1" ht="16.5" customHeight="1" x14ac:dyDescent="0.2">
      <c r="A861" s="111"/>
      <c r="B861" s="112"/>
      <c r="C861" s="215" t="s">
        <v>1535</v>
      </c>
      <c r="D861" s="215" t="s">
        <v>1071</v>
      </c>
      <c r="E861" s="216" t="s">
        <v>1536</v>
      </c>
      <c r="F861" s="217" t="s">
        <v>1537</v>
      </c>
      <c r="G861" s="218" t="s">
        <v>210</v>
      </c>
      <c r="H861" s="219">
        <v>101.101</v>
      </c>
      <c r="I861" s="220"/>
      <c r="J861" s="220">
        <f>ROUND(I861*H861,2)</f>
        <v>0</v>
      </c>
      <c r="K861" s="221"/>
      <c r="L861" s="222"/>
      <c r="M861" s="223" t="s">
        <v>1</v>
      </c>
      <c r="N861" s="224" t="s">
        <v>40</v>
      </c>
      <c r="O861" s="196">
        <v>0</v>
      </c>
      <c r="P861" s="196">
        <f>O861*H861</f>
        <v>0</v>
      </c>
      <c r="Q861" s="196">
        <v>0</v>
      </c>
      <c r="R861" s="196">
        <f>Q861*H861</f>
        <v>0</v>
      </c>
      <c r="S861" s="196">
        <v>0</v>
      </c>
      <c r="T861" s="197">
        <f>S861*H861</f>
        <v>0</v>
      </c>
      <c r="U861" s="111"/>
      <c r="V861" s="111"/>
      <c r="W861" s="29"/>
      <c r="X861" s="29"/>
      <c r="Y861" s="29"/>
      <c r="Z861" s="29"/>
      <c r="AA861" s="29"/>
      <c r="AB861" s="29"/>
      <c r="AC861" s="29"/>
      <c r="AD861" s="29"/>
      <c r="AE861" s="29"/>
      <c r="AR861" s="99" t="s">
        <v>368</v>
      </c>
      <c r="AT861" s="99" t="s">
        <v>1071</v>
      </c>
      <c r="AU861" s="99" t="s">
        <v>83</v>
      </c>
      <c r="AY861" s="18" t="s">
        <v>204</v>
      </c>
      <c r="BE861" s="100">
        <f>IF(N861="základní",J861,0)</f>
        <v>0</v>
      </c>
      <c r="BF861" s="100">
        <f>IF(N861="snížená",J861,0)</f>
        <v>0</v>
      </c>
      <c r="BG861" s="100">
        <f>IF(N861="zákl. přenesená",J861,0)</f>
        <v>0</v>
      </c>
      <c r="BH861" s="100">
        <f>IF(N861="sníž. přenesená",J861,0)</f>
        <v>0</v>
      </c>
      <c r="BI861" s="100">
        <f>IF(N861="nulová",J861,0)</f>
        <v>0</v>
      </c>
      <c r="BJ861" s="18" t="s">
        <v>81</v>
      </c>
      <c r="BK861" s="100">
        <f>ROUND(I861*H861,2)</f>
        <v>0</v>
      </c>
      <c r="BL861" s="18" t="s">
        <v>310</v>
      </c>
      <c r="BM861" s="99" t="s">
        <v>1538</v>
      </c>
    </row>
    <row r="862" spans="1:65" s="14" customFormat="1" x14ac:dyDescent="0.2">
      <c r="A862" s="198"/>
      <c r="B862" s="199"/>
      <c r="C862" s="198"/>
      <c r="D862" s="200" t="s">
        <v>212</v>
      </c>
      <c r="E862" s="201" t="s">
        <v>1</v>
      </c>
      <c r="F862" s="202" t="s">
        <v>1454</v>
      </c>
      <c r="G862" s="198"/>
      <c r="H862" s="203">
        <v>101.101</v>
      </c>
      <c r="I862" s="198"/>
      <c r="J862" s="198"/>
      <c r="K862" s="198"/>
      <c r="L862" s="199"/>
      <c r="M862" s="204"/>
      <c r="N862" s="205"/>
      <c r="O862" s="205"/>
      <c r="P862" s="205"/>
      <c r="Q862" s="205"/>
      <c r="R862" s="205"/>
      <c r="S862" s="205"/>
      <c r="T862" s="206"/>
      <c r="U862" s="198"/>
      <c r="V862" s="198"/>
      <c r="AT862" s="102" t="s">
        <v>212</v>
      </c>
      <c r="AU862" s="102" t="s">
        <v>83</v>
      </c>
      <c r="AV862" s="14" t="s">
        <v>83</v>
      </c>
      <c r="AW862" s="14" t="s">
        <v>32</v>
      </c>
      <c r="AX862" s="14" t="s">
        <v>75</v>
      </c>
      <c r="AY862" s="102" t="s">
        <v>204</v>
      </c>
    </row>
    <row r="863" spans="1:65" s="15" customFormat="1" x14ac:dyDescent="0.2">
      <c r="A863" s="207"/>
      <c r="B863" s="208"/>
      <c r="C863" s="207"/>
      <c r="D863" s="200" t="s">
        <v>212</v>
      </c>
      <c r="E863" s="209" t="s">
        <v>1</v>
      </c>
      <c r="F863" s="210" t="s">
        <v>227</v>
      </c>
      <c r="G863" s="207"/>
      <c r="H863" s="211">
        <v>101.101</v>
      </c>
      <c r="I863" s="207"/>
      <c r="J863" s="207"/>
      <c r="K863" s="207"/>
      <c r="L863" s="208"/>
      <c r="M863" s="212"/>
      <c r="N863" s="213"/>
      <c r="O863" s="213"/>
      <c r="P863" s="213"/>
      <c r="Q863" s="213"/>
      <c r="R863" s="213"/>
      <c r="S863" s="213"/>
      <c r="T863" s="214"/>
      <c r="U863" s="207"/>
      <c r="V863" s="207"/>
      <c r="AT863" s="103" t="s">
        <v>212</v>
      </c>
      <c r="AU863" s="103" t="s">
        <v>83</v>
      </c>
      <c r="AV863" s="15" t="s">
        <v>211</v>
      </c>
      <c r="AW863" s="15" t="s">
        <v>32</v>
      </c>
      <c r="AX863" s="15" t="s">
        <v>81</v>
      </c>
      <c r="AY863" s="103" t="s">
        <v>204</v>
      </c>
    </row>
    <row r="864" spans="1:65" s="2" customFormat="1" ht="33" customHeight="1" x14ac:dyDescent="0.2">
      <c r="A864" s="111"/>
      <c r="B864" s="112"/>
      <c r="C864" s="187" t="s">
        <v>813</v>
      </c>
      <c r="D864" s="187" t="s">
        <v>207</v>
      </c>
      <c r="E864" s="188" t="s">
        <v>1539</v>
      </c>
      <c r="F864" s="189" t="s">
        <v>1540</v>
      </c>
      <c r="G864" s="190" t="s">
        <v>859</v>
      </c>
      <c r="H864" s="191">
        <v>2.669</v>
      </c>
      <c r="I864" s="192"/>
      <c r="J864" s="192">
        <f>ROUND(I864*H864,2)</f>
        <v>0</v>
      </c>
      <c r="K864" s="193"/>
      <c r="L864" s="112"/>
      <c r="M864" s="194" t="s">
        <v>1</v>
      </c>
      <c r="N864" s="195" t="s">
        <v>40</v>
      </c>
      <c r="O864" s="196">
        <v>0</v>
      </c>
      <c r="P864" s="196">
        <f>O864*H864</f>
        <v>0</v>
      </c>
      <c r="Q864" s="196">
        <v>0</v>
      </c>
      <c r="R864" s="196">
        <f>Q864*H864</f>
        <v>0</v>
      </c>
      <c r="S864" s="196">
        <v>0</v>
      </c>
      <c r="T864" s="197">
        <f>S864*H864</f>
        <v>0</v>
      </c>
      <c r="U864" s="111"/>
      <c r="V864" s="111"/>
      <c r="W864" s="29"/>
      <c r="X864" s="29"/>
      <c r="Y864" s="29"/>
      <c r="Z864" s="29"/>
      <c r="AA864" s="29"/>
      <c r="AB864" s="29"/>
      <c r="AC864" s="29"/>
      <c r="AD864" s="29"/>
      <c r="AE864" s="29"/>
      <c r="AR864" s="99" t="s">
        <v>310</v>
      </c>
      <c r="AT864" s="99" t="s">
        <v>207</v>
      </c>
      <c r="AU864" s="99" t="s">
        <v>83</v>
      </c>
      <c r="AY864" s="18" t="s">
        <v>204</v>
      </c>
      <c r="BE864" s="100">
        <f>IF(N864="základní",J864,0)</f>
        <v>0</v>
      </c>
      <c r="BF864" s="100">
        <f>IF(N864="snížená",J864,0)</f>
        <v>0</v>
      </c>
      <c r="BG864" s="100">
        <f>IF(N864="zákl. přenesená",J864,0)</f>
        <v>0</v>
      </c>
      <c r="BH864" s="100">
        <f>IF(N864="sníž. přenesená",J864,0)</f>
        <v>0</v>
      </c>
      <c r="BI864" s="100">
        <f>IF(N864="nulová",J864,0)</f>
        <v>0</v>
      </c>
      <c r="BJ864" s="18" t="s">
        <v>81</v>
      </c>
      <c r="BK864" s="100">
        <f>ROUND(I864*H864,2)</f>
        <v>0</v>
      </c>
      <c r="BL864" s="18" t="s">
        <v>310</v>
      </c>
      <c r="BM864" s="99" t="s">
        <v>1541</v>
      </c>
    </row>
    <row r="865" spans="1:65" s="2" customFormat="1" ht="24.2" customHeight="1" x14ac:dyDescent="0.2">
      <c r="A865" s="111"/>
      <c r="B865" s="112"/>
      <c r="C865" s="187" t="s">
        <v>1542</v>
      </c>
      <c r="D865" s="187" t="s">
        <v>207</v>
      </c>
      <c r="E865" s="188" t="s">
        <v>1543</v>
      </c>
      <c r="F865" s="189" t="s">
        <v>1544</v>
      </c>
      <c r="G865" s="190" t="s">
        <v>859</v>
      </c>
      <c r="H865" s="191">
        <v>2.669</v>
      </c>
      <c r="I865" s="192"/>
      <c r="J865" s="192">
        <f>ROUND(I865*H865,2)</f>
        <v>0</v>
      </c>
      <c r="K865" s="193"/>
      <c r="L865" s="112"/>
      <c r="M865" s="194" t="s">
        <v>1</v>
      </c>
      <c r="N865" s="195" t="s">
        <v>40</v>
      </c>
      <c r="O865" s="196">
        <v>0</v>
      </c>
      <c r="P865" s="196">
        <f>O865*H865</f>
        <v>0</v>
      </c>
      <c r="Q865" s="196">
        <v>0</v>
      </c>
      <c r="R865" s="196">
        <f>Q865*H865</f>
        <v>0</v>
      </c>
      <c r="S865" s="196">
        <v>0</v>
      </c>
      <c r="T865" s="197">
        <f>S865*H865</f>
        <v>0</v>
      </c>
      <c r="U865" s="111"/>
      <c r="V865" s="111"/>
      <c r="W865" s="29"/>
      <c r="X865" s="29"/>
      <c r="Y865" s="29"/>
      <c r="Z865" s="29"/>
      <c r="AA865" s="29"/>
      <c r="AB865" s="29"/>
      <c r="AC865" s="29"/>
      <c r="AD865" s="29"/>
      <c r="AE865" s="29"/>
      <c r="AR865" s="99" t="s">
        <v>310</v>
      </c>
      <c r="AT865" s="99" t="s">
        <v>207</v>
      </c>
      <c r="AU865" s="99" t="s">
        <v>83</v>
      </c>
      <c r="AY865" s="18" t="s">
        <v>204</v>
      </c>
      <c r="BE865" s="100">
        <f>IF(N865="základní",J865,0)</f>
        <v>0</v>
      </c>
      <c r="BF865" s="100">
        <f>IF(N865="snížená",J865,0)</f>
        <v>0</v>
      </c>
      <c r="BG865" s="100">
        <f>IF(N865="zákl. přenesená",J865,0)</f>
        <v>0</v>
      </c>
      <c r="BH865" s="100">
        <f>IF(N865="sníž. přenesená",J865,0)</f>
        <v>0</v>
      </c>
      <c r="BI865" s="100">
        <f>IF(N865="nulová",J865,0)</f>
        <v>0</v>
      </c>
      <c r="BJ865" s="18" t="s">
        <v>81</v>
      </c>
      <c r="BK865" s="100">
        <f>ROUND(I865*H865,2)</f>
        <v>0</v>
      </c>
      <c r="BL865" s="18" t="s">
        <v>310</v>
      </c>
      <c r="BM865" s="99" t="s">
        <v>1545</v>
      </c>
    </row>
    <row r="866" spans="1:65" s="2" customFormat="1" ht="24.2" customHeight="1" x14ac:dyDescent="0.2">
      <c r="A866" s="111"/>
      <c r="B866" s="112"/>
      <c r="C866" s="187" t="s">
        <v>839</v>
      </c>
      <c r="D866" s="187" t="s">
        <v>207</v>
      </c>
      <c r="E866" s="188" t="s">
        <v>1546</v>
      </c>
      <c r="F866" s="189" t="s">
        <v>1547</v>
      </c>
      <c r="G866" s="190" t="s">
        <v>859</v>
      </c>
      <c r="H866" s="191">
        <v>2.669</v>
      </c>
      <c r="I866" s="192"/>
      <c r="J866" s="192">
        <f>ROUND(I866*H866,2)</f>
        <v>0</v>
      </c>
      <c r="K866" s="193"/>
      <c r="L866" s="112"/>
      <c r="M866" s="194" t="s">
        <v>1</v>
      </c>
      <c r="N866" s="195" t="s">
        <v>40</v>
      </c>
      <c r="O866" s="196">
        <v>0</v>
      </c>
      <c r="P866" s="196">
        <f>O866*H866</f>
        <v>0</v>
      </c>
      <c r="Q866" s="196">
        <v>0</v>
      </c>
      <c r="R866" s="196">
        <f>Q866*H866</f>
        <v>0</v>
      </c>
      <c r="S866" s="196">
        <v>0</v>
      </c>
      <c r="T866" s="197">
        <f>S866*H866</f>
        <v>0</v>
      </c>
      <c r="U866" s="111"/>
      <c r="V866" s="111"/>
      <c r="W866" s="29"/>
      <c r="X866" s="29"/>
      <c r="Y866" s="29"/>
      <c r="Z866" s="29"/>
      <c r="AA866" s="29"/>
      <c r="AB866" s="29"/>
      <c r="AC866" s="29"/>
      <c r="AD866" s="29"/>
      <c r="AE866" s="29"/>
      <c r="AR866" s="99" t="s">
        <v>310</v>
      </c>
      <c r="AT866" s="99" t="s">
        <v>207</v>
      </c>
      <c r="AU866" s="99" t="s">
        <v>83</v>
      </c>
      <c r="AY866" s="18" t="s">
        <v>204</v>
      </c>
      <c r="BE866" s="100">
        <f>IF(N866="základní",J866,0)</f>
        <v>0</v>
      </c>
      <c r="BF866" s="100">
        <f>IF(N866="snížená",J866,0)</f>
        <v>0</v>
      </c>
      <c r="BG866" s="100">
        <f>IF(N866="zákl. přenesená",J866,0)</f>
        <v>0</v>
      </c>
      <c r="BH866" s="100">
        <f>IF(N866="sníž. přenesená",J866,0)</f>
        <v>0</v>
      </c>
      <c r="BI866" s="100">
        <f>IF(N866="nulová",J866,0)</f>
        <v>0</v>
      </c>
      <c r="BJ866" s="18" t="s">
        <v>81</v>
      </c>
      <c r="BK866" s="100">
        <f>ROUND(I866*H866,2)</f>
        <v>0</v>
      </c>
      <c r="BL866" s="18" t="s">
        <v>310</v>
      </c>
      <c r="BM866" s="99" t="s">
        <v>1548</v>
      </c>
    </row>
    <row r="867" spans="1:65" s="12" customFormat="1" ht="22.9" customHeight="1" x14ac:dyDescent="0.2">
      <c r="A867" s="176"/>
      <c r="B867" s="177"/>
      <c r="C867" s="176"/>
      <c r="D867" s="178" t="s">
        <v>74</v>
      </c>
      <c r="E867" s="185" t="s">
        <v>928</v>
      </c>
      <c r="F867" s="185" t="s">
        <v>929</v>
      </c>
      <c r="G867" s="176"/>
      <c r="H867" s="176"/>
      <c r="I867" s="176"/>
      <c r="J867" s="186">
        <f>BK867</f>
        <v>0</v>
      </c>
      <c r="K867" s="176"/>
      <c r="L867" s="177"/>
      <c r="M867" s="181"/>
      <c r="N867" s="182"/>
      <c r="O867" s="182"/>
      <c r="P867" s="183">
        <f>SUM(P868:P935)</f>
        <v>0</v>
      </c>
      <c r="Q867" s="182"/>
      <c r="R867" s="183">
        <f>SUM(R868:R935)</f>
        <v>0</v>
      </c>
      <c r="S867" s="182"/>
      <c r="T867" s="184">
        <f>SUM(T868:T935)</f>
        <v>0</v>
      </c>
      <c r="U867" s="176"/>
      <c r="V867" s="176"/>
      <c r="AR867" s="96" t="s">
        <v>83</v>
      </c>
      <c r="AT867" s="97" t="s">
        <v>74</v>
      </c>
      <c r="AU867" s="97" t="s">
        <v>81</v>
      </c>
      <c r="AY867" s="96" t="s">
        <v>204</v>
      </c>
      <c r="BK867" s="98">
        <f>SUM(BK868:BK935)</f>
        <v>0</v>
      </c>
    </row>
    <row r="868" spans="1:65" s="2" customFormat="1" ht="24.2" customHeight="1" x14ac:dyDescent="0.2">
      <c r="A868" s="111"/>
      <c r="B868" s="112"/>
      <c r="C868" s="187" t="s">
        <v>1549</v>
      </c>
      <c r="D868" s="187" t="s">
        <v>207</v>
      </c>
      <c r="E868" s="188" t="s">
        <v>1550</v>
      </c>
      <c r="F868" s="189" t="s">
        <v>1551</v>
      </c>
      <c r="G868" s="190" t="s">
        <v>210</v>
      </c>
      <c r="H868" s="191">
        <v>193.39099999999999</v>
      </c>
      <c r="I868" s="192"/>
      <c r="J868" s="192">
        <f>ROUND(I868*H868,2)</f>
        <v>0</v>
      </c>
      <c r="K868" s="193"/>
      <c r="L868" s="112"/>
      <c r="M868" s="194" t="s">
        <v>1</v>
      </c>
      <c r="N868" s="195" t="s">
        <v>40</v>
      </c>
      <c r="O868" s="196">
        <v>0</v>
      </c>
      <c r="P868" s="196">
        <f>O868*H868</f>
        <v>0</v>
      </c>
      <c r="Q868" s="196">
        <v>0</v>
      </c>
      <c r="R868" s="196">
        <f>Q868*H868</f>
        <v>0</v>
      </c>
      <c r="S868" s="196">
        <v>0</v>
      </c>
      <c r="T868" s="197">
        <f>S868*H868</f>
        <v>0</v>
      </c>
      <c r="U868" s="111"/>
      <c r="V868" s="111"/>
      <c r="W868" s="29"/>
      <c r="X868" s="29"/>
      <c r="Y868" s="29"/>
      <c r="Z868" s="29"/>
      <c r="AA868" s="29"/>
      <c r="AB868" s="29"/>
      <c r="AC868" s="29"/>
      <c r="AD868" s="29"/>
      <c r="AE868" s="29"/>
      <c r="AR868" s="99" t="s">
        <v>310</v>
      </c>
      <c r="AT868" s="99" t="s">
        <v>207</v>
      </c>
      <c r="AU868" s="99" t="s">
        <v>83</v>
      </c>
      <c r="AY868" s="18" t="s">
        <v>204</v>
      </c>
      <c r="BE868" s="100">
        <f>IF(N868="základní",J868,0)</f>
        <v>0</v>
      </c>
      <c r="BF868" s="100">
        <f>IF(N868="snížená",J868,0)</f>
        <v>0</v>
      </c>
      <c r="BG868" s="100">
        <f>IF(N868="zákl. přenesená",J868,0)</f>
        <v>0</v>
      </c>
      <c r="BH868" s="100">
        <f>IF(N868="sníž. přenesená",J868,0)</f>
        <v>0</v>
      </c>
      <c r="BI868" s="100">
        <f>IF(N868="nulová",J868,0)</f>
        <v>0</v>
      </c>
      <c r="BJ868" s="18" t="s">
        <v>81</v>
      </c>
      <c r="BK868" s="100">
        <f>ROUND(I868*H868,2)</f>
        <v>0</v>
      </c>
      <c r="BL868" s="18" t="s">
        <v>310</v>
      </c>
      <c r="BM868" s="99" t="s">
        <v>1552</v>
      </c>
    </row>
    <row r="869" spans="1:65" s="13" customFormat="1" x14ac:dyDescent="0.2">
      <c r="A869" s="225"/>
      <c r="B869" s="226"/>
      <c r="C869" s="225"/>
      <c r="D869" s="200" t="s">
        <v>212</v>
      </c>
      <c r="E869" s="227" t="s">
        <v>1</v>
      </c>
      <c r="F869" s="228" t="s">
        <v>1159</v>
      </c>
      <c r="G869" s="225"/>
      <c r="H869" s="227" t="s">
        <v>1</v>
      </c>
      <c r="I869" s="225"/>
      <c r="J869" s="225"/>
      <c r="K869" s="225"/>
      <c r="L869" s="226"/>
      <c r="M869" s="229"/>
      <c r="N869" s="230"/>
      <c r="O869" s="230"/>
      <c r="P869" s="230"/>
      <c r="Q869" s="230"/>
      <c r="R869" s="230"/>
      <c r="S869" s="230"/>
      <c r="T869" s="231"/>
      <c r="U869" s="225"/>
      <c r="V869" s="225"/>
      <c r="AT869" s="101" t="s">
        <v>212</v>
      </c>
      <c r="AU869" s="101" t="s">
        <v>83</v>
      </c>
      <c r="AV869" s="13" t="s">
        <v>81</v>
      </c>
      <c r="AW869" s="13" t="s">
        <v>32</v>
      </c>
      <c r="AX869" s="13" t="s">
        <v>75</v>
      </c>
      <c r="AY869" s="101" t="s">
        <v>204</v>
      </c>
    </row>
    <row r="870" spans="1:65" s="13" customFormat="1" x14ac:dyDescent="0.2">
      <c r="A870" s="225"/>
      <c r="B870" s="226"/>
      <c r="C870" s="225"/>
      <c r="D870" s="200" t="s">
        <v>212</v>
      </c>
      <c r="E870" s="227" t="s">
        <v>1</v>
      </c>
      <c r="F870" s="228" t="s">
        <v>1449</v>
      </c>
      <c r="G870" s="225"/>
      <c r="H870" s="227" t="s">
        <v>1</v>
      </c>
      <c r="I870" s="225"/>
      <c r="J870" s="225"/>
      <c r="K870" s="225"/>
      <c r="L870" s="226"/>
      <c r="M870" s="229"/>
      <c r="N870" s="230"/>
      <c r="O870" s="230"/>
      <c r="P870" s="230"/>
      <c r="Q870" s="230"/>
      <c r="R870" s="230"/>
      <c r="S870" s="230"/>
      <c r="T870" s="231"/>
      <c r="U870" s="225"/>
      <c r="V870" s="225"/>
      <c r="AT870" s="101" t="s">
        <v>212</v>
      </c>
      <c r="AU870" s="101" t="s">
        <v>83</v>
      </c>
      <c r="AV870" s="13" t="s">
        <v>81</v>
      </c>
      <c r="AW870" s="13" t="s">
        <v>32</v>
      </c>
      <c r="AX870" s="13" t="s">
        <v>75</v>
      </c>
      <c r="AY870" s="101" t="s">
        <v>204</v>
      </c>
    </row>
    <row r="871" spans="1:65" s="13" customFormat="1" x14ac:dyDescent="0.2">
      <c r="A871" s="225"/>
      <c r="B871" s="226"/>
      <c r="C871" s="225"/>
      <c r="D871" s="200" t="s">
        <v>212</v>
      </c>
      <c r="E871" s="227" t="s">
        <v>1</v>
      </c>
      <c r="F871" s="228" t="s">
        <v>425</v>
      </c>
      <c r="G871" s="225"/>
      <c r="H871" s="227" t="s">
        <v>1</v>
      </c>
      <c r="I871" s="225"/>
      <c r="J871" s="225"/>
      <c r="K871" s="225"/>
      <c r="L871" s="226"/>
      <c r="M871" s="229"/>
      <c r="N871" s="230"/>
      <c r="O871" s="230"/>
      <c r="P871" s="230"/>
      <c r="Q871" s="230"/>
      <c r="R871" s="230"/>
      <c r="S871" s="230"/>
      <c r="T871" s="231"/>
      <c r="U871" s="225"/>
      <c r="V871" s="225"/>
      <c r="AT871" s="101" t="s">
        <v>212</v>
      </c>
      <c r="AU871" s="101" t="s">
        <v>83</v>
      </c>
      <c r="AV871" s="13" t="s">
        <v>81</v>
      </c>
      <c r="AW871" s="13" t="s">
        <v>32</v>
      </c>
      <c r="AX871" s="13" t="s">
        <v>75</v>
      </c>
      <c r="AY871" s="101" t="s">
        <v>204</v>
      </c>
    </row>
    <row r="872" spans="1:65" s="14" customFormat="1" x14ac:dyDescent="0.2">
      <c r="A872" s="198"/>
      <c r="B872" s="199"/>
      <c r="C872" s="198"/>
      <c r="D872" s="200" t="s">
        <v>212</v>
      </c>
      <c r="E872" s="201" t="s">
        <v>1</v>
      </c>
      <c r="F872" s="202" t="s">
        <v>1553</v>
      </c>
      <c r="G872" s="198"/>
      <c r="H872" s="203">
        <v>70.62</v>
      </c>
      <c r="I872" s="198"/>
      <c r="J872" s="198"/>
      <c r="K872" s="198"/>
      <c r="L872" s="199"/>
      <c r="M872" s="204"/>
      <c r="N872" s="205"/>
      <c r="O872" s="205"/>
      <c r="P872" s="205"/>
      <c r="Q872" s="205"/>
      <c r="R872" s="205"/>
      <c r="S872" s="205"/>
      <c r="T872" s="206"/>
      <c r="U872" s="198"/>
      <c r="V872" s="198"/>
      <c r="AT872" s="102" t="s">
        <v>212</v>
      </c>
      <c r="AU872" s="102" t="s">
        <v>83</v>
      </c>
      <c r="AV872" s="14" t="s">
        <v>83</v>
      </c>
      <c r="AW872" s="14" t="s">
        <v>32</v>
      </c>
      <c r="AX872" s="14" t="s">
        <v>75</v>
      </c>
      <c r="AY872" s="102" t="s">
        <v>204</v>
      </c>
    </row>
    <row r="873" spans="1:65" s="13" customFormat="1" x14ac:dyDescent="0.2">
      <c r="A873" s="225"/>
      <c r="B873" s="226"/>
      <c r="C873" s="225"/>
      <c r="D873" s="200" t="s">
        <v>212</v>
      </c>
      <c r="E873" s="227" t="s">
        <v>1</v>
      </c>
      <c r="F873" s="228" t="s">
        <v>341</v>
      </c>
      <c r="G873" s="225"/>
      <c r="H873" s="227" t="s">
        <v>1</v>
      </c>
      <c r="I873" s="225"/>
      <c r="J873" s="225"/>
      <c r="K873" s="225"/>
      <c r="L873" s="226"/>
      <c r="M873" s="229"/>
      <c r="N873" s="230"/>
      <c r="O873" s="230"/>
      <c r="P873" s="230"/>
      <c r="Q873" s="230"/>
      <c r="R873" s="230"/>
      <c r="S873" s="230"/>
      <c r="T873" s="231"/>
      <c r="U873" s="225"/>
      <c r="V873" s="225"/>
      <c r="AT873" s="101" t="s">
        <v>212</v>
      </c>
      <c r="AU873" s="101" t="s">
        <v>83</v>
      </c>
      <c r="AV873" s="13" t="s">
        <v>81</v>
      </c>
      <c r="AW873" s="13" t="s">
        <v>32</v>
      </c>
      <c r="AX873" s="13" t="s">
        <v>75</v>
      </c>
      <c r="AY873" s="101" t="s">
        <v>204</v>
      </c>
    </row>
    <row r="874" spans="1:65" s="14" customFormat="1" x14ac:dyDescent="0.2">
      <c r="A874" s="198"/>
      <c r="B874" s="199"/>
      <c r="C874" s="198"/>
      <c r="D874" s="200" t="s">
        <v>212</v>
      </c>
      <c r="E874" s="201" t="s">
        <v>1</v>
      </c>
      <c r="F874" s="202" t="s">
        <v>1554</v>
      </c>
      <c r="G874" s="198"/>
      <c r="H874" s="203">
        <v>6.93</v>
      </c>
      <c r="I874" s="198"/>
      <c r="J874" s="198"/>
      <c r="K874" s="198"/>
      <c r="L874" s="199"/>
      <c r="M874" s="204"/>
      <c r="N874" s="205"/>
      <c r="O874" s="205"/>
      <c r="P874" s="205"/>
      <c r="Q874" s="205"/>
      <c r="R874" s="205"/>
      <c r="S874" s="205"/>
      <c r="T874" s="206"/>
      <c r="U874" s="198"/>
      <c r="V874" s="198"/>
      <c r="AT874" s="102" t="s">
        <v>212</v>
      </c>
      <c r="AU874" s="102" t="s">
        <v>83</v>
      </c>
      <c r="AV874" s="14" t="s">
        <v>83</v>
      </c>
      <c r="AW874" s="14" t="s">
        <v>32</v>
      </c>
      <c r="AX874" s="14" t="s">
        <v>75</v>
      </c>
      <c r="AY874" s="102" t="s">
        <v>204</v>
      </c>
    </row>
    <row r="875" spans="1:65" s="13" customFormat="1" x14ac:dyDescent="0.2">
      <c r="A875" s="225"/>
      <c r="B875" s="226"/>
      <c r="C875" s="225"/>
      <c r="D875" s="200" t="s">
        <v>212</v>
      </c>
      <c r="E875" s="227" t="s">
        <v>1</v>
      </c>
      <c r="F875" s="228" t="s">
        <v>429</v>
      </c>
      <c r="G875" s="225"/>
      <c r="H875" s="227" t="s">
        <v>1</v>
      </c>
      <c r="I875" s="225"/>
      <c r="J875" s="225"/>
      <c r="K875" s="225"/>
      <c r="L875" s="226"/>
      <c r="M875" s="229"/>
      <c r="N875" s="230"/>
      <c r="O875" s="230"/>
      <c r="P875" s="230"/>
      <c r="Q875" s="230"/>
      <c r="R875" s="230"/>
      <c r="S875" s="230"/>
      <c r="T875" s="231"/>
      <c r="U875" s="225"/>
      <c r="V875" s="225"/>
      <c r="AT875" s="101" t="s">
        <v>212</v>
      </c>
      <c r="AU875" s="101" t="s">
        <v>83</v>
      </c>
      <c r="AV875" s="13" t="s">
        <v>81</v>
      </c>
      <c r="AW875" s="13" t="s">
        <v>32</v>
      </c>
      <c r="AX875" s="13" t="s">
        <v>75</v>
      </c>
      <c r="AY875" s="101" t="s">
        <v>204</v>
      </c>
    </row>
    <row r="876" spans="1:65" s="14" customFormat="1" x14ac:dyDescent="0.2">
      <c r="A876" s="198"/>
      <c r="B876" s="199"/>
      <c r="C876" s="198"/>
      <c r="D876" s="200" t="s">
        <v>212</v>
      </c>
      <c r="E876" s="201" t="s">
        <v>1</v>
      </c>
      <c r="F876" s="202" t="s">
        <v>1555</v>
      </c>
      <c r="G876" s="198"/>
      <c r="H876" s="203">
        <v>19.844000000000001</v>
      </c>
      <c r="I876" s="198"/>
      <c r="J876" s="198"/>
      <c r="K876" s="198"/>
      <c r="L876" s="199"/>
      <c r="M876" s="204"/>
      <c r="N876" s="205"/>
      <c r="O876" s="205"/>
      <c r="P876" s="205"/>
      <c r="Q876" s="205"/>
      <c r="R876" s="205"/>
      <c r="S876" s="205"/>
      <c r="T876" s="206"/>
      <c r="U876" s="198"/>
      <c r="V876" s="198"/>
      <c r="AT876" s="102" t="s">
        <v>212</v>
      </c>
      <c r="AU876" s="102" t="s">
        <v>83</v>
      </c>
      <c r="AV876" s="14" t="s">
        <v>83</v>
      </c>
      <c r="AW876" s="14" t="s">
        <v>32</v>
      </c>
      <c r="AX876" s="14" t="s">
        <v>75</v>
      </c>
      <c r="AY876" s="102" t="s">
        <v>204</v>
      </c>
    </row>
    <row r="877" spans="1:65" s="13" customFormat="1" x14ac:dyDescent="0.2">
      <c r="A877" s="225"/>
      <c r="B877" s="226"/>
      <c r="C877" s="225"/>
      <c r="D877" s="200" t="s">
        <v>212</v>
      </c>
      <c r="E877" s="227" t="s">
        <v>1</v>
      </c>
      <c r="F877" s="228" t="s">
        <v>414</v>
      </c>
      <c r="G877" s="225"/>
      <c r="H877" s="227" t="s">
        <v>1</v>
      </c>
      <c r="I877" s="225"/>
      <c r="J877" s="225"/>
      <c r="K877" s="225"/>
      <c r="L877" s="226"/>
      <c r="M877" s="229"/>
      <c r="N877" s="230"/>
      <c r="O877" s="230"/>
      <c r="P877" s="230"/>
      <c r="Q877" s="230"/>
      <c r="R877" s="230"/>
      <c r="S877" s="230"/>
      <c r="T877" s="231"/>
      <c r="U877" s="225"/>
      <c r="V877" s="225"/>
      <c r="AT877" s="101" t="s">
        <v>212</v>
      </c>
      <c r="AU877" s="101" t="s">
        <v>83</v>
      </c>
      <c r="AV877" s="13" t="s">
        <v>81</v>
      </c>
      <c r="AW877" s="13" t="s">
        <v>32</v>
      </c>
      <c r="AX877" s="13" t="s">
        <v>75</v>
      </c>
      <c r="AY877" s="101" t="s">
        <v>204</v>
      </c>
    </row>
    <row r="878" spans="1:65" s="14" customFormat="1" x14ac:dyDescent="0.2">
      <c r="A878" s="198"/>
      <c r="B878" s="199"/>
      <c r="C878" s="198"/>
      <c r="D878" s="200" t="s">
        <v>212</v>
      </c>
      <c r="E878" s="201" t="s">
        <v>1</v>
      </c>
      <c r="F878" s="202" t="s">
        <v>1556</v>
      </c>
      <c r="G878" s="198"/>
      <c r="H878" s="203">
        <v>3.7069999999999999</v>
      </c>
      <c r="I878" s="198"/>
      <c r="J878" s="198"/>
      <c r="K878" s="198"/>
      <c r="L878" s="199"/>
      <c r="M878" s="204"/>
      <c r="N878" s="205"/>
      <c r="O878" s="205"/>
      <c r="P878" s="205"/>
      <c r="Q878" s="205"/>
      <c r="R878" s="205"/>
      <c r="S878" s="205"/>
      <c r="T878" s="206"/>
      <c r="U878" s="198"/>
      <c r="V878" s="198"/>
      <c r="AT878" s="102" t="s">
        <v>212</v>
      </c>
      <c r="AU878" s="102" t="s">
        <v>83</v>
      </c>
      <c r="AV878" s="14" t="s">
        <v>83</v>
      </c>
      <c r="AW878" s="14" t="s">
        <v>32</v>
      </c>
      <c r="AX878" s="14" t="s">
        <v>75</v>
      </c>
      <c r="AY878" s="102" t="s">
        <v>204</v>
      </c>
    </row>
    <row r="879" spans="1:65" s="13" customFormat="1" x14ac:dyDescent="0.2">
      <c r="A879" s="225"/>
      <c r="B879" s="226"/>
      <c r="C879" s="225"/>
      <c r="D879" s="200" t="s">
        <v>212</v>
      </c>
      <c r="E879" s="227" t="s">
        <v>1</v>
      </c>
      <c r="F879" s="228" t="s">
        <v>1557</v>
      </c>
      <c r="G879" s="225"/>
      <c r="H879" s="227" t="s">
        <v>1</v>
      </c>
      <c r="I879" s="225"/>
      <c r="J879" s="225"/>
      <c r="K879" s="225"/>
      <c r="L879" s="226"/>
      <c r="M879" s="229"/>
      <c r="N879" s="230"/>
      <c r="O879" s="230"/>
      <c r="P879" s="230"/>
      <c r="Q879" s="230"/>
      <c r="R879" s="230"/>
      <c r="S879" s="230"/>
      <c r="T879" s="231"/>
      <c r="U879" s="225"/>
      <c r="V879" s="225"/>
      <c r="AT879" s="101" t="s">
        <v>212</v>
      </c>
      <c r="AU879" s="101" t="s">
        <v>83</v>
      </c>
      <c r="AV879" s="13" t="s">
        <v>81</v>
      </c>
      <c r="AW879" s="13" t="s">
        <v>32</v>
      </c>
      <c r="AX879" s="13" t="s">
        <v>75</v>
      </c>
      <c r="AY879" s="101" t="s">
        <v>204</v>
      </c>
    </row>
    <row r="880" spans="1:65" s="13" customFormat="1" x14ac:dyDescent="0.2">
      <c r="A880" s="225"/>
      <c r="B880" s="226"/>
      <c r="C880" s="225"/>
      <c r="D880" s="200" t="s">
        <v>212</v>
      </c>
      <c r="E880" s="227" t="s">
        <v>1</v>
      </c>
      <c r="F880" s="228" t="s">
        <v>743</v>
      </c>
      <c r="G880" s="225"/>
      <c r="H880" s="227" t="s">
        <v>1</v>
      </c>
      <c r="I880" s="225"/>
      <c r="J880" s="225"/>
      <c r="K880" s="225"/>
      <c r="L880" s="226"/>
      <c r="M880" s="229"/>
      <c r="N880" s="230"/>
      <c r="O880" s="230"/>
      <c r="P880" s="230"/>
      <c r="Q880" s="230"/>
      <c r="R880" s="230"/>
      <c r="S880" s="230"/>
      <c r="T880" s="231"/>
      <c r="U880" s="225"/>
      <c r="V880" s="225"/>
      <c r="AT880" s="101" t="s">
        <v>212</v>
      </c>
      <c r="AU880" s="101" t="s">
        <v>83</v>
      </c>
      <c r="AV880" s="13" t="s">
        <v>81</v>
      </c>
      <c r="AW880" s="13" t="s">
        <v>32</v>
      </c>
      <c r="AX880" s="13" t="s">
        <v>75</v>
      </c>
      <c r="AY880" s="101" t="s">
        <v>204</v>
      </c>
    </row>
    <row r="881" spans="1:65" s="14" customFormat="1" x14ac:dyDescent="0.2">
      <c r="A881" s="198"/>
      <c r="B881" s="199"/>
      <c r="C881" s="198"/>
      <c r="D881" s="200" t="s">
        <v>212</v>
      </c>
      <c r="E881" s="201" t="s">
        <v>1</v>
      </c>
      <c r="F881" s="202" t="s">
        <v>1558</v>
      </c>
      <c r="G881" s="198"/>
      <c r="H881" s="203">
        <v>92.29</v>
      </c>
      <c r="I881" s="198"/>
      <c r="J881" s="198"/>
      <c r="K881" s="198"/>
      <c r="L881" s="199"/>
      <c r="M881" s="204"/>
      <c r="N881" s="205"/>
      <c r="O881" s="205"/>
      <c r="P881" s="205"/>
      <c r="Q881" s="205"/>
      <c r="R881" s="205"/>
      <c r="S881" s="205"/>
      <c r="T881" s="206"/>
      <c r="U881" s="198"/>
      <c r="V881" s="198"/>
      <c r="AT881" s="102" t="s">
        <v>212</v>
      </c>
      <c r="AU881" s="102" t="s">
        <v>83</v>
      </c>
      <c r="AV881" s="14" t="s">
        <v>83</v>
      </c>
      <c r="AW881" s="14" t="s">
        <v>32</v>
      </c>
      <c r="AX881" s="14" t="s">
        <v>75</v>
      </c>
      <c r="AY881" s="102" t="s">
        <v>204</v>
      </c>
    </row>
    <row r="882" spans="1:65" s="15" customFormat="1" x14ac:dyDescent="0.2">
      <c r="A882" s="207"/>
      <c r="B882" s="208"/>
      <c r="C882" s="207"/>
      <c r="D882" s="200" t="s">
        <v>212</v>
      </c>
      <c r="E882" s="209" t="s">
        <v>1</v>
      </c>
      <c r="F882" s="210" t="s">
        <v>227</v>
      </c>
      <c r="G882" s="207"/>
      <c r="H882" s="211">
        <v>193.39100000000002</v>
      </c>
      <c r="I882" s="207"/>
      <c r="J882" s="207"/>
      <c r="K882" s="207"/>
      <c r="L882" s="208"/>
      <c r="M882" s="212"/>
      <c r="N882" s="213"/>
      <c r="O882" s="213"/>
      <c r="P882" s="213"/>
      <c r="Q882" s="213"/>
      <c r="R882" s="213"/>
      <c r="S882" s="213"/>
      <c r="T882" s="214"/>
      <c r="U882" s="207"/>
      <c r="V882" s="207"/>
      <c r="AT882" s="103" t="s">
        <v>212</v>
      </c>
      <c r="AU882" s="103" t="s">
        <v>83</v>
      </c>
      <c r="AV882" s="15" t="s">
        <v>211</v>
      </c>
      <c r="AW882" s="15" t="s">
        <v>32</v>
      </c>
      <c r="AX882" s="15" t="s">
        <v>81</v>
      </c>
      <c r="AY882" s="103" t="s">
        <v>204</v>
      </c>
    </row>
    <row r="883" spans="1:65" s="2" customFormat="1" ht="24.2" customHeight="1" x14ac:dyDescent="0.2">
      <c r="A883" s="111"/>
      <c r="B883" s="112"/>
      <c r="C883" s="187" t="s">
        <v>844</v>
      </c>
      <c r="D883" s="187" t="s">
        <v>207</v>
      </c>
      <c r="E883" s="188" t="s">
        <v>1559</v>
      </c>
      <c r="F883" s="189" t="s">
        <v>1560</v>
      </c>
      <c r="G883" s="190" t="s">
        <v>210</v>
      </c>
      <c r="H883" s="191">
        <v>76</v>
      </c>
      <c r="I883" s="192"/>
      <c r="J883" s="192">
        <f>ROUND(I883*H883,2)</f>
        <v>0</v>
      </c>
      <c r="K883" s="193"/>
      <c r="L883" s="112"/>
      <c r="M883" s="194" t="s">
        <v>1</v>
      </c>
      <c r="N883" s="195" t="s">
        <v>40</v>
      </c>
      <c r="O883" s="196">
        <v>0</v>
      </c>
      <c r="P883" s="196">
        <f>O883*H883</f>
        <v>0</v>
      </c>
      <c r="Q883" s="196">
        <v>0</v>
      </c>
      <c r="R883" s="196">
        <f>Q883*H883</f>
        <v>0</v>
      </c>
      <c r="S883" s="196">
        <v>0</v>
      </c>
      <c r="T883" s="197">
        <f>S883*H883</f>
        <v>0</v>
      </c>
      <c r="U883" s="111"/>
      <c r="V883" s="111"/>
      <c r="W883" s="29"/>
      <c r="X883" s="29"/>
      <c r="Y883" s="29"/>
      <c r="Z883" s="29"/>
      <c r="AA883" s="29"/>
      <c r="AB883" s="29"/>
      <c r="AC883" s="29"/>
      <c r="AD883" s="29"/>
      <c r="AE883" s="29"/>
      <c r="AR883" s="99" t="s">
        <v>310</v>
      </c>
      <c r="AT883" s="99" t="s">
        <v>207</v>
      </c>
      <c r="AU883" s="99" t="s">
        <v>83</v>
      </c>
      <c r="AY883" s="18" t="s">
        <v>204</v>
      </c>
      <c r="BE883" s="100">
        <f>IF(N883="základní",J883,0)</f>
        <v>0</v>
      </c>
      <c r="BF883" s="100">
        <f>IF(N883="snížená",J883,0)</f>
        <v>0</v>
      </c>
      <c r="BG883" s="100">
        <f>IF(N883="zákl. přenesená",J883,0)</f>
        <v>0</v>
      </c>
      <c r="BH883" s="100">
        <f>IF(N883="sníž. přenesená",J883,0)</f>
        <v>0</v>
      </c>
      <c r="BI883" s="100">
        <f>IF(N883="nulová",J883,0)</f>
        <v>0</v>
      </c>
      <c r="BJ883" s="18" t="s">
        <v>81</v>
      </c>
      <c r="BK883" s="100">
        <f>ROUND(I883*H883,2)</f>
        <v>0</v>
      </c>
      <c r="BL883" s="18" t="s">
        <v>310</v>
      </c>
      <c r="BM883" s="99" t="s">
        <v>1561</v>
      </c>
    </row>
    <row r="884" spans="1:65" s="13" customFormat="1" x14ac:dyDescent="0.2">
      <c r="A884" s="225"/>
      <c r="B884" s="226"/>
      <c r="C884" s="225"/>
      <c r="D884" s="200" t="s">
        <v>212</v>
      </c>
      <c r="E884" s="227" t="s">
        <v>1</v>
      </c>
      <c r="F884" s="228" t="s">
        <v>1562</v>
      </c>
      <c r="G884" s="225"/>
      <c r="H884" s="227" t="s">
        <v>1</v>
      </c>
      <c r="I884" s="225"/>
      <c r="J884" s="225"/>
      <c r="K884" s="225"/>
      <c r="L884" s="226"/>
      <c r="M884" s="229"/>
      <c r="N884" s="230"/>
      <c r="O884" s="230"/>
      <c r="P884" s="230"/>
      <c r="Q884" s="230"/>
      <c r="R884" s="230"/>
      <c r="S884" s="230"/>
      <c r="T884" s="231"/>
      <c r="U884" s="225"/>
      <c r="V884" s="225"/>
      <c r="AT884" s="101" t="s">
        <v>212</v>
      </c>
      <c r="AU884" s="101" t="s">
        <v>83</v>
      </c>
      <c r="AV884" s="13" t="s">
        <v>81</v>
      </c>
      <c r="AW884" s="13" t="s">
        <v>32</v>
      </c>
      <c r="AX884" s="13" t="s">
        <v>75</v>
      </c>
      <c r="AY884" s="101" t="s">
        <v>204</v>
      </c>
    </row>
    <row r="885" spans="1:65" s="13" customFormat="1" x14ac:dyDescent="0.2">
      <c r="A885" s="225"/>
      <c r="B885" s="226"/>
      <c r="C885" s="225"/>
      <c r="D885" s="200" t="s">
        <v>212</v>
      </c>
      <c r="E885" s="227" t="s">
        <v>1</v>
      </c>
      <c r="F885" s="228" t="s">
        <v>1482</v>
      </c>
      <c r="G885" s="225"/>
      <c r="H885" s="227" t="s">
        <v>1</v>
      </c>
      <c r="I885" s="225"/>
      <c r="J885" s="225"/>
      <c r="K885" s="225"/>
      <c r="L885" s="226"/>
      <c r="M885" s="229"/>
      <c r="N885" s="230"/>
      <c r="O885" s="230"/>
      <c r="P885" s="230"/>
      <c r="Q885" s="230"/>
      <c r="R885" s="230"/>
      <c r="S885" s="230"/>
      <c r="T885" s="231"/>
      <c r="U885" s="225"/>
      <c r="V885" s="225"/>
      <c r="AT885" s="101" t="s">
        <v>212</v>
      </c>
      <c r="AU885" s="101" t="s">
        <v>83</v>
      </c>
      <c r="AV885" s="13" t="s">
        <v>81</v>
      </c>
      <c r="AW885" s="13" t="s">
        <v>32</v>
      </c>
      <c r="AX885" s="13" t="s">
        <v>75</v>
      </c>
      <c r="AY885" s="101" t="s">
        <v>204</v>
      </c>
    </row>
    <row r="886" spans="1:65" s="14" customFormat="1" x14ac:dyDescent="0.2">
      <c r="A886" s="198"/>
      <c r="B886" s="199"/>
      <c r="C886" s="198"/>
      <c r="D886" s="200" t="s">
        <v>212</v>
      </c>
      <c r="E886" s="201" t="s">
        <v>1</v>
      </c>
      <c r="F886" s="202" t="s">
        <v>564</v>
      </c>
      <c r="G886" s="198"/>
      <c r="H886" s="203">
        <v>76</v>
      </c>
      <c r="I886" s="198"/>
      <c r="J886" s="198"/>
      <c r="K886" s="198"/>
      <c r="L886" s="199"/>
      <c r="M886" s="204"/>
      <c r="N886" s="205"/>
      <c r="O886" s="205"/>
      <c r="P886" s="205"/>
      <c r="Q886" s="205"/>
      <c r="R886" s="205"/>
      <c r="S886" s="205"/>
      <c r="T886" s="206"/>
      <c r="U886" s="198"/>
      <c r="V886" s="198"/>
      <c r="AT886" s="102" t="s">
        <v>212</v>
      </c>
      <c r="AU886" s="102" t="s">
        <v>83</v>
      </c>
      <c r="AV886" s="14" t="s">
        <v>83</v>
      </c>
      <c r="AW886" s="14" t="s">
        <v>32</v>
      </c>
      <c r="AX886" s="14" t="s">
        <v>75</v>
      </c>
      <c r="AY886" s="102" t="s">
        <v>204</v>
      </c>
    </row>
    <row r="887" spans="1:65" s="15" customFormat="1" x14ac:dyDescent="0.2">
      <c r="A887" s="207"/>
      <c r="B887" s="208"/>
      <c r="C887" s="207"/>
      <c r="D887" s="200" t="s">
        <v>212</v>
      </c>
      <c r="E887" s="209" t="s">
        <v>1</v>
      </c>
      <c r="F887" s="210" t="s">
        <v>227</v>
      </c>
      <c r="G887" s="207"/>
      <c r="H887" s="211">
        <v>76</v>
      </c>
      <c r="I887" s="207"/>
      <c r="J887" s="207"/>
      <c r="K887" s="207"/>
      <c r="L887" s="208"/>
      <c r="M887" s="212"/>
      <c r="N887" s="213"/>
      <c r="O887" s="213"/>
      <c r="P887" s="213"/>
      <c r="Q887" s="213"/>
      <c r="R887" s="213"/>
      <c r="S887" s="213"/>
      <c r="T887" s="214"/>
      <c r="U887" s="207"/>
      <c r="V887" s="207"/>
      <c r="AT887" s="103" t="s">
        <v>212</v>
      </c>
      <c r="AU887" s="103" t="s">
        <v>83</v>
      </c>
      <c r="AV887" s="15" t="s">
        <v>211</v>
      </c>
      <c r="AW887" s="15" t="s">
        <v>32</v>
      </c>
      <c r="AX887" s="15" t="s">
        <v>81</v>
      </c>
      <c r="AY887" s="103" t="s">
        <v>204</v>
      </c>
    </row>
    <row r="888" spans="1:65" s="2" customFormat="1" ht="21.75" customHeight="1" x14ac:dyDescent="0.2">
      <c r="A888" s="111"/>
      <c r="B888" s="112"/>
      <c r="C888" s="215" t="s">
        <v>1563</v>
      </c>
      <c r="D888" s="215" t="s">
        <v>1071</v>
      </c>
      <c r="E888" s="216" t="s">
        <v>1564</v>
      </c>
      <c r="F888" s="217" t="s">
        <v>1565</v>
      </c>
      <c r="G888" s="218" t="s">
        <v>210</v>
      </c>
      <c r="H888" s="219">
        <v>83.6</v>
      </c>
      <c r="I888" s="220"/>
      <c r="J888" s="220">
        <f>ROUND(I888*H888,2)</f>
        <v>0</v>
      </c>
      <c r="K888" s="221"/>
      <c r="L888" s="222"/>
      <c r="M888" s="223" t="s">
        <v>1</v>
      </c>
      <c r="N888" s="224" t="s">
        <v>40</v>
      </c>
      <c r="O888" s="196">
        <v>0</v>
      </c>
      <c r="P888" s="196">
        <f>O888*H888</f>
        <v>0</v>
      </c>
      <c r="Q888" s="196">
        <v>0</v>
      </c>
      <c r="R888" s="196">
        <f>Q888*H888</f>
        <v>0</v>
      </c>
      <c r="S888" s="196">
        <v>0</v>
      </c>
      <c r="T888" s="197">
        <f>S888*H888</f>
        <v>0</v>
      </c>
      <c r="U888" s="111"/>
      <c r="V888" s="111"/>
      <c r="W888" s="29"/>
      <c r="X888" s="29"/>
      <c r="Y888" s="29"/>
      <c r="Z888" s="29"/>
      <c r="AA888" s="29"/>
      <c r="AB888" s="29"/>
      <c r="AC888" s="29"/>
      <c r="AD888" s="29"/>
      <c r="AE888" s="29"/>
      <c r="AR888" s="99" t="s">
        <v>368</v>
      </c>
      <c r="AT888" s="99" t="s">
        <v>1071</v>
      </c>
      <c r="AU888" s="99" t="s">
        <v>83</v>
      </c>
      <c r="AY888" s="18" t="s">
        <v>204</v>
      </c>
      <c r="BE888" s="100">
        <f>IF(N888="základní",J888,0)</f>
        <v>0</v>
      </c>
      <c r="BF888" s="100">
        <f>IF(N888="snížená",J888,0)</f>
        <v>0</v>
      </c>
      <c r="BG888" s="100">
        <f>IF(N888="zákl. přenesená",J888,0)</f>
        <v>0</v>
      </c>
      <c r="BH888" s="100">
        <f>IF(N888="sníž. přenesená",J888,0)</f>
        <v>0</v>
      </c>
      <c r="BI888" s="100">
        <f>IF(N888="nulová",J888,0)</f>
        <v>0</v>
      </c>
      <c r="BJ888" s="18" t="s">
        <v>81</v>
      </c>
      <c r="BK888" s="100">
        <f>ROUND(I888*H888,2)</f>
        <v>0</v>
      </c>
      <c r="BL888" s="18" t="s">
        <v>310</v>
      </c>
      <c r="BM888" s="99" t="s">
        <v>1566</v>
      </c>
    </row>
    <row r="889" spans="1:65" s="14" customFormat="1" x14ac:dyDescent="0.2">
      <c r="A889" s="198"/>
      <c r="B889" s="199"/>
      <c r="C889" s="198"/>
      <c r="D889" s="200" t="s">
        <v>212</v>
      </c>
      <c r="E889" s="201" t="s">
        <v>1</v>
      </c>
      <c r="F889" s="202" t="s">
        <v>1567</v>
      </c>
      <c r="G889" s="198"/>
      <c r="H889" s="203">
        <v>83.6</v>
      </c>
      <c r="I889" s="198"/>
      <c r="J889" s="198"/>
      <c r="K889" s="198"/>
      <c r="L889" s="199"/>
      <c r="M889" s="204"/>
      <c r="N889" s="205"/>
      <c r="O889" s="205"/>
      <c r="P889" s="205"/>
      <c r="Q889" s="205"/>
      <c r="R889" s="205"/>
      <c r="S889" s="205"/>
      <c r="T889" s="206"/>
      <c r="U889" s="198"/>
      <c r="V889" s="198"/>
      <c r="AT889" s="102" t="s">
        <v>212</v>
      </c>
      <c r="AU889" s="102" t="s">
        <v>83</v>
      </c>
      <c r="AV889" s="14" t="s">
        <v>83</v>
      </c>
      <c r="AW889" s="14" t="s">
        <v>32</v>
      </c>
      <c r="AX889" s="14" t="s">
        <v>75</v>
      </c>
      <c r="AY889" s="102" t="s">
        <v>204</v>
      </c>
    </row>
    <row r="890" spans="1:65" s="15" customFormat="1" x14ac:dyDescent="0.2">
      <c r="A890" s="207"/>
      <c r="B890" s="208"/>
      <c r="C890" s="207"/>
      <c r="D890" s="200" t="s">
        <v>212</v>
      </c>
      <c r="E890" s="209" t="s">
        <v>1</v>
      </c>
      <c r="F890" s="210" t="s">
        <v>227</v>
      </c>
      <c r="G890" s="207"/>
      <c r="H890" s="211">
        <v>83.6</v>
      </c>
      <c r="I890" s="207"/>
      <c r="J890" s="207"/>
      <c r="K890" s="207"/>
      <c r="L890" s="208"/>
      <c r="M890" s="212"/>
      <c r="N890" s="213"/>
      <c r="O890" s="213"/>
      <c r="P890" s="213"/>
      <c r="Q890" s="213"/>
      <c r="R890" s="213"/>
      <c r="S890" s="213"/>
      <c r="T890" s="214"/>
      <c r="U890" s="207"/>
      <c r="V890" s="207"/>
      <c r="AT890" s="103" t="s">
        <v>212</v>
      </c>
      <c r="AU890" s="103" t="s">
        <v>83</v>
      </c>
      <c r="AV890" s="15" t="s">
        <v>211</v>
      </c>
      <c r="AW890" s="15" t="s">
        <v>32</v>
      </c>
      <c r="AX890" s="15" t="s">
        <v>81</v>
      </c>
      <c r="AY890" s="103" t="s">
        <v>204</v>
      </c>
    </row>
    <row r="891" spans="1:65" s="2" customFormat="1" ht="24.2" customHeight="1" x14ac:dyDescent="0.2">
      <c r="A891" s="111"/>
      <c r="B891" s="112"/>
      <c r="C891" s="187" t="s">
        <v>848</v>
      </c>
      <c r="D891" s="187" t="s">
        <v>207</v>
      </c>
      <c r="E891" s="188" t="s">
        <v>1568</v>
      </c>
      <c r="F891" s="189" t="s">
        <v>1569</v>
      </c>
      <c r="G891" s="190" t="s">
        <v>349</v>
      </c>
      <c r="H891" s="191">
        <v>1.5960000000000001</v>
      </c>
      <c r="I891" s="192"/>
      <c r="J891" s="192">
        <f>ROUND(I891*H891,2)</f>
        <v>0</v>
      </c>
      <c r="K891" s="193"/>
      <c r="L891" s="112"/>
      <c r="M891" s="194" t="s">
        <v>1</v>
      </c>
      <c r="N891" s="195" t="s">
        <v>40</v>
      </c>
      <c r="O891" s="196">
        <v>0</v>
      </c>
      <c r="P891" s="196">
        <f>O891*H891</f>
        <v>0</v>
      </c>
      <c r="Q891" s="196">
        <v>0</v>
      </c>
      <c r="R891" s="196">
        <f>Q891*H891</f>
        <v>0</v>
      </c>
      <c r="S891" s="196">
        <v>0</v>
      </c>
      <c r="T891" s="197">
        <f>S891*H891</f>
        <v>0</v>
      </c>
      <c r="U891" s="111"/>
      <c r="V891" s="111"/>
      <c r="W891" s="29"/>
      <c r="X891" s="29"/>
      <c r="Y891" s="29"/>
      <c r="Z891" s="29"/>
      <c r="AA891" s="29"/>
      <c r="AB891" s="29"/>
      <c r="AC891" s="29"/>
      <c r="AD891" s="29"/>
      <c r="AE891" s="29"/>
      <c r="AR891" s="99" t="s">
        <v>310</v>
      </c>
      <c r="AT891" s="99" t="s">
        <v>207</v>
      </c>
      <c r="AU891" s="99" t="s">
        <v>83</v>
      </c>
      <c r="AY891" s="18" t="s">
        <v>204</v>
      </c>
      <c r="BE891" s="100">
        <f>IF(N891="základní",J891,0)</f>
        <v>0</v>
      </c>
      <c r="BF891" s="100">
        <f>IF(N891="snížená",J891,0)</f>
        <v>0</v>
      </c>
      <c r="BG891" s="100">
        <f>IF(N891="zákl. přenesená",J891,0)</f>
        <v>0</v>
      </c>
      <c r="BH891" s="100">
        <f>IF(N891="sníž. přenesená",J891,0)</f>
        <v>0</v>
      </c>
      <c r="BI891" s="100">
        <f>IF(N891="nulová",J891,0)</f>
        <v>0</v>
      </c>
      <c r="BJ891" s="18" t="s">
        <v>81</v>
      </c>
      <c r="BK891" s="100">
        <f>ROUND(I891*H891,2)</f>
        <v>0</v>
      </c>
      <c r="BL891" s="18" t="s">
        <v>310</v>
      </c>
      <c r="BM891" s="99" t="s">
        <v>1570</v>
      </c>
    </row>
    <row r="892" spans="1:65" s="14" customFormat="1" x14ac:dyDescent="0.2">
      <c r="A892" s="198"/>
      <c r="B892" s="199"/>
      <c r="C892" s="198"/>
      <c r="D892" s="200" t="s">
        <v>212</v>
      </c>
      <c r="E892" s="201" t="s">
        <v>1</v>
      </c>
      <c r="F892" s="202" t="s">
        <v>1571</v>
      </c>
      <c r="G892" s="198"/>
      <c r="H892" s="203">
        <v>1.5960000000000001</v>
      </c>
      <c r="I892" s="198"/>
      <c r="J892" s="198"/>
      <c r="K892" s="198"/>
      <c r="L892" s="199"/>
      <c r="M892" s="204"/>
      <c r="N892" s="205"/>
      <c r="O892" s="205"/>
      <c r="P892" s="205"/>
      <c r="Q892" s="205"/>
      <c r="R892" s="205"/>
      <c r="S892" s="205"/>
      <c r="T892" s="206"/>
      <c r="U892" s="198"/>
      <c r="V892" s="198"/>
      <c r="AT892" s="102" t="s">
        <v>212</v>
      </c>
      <c r="AU892" s="102" t="s">
        <v>83</v>
      </c>
      <c r="AV892" s="14" t="s">
        <v>83</v>
      </c>
      <c r="AW892" s="14" t="s">
        <v>32</v>
      </c>
      <c r="AX892" s="14" t="s">
        <v>75</v>
      </c>
      <c r="AY892" s="102" t="s">
        <v>204</v>
      </c>
    </row>
    <row r="893" spans="1:65" s="15" customFormat="1" x14ac:dyDescent="0.2">
      <c r="A893" s="207"/>
      <c r="B893" s="208"/>
      <c r="C893" s="207"/>
      <c r="D893" s="200" t="s">
        <v>212</v>
      </c>
      <c r="E893" s="209" t="s">
        <v>1</v>
      </c>
      <c r="F893" s="210" t="s">
        <v>227</v>
      </c>
      <c r="G893" s="207"/>
      <c r="H893" s="211">
        <v>1.5960000000000001</v>
      </c>
      <c r="I893" s="207"/>
      <c r="J893" s="207"/>
      <c r="K893" s="207"/>
      <c r="L893" s="208"/>
      <c r="M893" s="212"/>
      <c r="N893" s="213"/>
      <c r="O893" s="213"/>
      <c r="P893" s="213"/>
      <c r="Q893" s="213"/>
      <c r="R893" s="213"/>
      <c r="S893" s="213"/>
      <c r="T893" s="214"/>
      <c r="U893" s="207"/>
      <c r="V893" s="207"/>
      <c r="AT893" s="103" t="s">
        <v>212</v>
      </c>
      <c r="AU893" s="103" t="s">
        <v>83</v>
      </c>
      <c r="AV893" s="15" t="s">
        <v>211</v>
      </c>
      <c r="AW893" s="15" t="s">
        <v>32</v>
      </c>
      <c r="AX893" s="15" t="s">
        <v>81</v>
      </c>
      <c r="AY893" s="103" t="s">
        <v>204</v>
      </c>
    </row>
    <row r="894" spans="1:65" s="2" customFormat="1" ht="21.75" customHeight="1" x14ac:dyDescent="0.2">
      <c r="A894" s="111"/>
      <c r="B894" s="112"/>
      <c r="C894" s="187" t="s">
        <v>1572</v>
      </c>
      <c r="D894" s="187" t="s">
        <v>207</v>
      </c>
      <c r="E894" s="188" t="s">
        <v>1573</v>
      </c>
      <c r="F894" s="189" t="s">
        <v>1574</v>
      </c>
      <c r="G894" s="190" t="s">
        <v>210</v>
      </c>
      <c r="H894" s="191">
        <v>91.91</v>
      </c>
      <c r="I894" s="192"/>
      <c r="J894" s="192">
        <f>ROUND(I894*H894,2)</f>
        <v>0</v>
      </c>
      <c r="K894" s="193"/>
      <c r="L894" s="112"/>
      <c r="M894" s="194" t="s">
        <v>1</v>
      </c>
      <c r="N894" s="195" t="s">
        <v>40</v>
      </c>
      <c r="O894" s="196">
        <v>0</v>
      </c>
      <c r="P894" s="196">
        <f>O894*H894</f>
        <v>0</v>
      </c>
      <c r="Q894" s="196">
        <v>0</v>
      </c>
      <c r="R894" s="196">
        <f>Q894*H894</f>
        <v>0</v>
      </c>
      <c r="S894" s="196">
        <v>0</v>
      </c>
      <c r="T894" s="197">
        <f>S894*H894</f>
        <v>0</v>
      </c>
      <c r="U894" s="111"/>
      <c r="V894" s="111"/>
      <c r="W894" s="29"/>
      <c r="X894" s="29"/>
      <c r="Y894" s="29"/>
      <c r="Z894" s="29"/>
      <c r="AA894" s="29"/>
      <c r="AB894" s="29"/>
      <c r="AC894" s="29"/>
      <c r="AD894" s="29"/>
      <c r="AE894" s="29"/>
      <c r="AR894" s="99" t="s">
        <v>310</v>
      </c>
      <c r="AT894" s="99" t="s">
        <v>207</v>
      </c>
      <c r="AU894" s="99" t="s">
        <v>83</v>
      </c>
      <c r="AY894" s="18" t="s">
        <v>204</v>
      </c>
      <c r="BE894" s="100">
        <f>IF(N894="základní",J894,0)</f>
        <v>0</v>
      </c>
      <c r="BF894" s="100">
        <f>IF(N894="snížená",J894,0)</f>
        <v>0</v>
      </c>
      <c r="BG894" s="100">
        <f>IF(N894="zákl. přenesená",J894,0)</f>
        <v>0</v>
      </c>
      <c r="BH894" s="100">
        <f>IF(N894="sníž. přenesená",J894,0)</f>
        <v>0</v>
      </c>
      <c r="BI894" s="100">
        <f>IF(N894="nulová",J894,0)</f>
        <v>0</v>
      </c>
      <c r="BJ894" s="18" t="s">
        <v>81</v>
      </c>
      <c r="BK894" s="100">
        <f>ROUND(I894*H894,2)</f>
        <v>0</v>
      </c>
      <c r="BL894" s="18" t="s">
        <v>310</v>
      </c>
      <c r="BM894" s="99" t="s">
        <v>1575</v>
      </c>
    </row>
    <row r="895" spans="1:65" s="13" customFormat="1" x14ac:dyDescent="0.2">
      <c r="A895" s="225"/>
      <c r="B895" s="226"/>
      <c r="C895" s="225"/>
      <c r="D895" s="200" t="s">
        <v>212</v>
      </c>
      <c r="E895" s="227" t="s">
        <v>1</v>
      </c>
      <c r="F895" s="228" t="s">
        <v>1159</v>
      </c>
      <c r="G895" s="225"/>
      <c r="H895" s="227" t="s">
        <v>1</v>
      </c>
      <c r="I895" s="225"/>
      <c r="J895" s="225"/>
      <c r="K895" s="225"/>
      <c r="L895" s="226"/>
      <c r="M895" s="229"/>
      <c r="N895" s="230"/>
      <c r="O895" s="230"/>
      <c r="P895" s="230"/>
      <c r="Q895" s="230"/>
      <c r="R895" s="230"/>
      <c r="S895" s="230"/>
      <c r="T895" s="231"/>
      <c r="U895" s="225"/>
      <c r="V895" s="225"/>
      <c r="AT895" s="101" t="s">
        <v>212</v>
      </c>
      <c r="AU895" s="101" t="s">
        <v>83</v>
      </c>
      <c r="AV895" s="13" t="s">
        <v>81</v>
      </c>
      <c r="AW895" s="13" t="s">
        <v>32</v>
      </c>
      <c r="AX895" s="13" t="s">
        <v>75</v>
      </c>
      <c r="AY895" s="101" t="s">
        <v>204</v>
      </c>
    </row>
    <row r="896" spans="1:65" s="13" customFormat="1" x14ac:dyDescent="0.2">
      <c r="A896" s="225"/>
      <c r="B896" s="226"/>
      <c r="C896" s="225"/>
      <c r="D896" s="200" t="s">
        <v>212</v>
      </c>
      <c r="E896" s="227" t="s">
        <v>1</v>
      </c>
      <c r="F896" s="228" t="s">
        <v>1449</v>
      </c>
      <c r="G896" s="225"/>
      <c r="H896" s="227" t="s">
        <v>1</v>
      </c>
      <c r="I896" s="225"/>
      <c r="J896" s="225"/>
      <c r="K896" s="225"/>
      <c r="L896" s="226"/>
      <c r="M896" s="229"/>
      <c r="N896" s="230"/>
      <c r="O896" s="230"/>
      <c r="P896" s="230"/>
      <c r="Q896" s="230"/>
      <c r="R896" s="230"/>
      <c r="S896" s="230"/>
      <c r="T896" s="231"/>
      <c r="U896" s="225"/>
      <c r="V896" s="225"/>
      <c r="AT896" s="101" t="s">
        <v>212</v>
      </c>
      <c r="AU896" s="101" t="s">
        <v>83</v>
      </c>
      <c r="AV896" s="13" t="s">
        <v>81</v>
      </c>
      <c r="AW896" s="13" t="s">
        <v>32</v>
      </c>
      <c r="AX896" s="13" t="s">
        <v>75</v>
      </c>
      <c r="AY896" s="101" t="s">
        <v>204</v>
      </c>
    </row>
    <row r="897" spans="1:65" s="13" customFormat="1" x14ac:dyDescent="0.2">
      <c r="A897" s="225"/>
      <c r="B897" s="226"/>
      <c r="C897" s="225"/>
      <c r="D897" s="200" t="s">
        <v>212</v>
      </c>
      <c r="E897" s="227" t="s">
        <v>1</v>
      </c>
      <c r="F897" s="228" t="s">
        <v>425</v>
      </c>
      <c r="G897" s="225"/>
      <c r="H897" s="227" t="s">
        <v>1</v>
      </c>
      <c r="I897" s="225"/>
      <c r="J897" s="225"/>
      <c r="K897" s="225"/>
      <c r="L897" s="226"/>
      <c r="M897" s="229"/>
      <c r="N897" s="230"/>
      <c r="O897" s="230"/>
      <c r="P897" s="230"/>
      <c r="Q897" s="230"/>
      <c r="R897" s="230"/>
      <c r="S897" s="230"/>
      <c r="T897" s="231"/>
      <c r="U897" s="225"/>
      <c r="V897" s="225"/>
      <c r="AT897" s="101" t="s">
        <v>212</v>
      </c>
      <c r="AU897" s="101" t="s">
        <v>83</v>
      </c>
      <c r="AV897" s="13" t="s">
        <v>81</v>
      </c>
      <c r="AW897" s="13" t="s">
        <v>32</v>
      </c>
      <c r="AX897" s="13" t="s">
        <v>75</v>
      </c>
      <c r="AY897" s="101" t="s">
        <v>204</v>
      </c>
    </row>
    <row r="898" spans="1:65" s="14" customFormat="1" x14ac:dyDescent="0.2">
      <c r="A898" s="198"/>
      <c r="B898" s="199"/>
      <c r="C898" s="198"/>
      <c r="D898" s="200" t="s">
        <v>212</v>
      </c>
      <c r="E898" s="201" t="s">
        <v>1</v>
      </c>
      <c r="F898" s="202" t="s">
        <v>1450</v>
      </c>
      <c r="G898" s="198"/>
      <c r="H898" s="203">
        <v>64.2</v>
      </c>
      <c r="I898" s="198"/>
      <c r="J898" s="198"/>
      <c r="K898" s="198"/>
      <c r="L898" s="199"/>
      <c r="M898" s="204"/>
      <c r="N898" s="205"/>
      <c r="O898" s="205"/>
      <c r="P898" s="205"/>
      <c r="Q898" s="205"/>
      <c r="R898" s="205"/>
      <c r="S898" s="205"/>
      <c r="T898" s="206"/>
      <c r="U898" s="198"/>
      <c r="V898" s="198"/>
      <c r="AT898" s="102" t="s">
        <v>212</v>
      </c>
      <c r="AU898" s="102" t="s">
        <v>83</v>
      </c>
      <c r="AV898" s="14" t="s">
        <v>83</v>
      </c>
      <c r="AW898" s="14" t="s">
        <v>32</v>
      </c>
      <c r="AX898" s="14" t="s">
        <v>75</v>
      </c>
      <c r="AY898" s="102" t="s">
        <v>204</v>
      </c>
    </row>
    <row r="899" spans="1:65" s="13" customFormat="1" x14ac:dyDescent="0.2">
      <c r="A899" s="225"/>
      <c r="B899" s="226"/>
      <c r="C899" s="225"/>
      <c r="D899" s="200" t="s">
        <v>212</v>
      </c>
      <c r="E899" s="227" t="s">
        <v>1</v>
      </c>
      <c r="F899" s="228" t="s">
        <v>341</v>
      </c>
      <c r="G899" s="225"/>
      <c r="H899" s="227" t="s">
        <v>1</v>
      </c>
      <c r="I899" s="225"/>
      <c r="J899" s="225"/>
      <c r="K899" s="225"/>
      <c r="L899" s="226"/>
      <c r="M899" s="229"/>
      <c r="N899" s="230"/>
      <c r="O899" s="230"/>
      <c r="P899" s="230"/>
      <c r="Q899" s="230"/>
      <c r="R899" s="230"/>
      <c r="S899" s="230"/>
      <c r="T899" s="231"/>
      <c r="U899" s="225"/>
      <c r="V899" s="225"/>
      <c r="AT899" s="101" t="s">
        <v>212</v>
      </c>
      <c r="AU899" s="101" t="s">
        <v>83</v>
      </c>
      <c r="AV899" s="13" t="s">
        <v>81</v>
      </c>
      <c r="AW899" s="13" t="s">
        <v>32</v>
      </c>
      <c r="AX899" s="13" t="s">
        <v>75</v>
      </c>
      <c r="AY899" s="101" t="s">
        <v>204</v>
      </c>
    </row>
    <row r="900" spans="1:65" s="14" customFormat="1" x14ac:dyDescent="0.2">
      <c r="A900" s="198"/>
      <c r="B900" s="199"/>
      <c r="C900" s="198"/>
      <c r="D900" s="200" t="s">
        <v>212</v>
      </c>
      <c r="E900" s="201" t="s">
        <v>1</v>
      </c>
      <c r="F900" s="202" t="s">
        <v>1451</v>
      </c>
      <c r="G900" s="198"/>
      <c r="H900" s="203">
        <v>6.3</v>
      </c>
      <c r="I900" s="198"/>
      <c r="J900" s="198"/>
      <c r="K900" s="198"/>
      <c r="L900" s="199"/>
      <c r="M900" s="204"/>
      <c r="N900" s="205"/>
      <c r="O900" s="205"/>
      <c r="P900" s="205"/>
      <c r="Q900" s="205"/>
      <c r="R900" s="205"/>
      <c r="S900" s="205"/>
      <c r="T900" s="206"/>
      <c r="U900" s="198"/>
      <c r="V900" s="198"/>
      <c r="AT900" s="102" t="s">
        <v>212</v>
      </c>
      <c r="AU900" s="102" t="s">
        <v>83</v>
      </c>
      <c r="AV900" s="14" t="s">
        <v>83</v>
      </c>
      <c r="AW900" s="14" t="s">
        <v>32</v>
      </c>
      <c r="AX900" s="14" t="s">
        <v>75</v>
      </c>
      <c r="AY900" s="102" t="s">
        <v>204</v>
      </c>
    </row>
    <row r="901" spans="1:65" s="13" customFormat="1" x14ac:dyDescent="0.2">
      <c r="A901" s="225"/>
      <c r="B901" s="226"/>
      <c r="C901" s="225"/>
      <c r="D901" s="200" t="s">
        <v>212</v>
      </c>
      <c r="E901" s="227" t="s">
        <v>1</v>
      </c>
      <c r="F901" s="228" t="s">
        <v>429</v>
      </c>
      <c r="G901" s="225"/>
      <c r="H901" s="227" t="s">
        <v>1</v>
      </c>
      <c r="I901" s="225"/>
      <c r="J901" s="225"/>
      <c r="K901" s="225"/>
      <c r="L901" s="226"/>
      <c r="M901" s="229"/>
      <c r="N901" s="230"/>
      <c r="O901" s="230"/>
      <c r="P901" s="230"/>
      <c r="Q901" s="230"/>
      <c r="R901" s="230"/>
      <c r="S901" s="230"/>
      <c r="T901" s="231"/>
      <c r="U901" s="225"/>
      <c r="V901" s="225"/>
      <c r="AT901" s="101" t="s">
        <v>212</v>
      </c>
      <c r="AU901" s="101" t="s">
        <v>83</v>
      </c>
      <c r="AV901" s="13" t="s">
        <v>81</v>
      </c>
      <c r="AW901" s="13" t="s">
        <v>32</v>
      </c>
      <c r="AX901" s="13" t="s">
        <v>75</v>
      </c>
      <c r="AY901" s="101" t="s">
        <v>204</v>
      </c>
    </row>
    <row r="902" spans="1:65" s="14" customFormat="1" x14ac:dyDescent="0.2">
      <c r="A902" s="198"/>
      <c r="B902" s="199"/>
      <c r="C902" s="198"/>
      <c r="D902" s="200" t="s">
        <v>212</v>
      </c>
      <c r="E902" s="201" t="s">
        <v>1</v>
      </c>
      <c r="F902" s="202" t="s">
        <v>512</v>
      </c>
      <c r="G902" s="198"/>
      <c r="H902" s="203">
        <v>18.04</v>
      </c>
      <c r="I902" s="198"/>
      <c r="J902" s="198"/>
      <c r="K902" s="198"/>
      <c r="L902" s="199"/>
      <c r="M902" s="204"/>
      <c r="N902" s="205"/>
      <c r="O902" s="205"/>
      <c r="P902" s="205"/>
      <c r="Q902" s="205"/>
      <c r="R902" s="205"/>
      <c r="S902" s="205"/>
      <c r="T902" s="206"/>
      <c r="U902" s="198"/>
      <c r="V902" s="198"/>
      <c r="AT902" s="102" t="s">
        <v>212</v>
      </c>
      <c r="AU902" s="102" t="s">
        <v>83</v>
      </c>
      <c r="AV902" s="14" t="s">
        <v>83</v>
      </c>
      <c r="AW902" s="14" t="s">
        <v>32</v>
      </c>
      <c r="AX902" s="14" t="s">
        <v>75</v>
      </c>
      <c r="AY902" s="102" t="s">
        <v>204</v>
      </c>
    </row>
    <row r="903" spans="1:65" s="13" customFormat="1" x14ac:dyDescent="0.2">
      <c r="A903" s="225"/>
      <c r="B903" s="226"/>
      <c r="C903" s="225"/>
      <c r="D903" s="200" t="s">
        <v>212</v>
      </c>
      <c r="E903" s="227" t="s">
        <v>1</v>
      </c>
      <c r="F903" s="228" t="s">
        <v>414</v>
      </c>
      <c r="G903" s="225"/>
      <c r="H903" s="227" t="s">
        <v>1</v>
      </c>
      <c r="I903" s="225"/>
      <c r="J903" s="225"/>
      <c r="K903" s="225"/>
      <c r="L903" s="226"/>
      <c r="M903" s="229"/>
      <c r="N903" s="230"/>
      <c r="O903" s="230"/>
      <c r="P903" s="230"/>
      <c r="Q903" s="230"/>
      <c r="R903" s="230"/>
      <c r="S903" s="230"/>
      <c r="T903" s="231"/>
      <c r="U903" s="225"/>
      <c r="V903" s="225"/>
      <c r="AT903" s="101" t="s">
        <v>212</v>
      </c>
      <c r="AU903" s="101" t="s">
        <v>83</v>
      </c>
      <c r="AV903" s="13" t="s">
        <v>81</v>
      </c>
      <c r="AW903" s="13" t="s">
        <v>32</v>
      </c>
      <c r="AX903" s="13" t="s">
        <v>75</v>
      </c>
      <c r="AY903" s="101" t="s">
        <v>204</v>
      </c>
    </row>
    <row r="904" spans="1:65" s="14" customFormat="1" x14ac:dyDescent="0.2">
      <c r="A904" s="198"/>
      <c r="B904" s="199"/>
      <c r="C904" s="198"/>
      <c r="D904" s="200" t="s">
        <v>212</v>
      </c>
      <c r="E904" s="201" t="s">
        <v>1</v>
      </c>
      <c r="F904" s="202" t="s">
        <v>513</v>
      </c>
      <c r="G904" s="198"/>
      <c r="H904" s="203">
        <v>3.37</v>
      </c>
      <c r="I904" s="198"/>
      <c r="J904" s="198"/>
      <c r="K904" s="198"/>
      <c r="L904" s="199"/>
      <c r="M904" s="204"/>
      <c r="N904" s="205"/>
      <c r="O904" s="205"/>
      <c r="P904" s="205"/>
      <c r="Q904" s="205"/>
      <c r="R904" s="205"/>
      <c r="S904" s="205"/>
      <c r="T904" s="206"/>
      <c r="U904" s="198"/>
      <c r="V904" s="198"/>
      <c r="AT904" s="102" t="s">
        <v>212</v>
      </c>
      <c r="AU904" s="102" t="s">
        <v>83</v>
      </c>
      <c r="AV904" s="14" t="s">
        <v>83</v>
      </c>
      <c r="AW904" s="14" t="s">
        <v>32</v>
      </c>
      <c r="AX904" s="14" t="s">
        <v>75</v>
      </c>
      <c r="AY904" s="102" t="s">
        <v>204</v>
      </c>
    </row>
    <row r="905" spans="1:65" s="15" customFormat="1" x14ac:dyDescent="0.2">
      <c r="A905" s="207"/>
      <c r="B905" s="208"/>
      <c r="C905" s="207"/>
      <c r="D905" s="200" t="s">
        <v>212</v>
      </c>
      <c r="E905" s="209" t="s">
        <v>1</v>
      </c>
      <c r="F905" s="210" t="s">
        <v>227</v>
      </c>
      <c r="G905" s="207"/>
      <c r="H905" s="211">
        <v>91.91</v>
      </c>
      <c r="I905" s="207"/>
      <c r="J905" s="207"/>
      <c r="K905" s="207"/>
      <c r="L905" s="208"/>
      <c r="M905" s="212"/>
      <c r="N905" s="213"/>
      <c r="O905" s="213"/>
      <c r="P905" s="213"/>
      <c r="Q905" s="213"/>
      <c r="R905" s="213"/>
      <c r="S905" s="213"/>
      <c r="T905" s="214"/>
      <c r="U905" s="207"/>
      <c r="V905" s="207"/>
      <c r="AT905" s="103" t="s">
        <v>212</v>
      </c>
      <c r="AU905" s="103" t="s">
        <v>83</v>
      </c>
      <c r="AV905" s="15" t="s">
        <v>211</v>
      </c>
      <c r="AW905" s="15" t="s">
        <v>32</v>
      </c>
      <c r="AX905" s="15" t="s">
        <v>81</v>
      </c>
      <c r="AY905" s="103" t="s">
        <v>204</v>
      </c>
    </row>
    <row r="906" spans="1:65" s="2" customFormat="1" ht="24.2" customHeight="1" x14ac:dyDescent="0.2">
      <c r="A906" s="111"/>
      <c r="B906" s="112"/>
      <c r="C906" s="215" t="s">
        <v>851</v>
      </c>
      <c r="D906" s="215" t="s">
        <v>1071</v>
      </c>
      <c r="E906" s="216" t="s">
        <v>1576</v>
      </c>
      <c r="F906" s="217" t="s">
        <v>1577</v>
      </c>
      <c r="G906" s="218" t="s">
        <v>210</v>
      </c>
      <c r="H906" s="219">
        <v>101.101</v>
      </c>
      <c r="I906" s="220"/>
      <c r="J906" s="220">
        <f>ROUND(I906*H906,2)</f>
        <v>0</v>
      </c>
      <c r="K906" s="221"/>
      <c r="L906" s="222"/>
      <c r="M906" s="223" t="s">
        <v>1</v>
      </c>
      <c r="N906" s="224" t="s">
        <v>40</v>
      </c>
      <c r="O906" s="196">
        <v>0</v>
      </c>
      <c r="P906" s="196">
        <f>O906*H906</f>
        <v>0</v>
      </c>
      <c r="Q906" s="196">
        <v>0</v>
      </c>
      <c r="R906" s="196">
        <f>Q906*H906</f>
        <v>0</v>
      </c>
      <c r="S906" s="196">
        <v>0</v>
      </c>
      <c r="T906" s="197">
        <f>S906*H906</f>
        <v>0</v>
      </c>
      <c r="U906" s="111"/>
      <c r="V906" s="111"/>
      <c r="W906" s="29"/>
      <c r="X906" s="29"/>
      <c r="Y906" s="29"/>
      <c r="Z906" s="29"/>
      <c r="AA906" s="29"/>
      <c r="AB906" s="29"/>
      <c r="AC906" s="29"/>
      <c r="AD906" s="29"/>
      <c r="AE906" s="29"/>
      <c r="AR906" s="99" t="s">
        <v>368</v>
      </c>
      <c r="AT906" s="99" t="s">
        <v>1071</v>
      </c>
      <c r="AU906" s="99" t="s">
        <v>83</v>
      </c>
      <c r="AY906" s="18" t="s">
        <v>204</v>
      </c>
      <c r="BE906" s="100">
        <f>IF(N906="základní",J906,0)</f>
        <v>0</v>
      </c>
      <c r="BF906" s="100">
        <f>IF(N906="snížená",J906,0)</f>
        <v>0</v>
      </c>
      <c r="BG906" s="100">
        <f>IF(N906="zákl. přenesená",J906,0)</f>
        <v>0</v>
      </c>
      <c r="BH906" s="100">
        <f>IF(N906="sníž. přenesená",J906,0)</f>
        <v>0</v>
      </c>
      <c r="BI906" s="100">
        <f>IF(N906="nulová",J906,0)</f>
        <v>0</v>
      </c>
      <c r="BJ906" s="18" t="s">
        <v>81</v>
      </c>
      <c r="BK906" s="100">
        <f>ROUND(I906*H906,2)</f>
        <v>0</v>
      </c>
      <c r="BL906" s="18" t="s">
        <v>310</v>
      </c>
      <c r="BM906" s="99" t="s">
        <v>1578</v>
      </c>
    </row>
    <row r="907" spans="1:65" s="14" customFormat="1" x14ac:dyDescent="0.2">
      <c r="A907" s="198"/>
      <c r="B907" s="199"/>
      <c r="C907" s="198"/>
      <c r="D907" s="200" t="s">
        <v>212</v>
      </c>
      <c r="E907" s="201" t="s">
        <v>1</v>
      </c>
      <c r="F907" s="202" t="s">
        <v>1454</v>
      </c>
      <c r="G907" s="198"/>
      <c r="H907" s="203">
        <v>101.101</v>
      </c>
      <c r="I907" s="198"/>
      <c r="J907" s="198"/>
      <c r="K907" s="198"/>
      <c r="L907" s="199"/>
      <c r="M907" s="204"/>
      <c r="N907" s="205"/>
      <c r="O907" s="205"/>
      <c r="P907" s="205"/>
      <c r="Q907" s="205"/>
      <c r="R907" s="205"/>
      <c r="S907" s="205"/>
      <c r="T907" s="206"/>
      <c r="U907" s="198"/>
      <c r="V907" s="198"/>
      <c r="AT907" s="102" t="s">
        <v>212</v>
      </c>
      <c r="AU907" s="102" t="s">
        <v>83</v>
      </c>
      <c r="AV907" s="14" t="s">
        <v>83</v>
      </c>
      <c r="AW907" s="14" t="s">
        <v>32</v>
      </c>
      <c r="AX907" s="14" t="s">
        <v>75</v>
      </c>
      <c r="AY907" s="102" t="s">
        <v>204</v>
      </c>
    </row>
    <row r="908" spans="1:65" s="15" customFormat="1" x14ac:dyDescent="0.2">
      <c r="A908" s="207"/>
      <c r="B908" s="208"/>
      <c r="C908" s="207"/>
      <c r="D908" s="200" t="s">
        <v>212</v>
      </c>
      <c r="E908" s="209" t="s">
        <v>1</v>
      </c>
      <c r="F908" s="210" t="s">
        <v>227</v>
      </c>
      <c r="G908" s="207"/>
      <c r="H908" s="211">
        <v>101.101</v>
      </c>
      <c r="I908" s="207"/>
      <c r="J908" s="207"/>
      <c r="K908" s="207"/>
      <c r="L908" s="208"/>
      <c r="M908" s="212"/>
      <c r="N908" s="213"/>
      <c r="O908" s="213"/>
      <c r="P908" s="213"/>
      <c r="Q908" s="213"/>
      <c r="R908" s="213"/>
      <c r="S908" s="213"/>
      <c r="T908" s="214"/>
      <c r="U908" s="207"/>
      <c r="V908" s="207"/>
      <c r="AT908" s="103" t="s">
        <v>212</v>
      </c>
      <c r="AU908" s="103" t="s">
        <v>83</v>
      </c>
      <c r="AV908" s="15" t="s">
        <v>211</v>
      </c>
      <c r="AW908" s="15" t="s">
        <v>32</v>
      </c>
      <c r="AX908" s="15" t="s">
        <v>81</v>
      </c>
      <c r="AY908" s="103" t="s">
        <v>204</v>
      </c>
    </row>
    <row r="909" spans="1:65" s="2" customFormat="1" ht="21.75" customHeight="1" x14ac:dyDescent="0.2">
      <c r="A909" s="111"/>
      <c r="B909" s="112"/>
      <c r="C909" s="187" t="s">
        <v>1579</v>
      </c>
      <c r="D909" s="187" t="s">
        <v>207</v>
      </c>
      <c r="E909" s="188" t="s">
        <v>1573</v>
      </c>
      <c r="F909" s="189" t="s">
        <v>1574</v>
      </c>
      <c r="G909" s="190" t="s">
        <v>210</v>
      </c>
      <c r="H909" s="191">
        <v>83.9</v>
      </c>
      <c r="I909" s="192"/>
      <c r="J909" s="192">
        <f>ROUND(I909*H909,2)</f>
        <v>0</v>
      </c>
      <c r="K909" s="193"/>
      <c r="L909" s="112"/>
      <c r="M909" s="194" t="s">
        <v>1</v>
      </c>
      <c r="N909" s="195" t="s">
        <v>40</v>
      </c>
      <c r="O909" s="196">
        <v>0</v>
      </c>
      <c r="P909" s="196">
        <f>O909*H909</f>
        <v>0</v>
      </c>
      <c r="Q909" s="196">
        <v>0</v>
      </c>
      <c r="R909" s="196">
        <f>Q909*H909</f>
        <v>0</v>
      </c>
      <c r="S909" s="196">
        <v>0</v>
      </c>
      <c r="T909" s="197">
        <f>S909*H909</f>
        <v>0</v>
      </c>
      <c r="U909" s="111"/>
      <c r="V909" s="111"/>
      <c r="W909" s="29"/>
      <c r="X909" s="29"/>
      <c r="Y909" s="29"/>
      <c r="Z909" s="29"/>
      <c r="AA909" s="29"/>
      <c r="AB909" s="29"/>
      <c r="AC909" s="29"/>
      <c r="AD909" s="29"/>
      <c r="AE909" s="29"/>
      <c r="AR909" s="99" t="s">
        <v>310</v>
      </c>
      <c r="AT909" s="99" t="s">
        <v>207</v>
      </c>
      <c r="AU909" s="99" t="s">
        <v>83</v>
      </c>
      <c r="AY909" s="18" t="s">
        <v>204</v>
      </c>
      <c r="BE909" s="100">
        <f>IF(N909="základní",J909,0)</f>
        <v>0</v>
      </c>
      <c r="BF909" s="100">
        <f>IF(N909="snížená",J909,0)</f>
        <v>0</v>
      </c>
      <c r="BG909" s="100">
        <f>IF(N909="zákl. přenesená",J909,0)</f>
        <v>0</v>
      </c>
      <c r="BH909" s="100">
        <f>IF(N909="sníž. přenesená",J909,0)</f>
        <v>0</v>
      </c>
      <c r="BI909" s="100">
        <f>IF(N909="nulová",J909,0)</f>
        <v>0</v>
      </c>
      <c r="BJ909" s="18" t="s">
        <v>81</v>
      </c>
      <c r="BK909" s="100">
        <f>ROUND(I909*H909,2)</f>
        <v>0</v>
      </c>
      <c r="BL909" s="18" t="s">
        <v>310</v>
      </c>
      <c r="BM909" s="99" t="s">
        <v>1580</v>
      </c>
    </row>
    <row r="910" spans="1:65" s="13" customFormat="1" x14ac:dyDescent="0.2">
      <c r="A910" s="225"/>
      <c r="B910" s="226"/>
      <c r="C910" s="225"/>
      <c r="D910" s="200" t="s">
        <v>212</v>
      </c>
      <c r="E910" s="227" t="s">
        <v>1</v>
      </c>
      <c r="F910" s="228" t="s">
        <v>1159</v>
      </c>
      <c r="G910" s="225"/>
      <c r="H910" s="227" t="s">
        <v>1</v>
      </c>
      <c r="I910" s="225"/>
      <c r="J910" s="225"/>
      <c r="K910" s="225"/>
      <c r="L910" s="226"/>
      <c r="M910" s="229"/>
      <c r="N910" s="230"/>
      <c r="O910" s="230"/>
      <c r="P910" s="230"/>
      <c r="Q910" s="230"/>
      <c r="R910" s="230"/>
      <c r="S910" s="230"/>
      <c r="T910" s="231"/>
      <c r="U910" s="225"/>
      <c r="V910" s="225"/>
      <c r="AT910" s="101" t="s">
        <v>212</v>
      </c>
      <c r="AU910" s="101" t="s">
        <v>83</v>
      </c>
      <c r="AV910" s="13" t="s">
        <v>81</v>
      </c>
      <c r="AW910" s="13" t="s">
        <v>32</v>
      </c>
      <c r="AX910" s="13" t="s">
        <v>75</v>
      </c>
      <c r="AY910" s="101" t="s">
        <v>204</v>
      </c>
    </row>
    <row r="911" spans="1:65" s="13" customFormat="1" x14ac:dyDescent="0.2">
      <c r="A911" s="225"/>
      <c r="B911" s="226"/>
      <c r="C911" s="225"/>
      <c r="D911" s="200" t="s">
        <v>212</v>
      </c>
      <c r="E911" s="227" t="s">
        <v>1</v>
      </c>
      <c r="F911" s="228" t="s">
        <v>1557</v>
      </c>
      <c r="G911" s="225"/>
      <c r="H911" s="227" t="s">
        <v>1</v>
      </c>
      <c r="I911" s="225"/>
      <c r="J911" s="225"/>
      <c r="K911" s="225"/>
      <c r="L911" s="226"/>
      <c r="M911" s="229"/>
      <c r="N911" s="230"/>
      <c r="O911" s="230"/>
      <c r="P911" s="230"/>
      <c r="Q911" s="230"/>
      <c r="R911" s="230"/>
      <c r="S911" s="230"/>
      <c r="T911" s="231"/>
      <c r="U911" s="225"/>
      <c r="V911" s="225"/>
      <c r="AT911" s="101" t="s">
        <v>212</v>
      </c>
      <c r="AU911" s="101" t="s">
        <v>83</v>
      </c>
      <c r="AV911" s="13" t="s">
        <v>81</v>
      </c>
      <c r="AW911" s="13" t="s">
        <v>32</v>
      </c>
      <c r="AX911" s="13" t="s">
        <v>75</v>
      </c>
      <c r="AY911" s="101" t="s">
        <v>204</v>
      </c>
    </row>
    <row r="912" spans="1:65" s="13" customFormat="1" x14ac:dyDescent="0.2">
      <c r="A912" s="225"/>
      <c r="B912" s="226"/>
      <c r="C912" s="225"/>
      <c r="D912" s="200" t="s">
        <v>212</v>
      </c>
      <c r="E912" s="227" t="s">
        <v>1</v>
      </c>
      <c r="F912" s="228" t="s">
        <v>743</v>
      </c>
      <c r="G912" s="225"/>
      <c r="H912" s="227" t="s">
        <v>1</v>
      </c>
      <c r="I912" s="225"/>
      <c r="J912" s="225"/>
      <c r="K912" s="225"/>
      <c r="L912" s="226"/>
      <c r="M912" s="229"/>
      <c r="N912" s="230"/>
      <c r="O912" s="230"/>
      <c r="P912" s="230"/>
      <c r="Q912" s="230"/>
      <c r="R912" s="230"/>
      <c r="S912" s="230"/>
      <c r="T912" s="231"/>
      <c r="U912" s="225"/>
      <c r="V912" s="225"/>
      <c r="AT912" s="101" t="s">
        <v>212</v>
      </c>
      <c r="AU912" s="101" t="s">
        <v>83</v>
      </c>
      <c r="AV912" s="13" t="s">
        <v>81</v>
      </c>
      <c r="AW912" s="13" t="s">
        <v>32</v>
      </c>
      <c r="AX912" s="13" t="s">
        <v>75</v>
      </c>
      <c r="AY912" s="101" t="s">
        <v>204</v>
      </c>
    </row>
    <row r="913" spans="1:65" s="14" customFormat="1" x14ac:dyDescent="0.2">
      <c r="A913" s="198"/>
      <c r="B913" s="199"/>
      <c r="C913" s="198"/>
      <c r="D913" s="200" t="s">
        <v>212</v>
      </c>
      <c r="E913" s="201" t="s">
        <v>1</v>
      </c>
      <c r="F913" s="202" t="s">
        <v>940</v>
      </c>
      <c r="G913" s="198"/>
      <c r="H913" s="203">
        <v>83.9</v>
      </c>
      <c r="I913" s="198"/>
      <c r="J913" s="198"/>
      <c r="K913" s="198"/>
      <c r="L913" s="199"/>
      <c r="M913" s="204"/>
      <c r="N913" s="205"/>
      <c r="O913" s="205"/>
      <c r="P913" s="205"/>
      <c r="Q913" s="205"/>
      <c r="R913" s="205"/>
      <c r="S913" s="205"/>
      <c r="T913" s="206"/>
      <c r="U913" s="198"/>
      <c r="V913" s="198"/>
      <c r="AT913" s="102" t="s">
        <v>212</v>
      </c>
      <c r="AU913" s="102" t="s">
        <v>83</v>
      </c>
      <c r="AV913" s="14" t="s">
        <v>83</v>
      </c>
      <c r="AW913" s="14" t="s">
        <v>32</v>
      </c>
      <c r="AX913" s="14" t="s">
        <v>75</v>
      </c>
      <c r="AY913" s="102" t="s">
        <v>204</v>
      </c>
    </row>
    <row r="914" spans="1:65" s="15" customFormat="1" x14ac:dyDescent="0.2">
      <c r="A914" s="207"/>
      <c r="B914" s="208"/>
      <c r="C914" s="207"/>
      <c r="D914" s="200" t="s">
        <v>212</v>
      </c>
      <c r="E914" s="209" t="s">
        <v>1</v>
      </c>
      <c r="F914" s="210" t="s">
        <v>227</v>
      </c>
      <c r="G914" s="207"/>
      <c r="H914" s="211">
        <v>83.9</v>
      </c>
      <c r="I914" s="207"/>
      <c r="J914" s="207"/>
      <c r="K914" s="207"/>
      <c r="L914" s="208"/>
      <c r="M914" s="212"/>
      <c r="N914" s="213"/>
      <c r="O914" s="213"/>
      <c r="P914" s="213"/>
      <c r="Q914" s="213"/>
      <c r="R914" s="213"/>
      <c r="S914" s="213"/>
      <c r="T914" s="214"/>
      <c r="U914" s="207"/>
      <c r="V914" s="207"/>
      <c r="AT914" s="103" t="s">
        <v>212</v>
      </c>
      <c r="AU914" s="103" t="s">
        <v>83</v>
      </c>
      <c r="AV914" s="15" t="s">
        <v>211</v>
      </c>
      <c r="AW914" s="15" t="s">
        <v>32</v>
      </c>
      <c r="AX914" s="15" t="s">
        <v>81</v>
      </c>
      <c r="AY914" s="103" t="s">
        <v>204</v>
      </c>
    </row>
    <row r="915" spans="1:65" s="2" customFormat="1" ht="24.2" customHeight="1" x14ac:dyDescent="0.2">
      <c r="A915" s="111"/>
      <c r="B915" s="112"/>
      <c r="C915" s="215" t="s">
        <v>860</v>
      </c>
      <c r="D915" s="215" t="s">
        <v>1071</v>
      </c>
      <c r="E915" s="216" t="s">
        <v>1581</v>
      </c>
      <c r="F915" s="217" t="s">
        <v>1582</v>
      </c>
      <c r="G915" s="218" t="s">
        <v>210</v>
      </c>
      <c r="H915" s="219">
        <v>92.29</v>
      </c>
      <c r="I915" s="220"/>
      <c r="J915" s="220">
        <f>ROUND(I915*H915,2)</f>
        <v>0</v>
      </c>
      <c r="K915" s="221"/>
      <c r="L915" s="222"/>
      <c r="M915" s="223" t="s">
        <v>1</v>
      </c>
      <c r="N915" s="224" t="s">
        <v>40</v>
      </c>
      <c r="O915" s="196">
        <v>0</v>
      </c>
      <c r="P915" s="196">
        <f>O915*H915</f>
        <v>0</v>
      </c>
      <c r="Q915" s="196">
        <v>0</v>
      </c>
      <c r="R915" s="196">
        <f>Q915*H915</f>
        <v>0</v>
      </c>
      <c r="S915" s="196">
        <v>0</v>
      </c>
      <c r="T915" s="197">
        <f>S915*H915</f>
        <v>0</v>
      </c>
      <c r="U915" s="111"/>
      <c r="V915" s="111"/>
      <c r="W915" s="29"/>
      <c r="X915" s="29"/>
      <c r="Y915" s="29"/>
      <c r="Z915" s="29"/>
      <c r="AA915" s="29"/>
      <c r="AB915" s="29"/>
      <c r="AC915" s="29"/>
      <c r="AD915" s="29"/>
      <c r="AE915" s="29"/>
      <c r="AR915" s="99" t="s">
        <v>368</v>
      </c>
      <c r="AT915" s="99" t="s">
        <v>1071</v>
      </c>
      <c r="AU915" s="99" t="s">
        <v>83</v>
      </c>
      <c r="AY915" s="18" t="s">
        <v>204</v>
      </c>
      <c r="BE915" s="100">
        <f>IF(N915="základní",J915,0)</f>
        <v>0</v>
      </c>
      <c r="BF915" s="100">
        <f>IF(N915="snížená",J915,0)</f>
        <v>0</v>
      </c>
      <c r="BG915" s="100">
        <f>IF(N915="zákl. přenesená",J915,0)</f>
        <v>0</v>
      </c>
      <c r="BH915" s="100">
        <f>IF(N915="sníž. přenesená",J915,0)</f>
        <v>0</v>
      </c>
      <c r="BI915" s="100">
        <f>IF(N915="nulová",J915,0)</f>
        <v>0</v>
      </c>
      <c r="BJ915" s="18" t="s">
        <v>81</v>
      </c>
      <c r="BK915" s="100">
        <f>ROUND(I915*H915,2)</f>
        <v>0</v>
      </c>
      <c r="BL915" s="18" t="s">
        <v>310</v>
      </c>
      <c r="BM915" s="99" t="s">
        <v>1583</v>
      </c>
    </row>
    <row r="916" spans="1:65" s="14" customFormat="1" x14ac:dyDescent="0.2">
      <c r="A916" s="198"/>
      <c r="B916" s="199"/>
      <c r="C916" s="198"/>
      <c r="D916" s="200" t="s">
        <v>212</v>
      </c>
      <c r="E916" s="201" t="s">
        <v>1</v>
      </c>
      <c r="F916" s="202" t="s">
        <v>1558</v>
      </c>
      <c r="G916" s="198"/>
      <c r="H916" s="203">
        <v>92.29</v>
      </c>
      <c r="I916" s="198"/>
      <c r="J916" s="198"/>
      <c r="K916" s="198"/>
      <c r="L916" s="199"/>
      <c r="M916" s="204"/>
      <c r="N916" s="205"/>
      <c r="O916" s="205"/>
      <c r="P916" s="205"/>
      <c r="Q916" s="205"/>
      <c r="R916" s="205"/>
      <c r="S916" s="205"/>
      <c r="T916" s="206"/>
      <c r="U916" s="198"/>
      <c r="V916" s="198"/>
      <c r="AT916" s="102" t="s">
        <v>212</v>
      </c>
      <c r="AU916" s="102" t="s">
        <v>83</v>
      </c>
      <c r="AV916" s="14" t="s">
        <v>83</v>
      </c>
      <c r="AW916" s="14" t="s">
        <v>32</v>
      </c>
      <c r="AX916" s="14" t="s">
        <v>75</v>
      </c>
      <c r="AY916" s="102" t="s">
        <v>204</v>
      </c>
    </row>
    <row r="917" spans="1:65" s="15" customFormat="1" x14ac:dyDescent="0.2">
      <c r="A917" s="207"/>
      <c r="B917" s="208"/>
      <c r="C917" s="207"/>
      <c r="D917" s="200" t="s">
        <v>212</v>
      </c>
      <c r="E917" s="209" t="s">
        <v>1</v>
      </c>
      <c r="F917" s="210" t="s">
        <v>227</v>
      </c>
      <c r="G917" s="207"/>
      <c r="H917" s="211">
        <v>92.29</v>
      </c>
      <c r="I917" s="207"/>
      <c r="J917" s="207"/>
      <c r="K917" s="207"/>
      <c r="L917" s="208"/>
      <c r="M917" s="212"/>
      <c r="N917" s="213"/>
      <c r="O917" s="213"/>
      <c r="P917" s="213"/>
      <c r="Q917" s="213"/>
      <c r="R917" s="213"/>
      <c r="S917" s="213"/>
      <c r="T917" s="214"/>
      <c r="U917" s="207"/>
      <c r="V917" s="207"/>
      <c r="AT917" s="103" t="s">
        <v>212</v>
      </c>
      <c r="AU917" s="103" t="s">
        <v>83</v>
      </c>
      <c r="AV917" s="15" t="s">
        <v>211</v>
      </c>
      <c r="AW917" s="15" t="s">
        <v>32</v>
      </c>
      <c r="AX917" s="15" t="s">
        <v>81</v>
      </c>
      <c r="AY917" s="103" t="s">
        <v>204</v>
      </c>
    </row>
    <row r="918" spans="1:65" s="2" customFormat="1" ht="24.2" customHeight="1" x14ac:dyDescent="0.2">
      <c r="A918" s="111"/>
      <c r="B918" s="112"/>
      <c r="C918" s="187" t="s">
        <v>1584</v>
      </c>
      <c r="D918" s="187" t="s">
        <v>207</v>
      </c>
      <c r="E918" s="188" t="s">
        <v>1585</v>
      </c>
      <c r="F918" s="189" t="s">
        <v>1586</v>
      </c>
      <c r="G918" s="190" t="s">
        <v>210</v>
      </c>
      <c r="H918" s="191">
        <v>175.81</v>
      </c>
      <c r="I918" s="192"/>
      <c r="J918" s="192">
        <f>ROUND(I918*H918,2)</f>
        <v>0</v>
      </c>
      <c r="K918" s="193"/>
      <c r="L918" s="112"/>
      <c r="M918" s="194" t="s">
        <v>1</v>
      </c>
      <c r="N918" s="195" t="s">
        <v>40</v>
      </c>
      <c r="O918" s="196">
        <v>0</v>
      </c>
      <c r="P918" s="196">
        <f>O918*H918</f>
        <v>0</v>
      </c>
      <c r="Q918" s="196">
        <v>0</v>
      </c>
      <c r="R918" s="196">
        <f>Q918*H918</f>
        <v>0</v>
      </c>
      <c r="S918" s="196">
        <v>0</v>
      </c>
      <c r="T918" s="197">
        <f>S918*H918</f>
        <v>0</v>
      </c>
      <c r="U918" s="111"/>
      <c r="V918" s="111"/>
      <c r="W918" s="29"/>
      <c r="X918" s="29"/>
      <c r="Y918" s="29"/>
      <c r="Z918" s="29"/>
      <c r="AA918" s="29"/>
      <c r="AB918" s="29"/>
      <c r="AC918" s="29"/>
      <c r="AD918" s="29"/>
      <c r="AE918" s="29"/>
      <c r="AR918" s="99" t="s">
        <v>310</v>
      </c>
      <c r="AT918" s="99" t="s">
        <v>207</v>
      </c>
      <c r="AU918" s="99" t="s">
        <v>83</v>
      </c>
      <c r="AY918" s="18" t="s">
        <v>204</v>
      </c>
      <c r="BE918" s="100">
        <f>IF(N918="základní",J918,0)</f>
        <v>0</v>
      </c>
      <c r="BF918" s="100">
        <f>IF(N918="snížená",J918,0)</f>
        <v>0</v>
      </c>
      <c r="BG918" s="100">
        <f>IF(N918="zákl. přenesená",J918,0)</f>
        <v>0</v>
      </c>
      <c r="BH918" s="100">
        <f>IF(N918="sníž. přenesená",J918,0)</f>
        <v>0</v>
      </c>
      <c r="BI918" s="100">
        <f>IF(N918="nulová",J918,0)</f>
        <v>0</v>
      </c>
      <c r="BJ918" s="18" t="s">
        <v>81</v>
      </c>
      <c r="BK918" s="100">
        <f>ROUND(I918*H918,2)</f>
        <v>0</v>
      </c>
      <c r="BL918" s="18" t="s">
        <v>310</v>
      </c>
      <c r="BM918" s="99" t="s">
        <v>1587</v>
      </c>
    </row>
    <row r="919" spans="1:65" s="13" customFormat="1" x14ac:dyDescent="0.2">
      <c r="A919" s="225"/>
      <c r="B919" s="226"/>
      <c r="C919" s="225"/>
      <c r="D919" s="200" t="s">
        <v>212</v>
      </c>
      <c r="E919" s="227" t="s">
        <v>1</v>
      </c>
      <c r="F919" s="228" t="s">
        <v>1159</v>
      </c>
      <c r="G919" s="225"/>
      <c r="H919" s="227" t="s">
        <v>1</v>
      </c>
      <c r="I919" s="225"/>
      <c r="J919" s="225"/>
      <c r="K919" s="225"/>
      <c r="L919" s="226"/>
      <c r="M919" s="229"/>
      <c r="N919" s="230"/>
      <c r="O919" s="230"/>
      <c r="P919" s="230"/>
      <c r="Q919" s="230"/>
      <c r="R919" s="230"/>
      <c r="S919" s="230"/>
      <c r="T919" s="231"/>
      <c r="U919" s="225"/>
      <c r="V919" s="225"/>
      <c r="AT919" s="101" t="s">
        <v>212</v>
      </c>
      <c r="AU919" s="101" t="s">
        <v>83</v>
      </c>
      <c r="AV919" s="13" t="s">
        <v>81</v>
      </c>
      <c r="AW919" s="13" t="s">
        <v>32</v>
      </c>
      <c r="AX919" s="13" t="s">
        <v>75</v>
      </c>
      <c r="AY919" s="101" t="s">
        <v>204</v>
      </c>
    </row>
    <row r="920" spans="1:65" s="13" customFormat="1" x14ac:dyDescent="0.2">
      <c r="A920" s="225"/>
      <c r="B920" s="226"/>
      <c r="C920" s="225"/>
      <c r="D920" s="200" t="s">
        <v>212</v>
      </c>
      <c r="E920" s="227" t="s">
        <v>1</v>
      </c>
      <c r="F920" s="228" t="s">
        <v>1588</v>
      </c>
      <c r="G920" s="225"/>
      <c r="H920" s="227" t="s">
        <v>1</v>
      </c>
      <c r="I920" s="225"/>
      <c r="J920" s="225"/>
      <c r="K920" s="225"/>
      <c r="L920" s="226"/>
      <c r="M920" s="229"/>
      <c r="N920" s="230"/>
      <c r="O920" s="230"/>
      <c r="P920" s="230"/>
      <c r="Q920" s="230"/>
      <c r="R920" s="230"/>
      <c r="S920" s="230"/>
      <c r="T920" s="231"/>
      <c r="U920" s="225"/>
      <c r="V920" s="225"/>
      <c r="AT920" s="101" t="s">
        <v>212</v>
      </c>
      <c r="AU920" s="101" t="s">
        <v>83</v>
      </c>
      <c r="AV920" s="13" t="s">
        <v>81</v>
      </c>
      <c r="AW920" s="13" t="s">
        <v>32</v>
      </c>
      <c r="AX920" s="13" t="s">
        <v>75</v>
      </c>
      <c r="AY920" s="101" t="s">
        <v>204</v>
      </c>
    </row>
    <row r="921" spans="1:65" s="13" customFormat="1" x14ac:dyDescent="0.2">
      <c r="A921" s="225"/>
      <c r="B921" s="226"/>
      <c r="C921" s="225"/>
      <c r="D921" s="200" t="s">
        <v>212</v>
      </c>
      <c r="E921" s="227" t="s">
        <v>1</v>
      </c>
      <c r="F921" s="228" t="s">
        <v>425</v>
      </c>
      <c r="G921" s="225"/>
      <c r="H921" s="227" t="s">
        <v>1</v>
      </c>
      <c r="I921" s="225"/>
      <c r="J921" s="225"/>
      <c r="K921" s="225"/>
      <c r="L921" s="226"/>
      <c r="M921" s="229"/>
      <c r="N921" s="230"/>
      <c r="O921" s="230"/>
      <c r="P921" s="230"/>
      <c r="Q921" s="230"/>
      <c r="R921" s="230"/>
      <c r="S921" s="230"/>
      <c r="T921" s="231"/>
      <c r="U921" s="225"/>
      <c r="V921" s="225"/>
      <c r="AT921" s="101" t="s">
        <v>212</v>
      </c>
      <c r="AU921" s="101" t="s">
        <v>83</v>
      </c>
      <c r="AV921" s="13" t="s">
        <v>81</v>
      </c>
      <c r="AW921" s="13" t="s">
        <v>32</v>
      </c>
      <c r="AX921" s="13" t="s">
        <v>75</v>
      </c>
      <c r="AY921" s="101" t="s">
        <v>204</v>
      </c>
    </row>
    <row r="922" spans="1:65" s="14" customFormat="1" x14ac:dyDescent="0.2">
      <c r="A922" s="198"/>
      <c r="B922" s="199"/>
      <c r="C922" s="198"/>
      <c r="D922" s="200" t="s">
        <v>212</v>
      </c>
      <c r="E922" s="201" t="s">
        <v>1</v>
      </c>
      <c r="F922" s="202" t="s">
        <v>1450</v>
      </c>
      <c r="G922" s="198"/>
      <c r="H922" s="203">
        <v>64.2</v>
      </c>
      <c r="I922" s="198"/>
      <c r="J922" s="198"/>
      <c r="K922" s="198"/>
      <c r="L922" s="199"/>
      <c r="M922" s="204"/>
      <c r="N922" s="205"/>
      <c r="O922" s="205"/>
      <c r="P922" s="205"/>
      <c r="Q922" s="205"/>
      <c r="R922" s="205"/>
      <c r="S922" s="205"/>
      <c r="T922" s="206"/>
      <c r="U922" s="198"/>
      <c r="V922" s="198"/>
      <c r="AT922" s="102" t="s">
        <v>212</v>
      </c>
      <c r="AU922" s="102" t="s">
        <v>83</v>
      </c>
      <c r="AV922" s="14" t="s">
        <v>83</v>
      </c>
      <c r="AW922" s="14" t="s">
        <v>32</v>
      </c>
      <c r="AX922" s="14" t="s">
        <v>75</v>
      </c>
      <c r="AY922" s="102" t="s">
        <v>204</v>
      </c>
    </row>
    <row r="923" spans="1:65" s="13" customFormat="1" x14ac:dyDescent="0.2">
      <c r="A923" s="225"/>
      <c r="B923" s="226"/>
      <c r="C923" s="225"/>
      <c r="D923" s="200" t="s">
        <v>212</v>
      </c>
      <c r="E923" s="227" t="s">
        <v>1</v>
      </c>
      <c r="F923" s="228" t="s">
        <v>341</v>
      </c>
      <c r="G923" s="225"/>
      <c r="H923" s="227" t="s">
        <v>1</v>
      </c>
      <c r="I923" s="225"/>
      <c r="J923" s="225"/>
      <c r="K923" s="225"/>
      <c r="L923" s="226"/>
      <c r="M923" s="229"/>
      <c r="N923" s="230"/>
      <c r="O923" s="230"/>
      <c r="P923" s="230"/>
      <c r="Q923" s="230"/>
      <c r="R923" s="230"/>
      <c r="S923" s="230"/>
      <c r="T923" s="231"/>
      <c r="U923" s="225"/>
      <c r="V923" s="225"/>
      <c r="AT923" s="101" t="s">
        <v>212</v>
      </c>
      <c r="AU923" s="101" t="s">
        <v>83</v>
      </c>
      <c r="AV923" s="13" t="s">
        <v>81</v>
      </c>
      <c r="AW923" s="13" t="s">
        <v>32</v>
      </c>
      <c r="AX923" s="13" t="s">
        <v>75</v>
      </c>
      <c r="AY923" s="101" t="s">
        <v>204</v>
      </c>
    </row>
    <row r="924" spans="1:65" s="14" customFormat="1" x14ac:dyDescent="0.2">
      <c r="A924" s="198"/>
      <c r="B924" s="199"/>
      <c r="C924" s="198"/>
      <c r="D924" s="200" t="s">
        <v>212</v>
      </c>
      <c r="E924" s="201" t="s">
        <v>1</v>
      </c>
      <c r="F924" s="202" t="s">
        <v>1451</v>
      </c>
      <c r="G924" s="198"/>
      <c r="H924" s="203">
        <v>6.3</v>
      </c>
      <c r="I924" s="198"/>
      <c r="J924" s="198"/>
      <c r="K924" s="198"/>
      <c r="L924" s="199"/>
      <c r="M924" s="204"/>
      <c r="N924" s="205"/>
      <c r="O924" s="205"/>
      <c r="P924" s="205"/>
      <c r="Q924" s="205"/>
      <c r="R924" s="205"/>
      <c r="S924" s="205"/>
      <c r="T924" s="206"/>
      <c r="U924" s="198"/>
      <c r="V924" s="198"/>
      <c r="AT924" s="102" t="s">
        <v>212</v>
      </c>
      <c r="AU924" s="102" t="s">
        <v>83</v>
      </c>
      <c r="AV924" s="14" t="s">
        <v>83</v>
      </c>
      <c r="AW924" s="14" t="s">
        <v>32</v>
      </c>
      <c r="AX924" s="14" t="s">
        <v>75</v>
      </c>
      <c r="AY924" s="102" t="s">
        <v>204</v>
      </c>
    </row>
    <row r="925" spans="1:65" s="13" customFormat="1" x14ac:dyDescent="0.2">
      <c r="A925" s="225"/>
      <c r="B925" s="226"/>
      <c r="C925" s="225"/>
      <c r="D925" s="200" t="s">
        <v>212</v>
      </c>
      <c r="E925" s="227" t="s">
        <v>1</v>
      </c>
      <c r="F925" s="228" t="s">
        <v>429</v>
      </c>
      <c r="G925" s="225"/>
      <c r="H925" s="227" t="s">
        <v>1</v>
      </c>
      <c r="I925" s="225"/>
      <c r="J925" s="225"/>
      <c r="K925" s="225"/>
      <c r="L925" s="226"/>
      <c r="M925" s="229"/>
      <c r="N925" s="230"/>
      <c r="O925" s="230"/>
      <c r="P925" s="230"/>
      <c r="Q925" s="230"/>
      <c r="R925" s="230"/>
      <c r="S925" s="230"/>
      <c r="T925" s="231"/>
      <c r="U925" s="225"/>
      <c r="V925" s="225"/>
      <c r="AT925" s="101" t="s">
        <v>212</v>
      </c>
      <c r="AU925" s="101" t="s">
        <v>83</v>
      </c>
      <c r="AV925" s="13" t="s">
        <v>81</v>
      </c>
      <c r="AW925" s="13" t="s">
        <v>32</v>
      </c>
      <c r="AX925" s="13" t="s">
        <v>75</v>
      </c>
      <c r="AY925" s="101" t="s">
        <v>204</v>
      </c>
    </row>
    <row r="926" spans="1:65" s="14" customFormat="1" x14ac:dyDescent="0.2">
      <c r="A926" s="198"/>
      <c r="B926" s="199"/>
      <c r="C926" s="198"/>
      <c r="D926" s="200" t="s">
        <v>212</v>
      </c>
      <c r="E926" s="201" t="s">
        <v>1</v>
      </c>
      <c r="F926" s="202" t="s">
        <v>512</v>
      </c>
      <c r="G926" s="198"/>
      <c r="H926" s="203">
        <v>18.04</v>
      </c>
      <c r="I926" s="198"/>
      <c r="J926" s="198"/>
      <c r="K926" s="198"/>
      <c r="L926" s="199"/>
      <c r="M926" s="204"/>
      <c r="N926" s="205"/>
      <c r="O926" s="205"/>
      <c r="P926" s="205"/>
      <c r="Q926" s="205"/>
      <c r="R926" s="205"/>
      <c r="S926" s="205"/>
      <c r="T926" s="206"/>
      <c r="U926" s="198"/>
      <c r="V926" s="198"/>
      <c r="AT926" s="102" t="s">
        <v>212</v>
      </c>
      <c r="AU926" s="102" t="s">
        <v>83</v>
      </c>
      <c r="AV926" s="14" t="s">
        <v>83</v>
      </c>
      <c r="AW926" s="14" t="s">
        <v>32</v>
      </c>
      <c r="AX926" s="14" t="s">
        <v>75</v>
      </c>
      <c r="AY926" s="102" t="s">
        <v>204</v>
      </c>
    </row>
    <row r="927" spans="1:65" s="13" customFormat="1" x14ac:dyDescent="0.2">
      <c r="A927" s="225"/>
      <c r="B927" s="226"/>
      <c r="C927" s="225"/>
      <c r="D927" s="200" t="s">
        <v>212</v>
      </c>
      <c r="E927" s="227" t="s">
        <v>1</v>
      </c>
      <c r="F927" s="228" t="s">
        <v>414</v>
      </c>
      <c r="G927" s="225"/>
      <c r="H927" s="227" t="s">
        <v>1</v>
      </c>
      <c r="I927" s="225"/>
      <c r="J927" s="225"/>
      <c r="K927" s="225"/>
      <c r="L927" s="226"/>
      <c r="M927" s="229"/>
      <c r="N927" s="230"/>
      <c r="O927" s="230"/>
      <c r="P927" s="230"/>
      <c r="Q927" s="230"/>
      <c r="R927" s="230"/>
      <c r="S927" s="230"/>
      <c r="T927" s="231"/>
      <c r="U927" s="225"/>
      <c r="V927" s="225"/>
      <c r="AT927" s="101" t="s">
        <v>212</v>
      </c>
      <c r="AU927" s="101" t="s">
        <v>83</v>
      </c>
      <c r="AV927" s="13" t="s">
        <v>81</v>
      </c>
      <c r="AW927" s="13" t="s">
        <v>32</v>
      </c>
      <c r="AX927" s="13" t="s">
        <v>75</v>
      </c>
      <c r="AY927" s="101" t="s">
        <v>204</v>
      </c>
    </row>
    <row r="928" spans="1:65" s="14" customFormat="1" x14ac:dyDescent="0.2">
      <c r="A928" s="198"/>
      <c r="B928" s="199"/>
      <c r="C928" s="198"/>
      <c r="D928" s="200" t="s">
        <v>212</v>
      </c>
      <c r="E928" s="201" t="s">
        <v>1</v>
      </c>
      <c r="F928" s="202" t="s">
        <v>513</v>
      </c>
      <c r="G928" s="198"/>
      <c r="H928" s="203">
        <v>3.37</v>
      </c>
      <c r="I928" s="198"/>
      <c r="J928" s="198"/>
      <c r="K928" s="198"/>
      <c r="L928" s="199"/>
      <c r="M928" s="204"/>
      <c r="N928" s="205"/>
      <c r="O928" s="205"/>
      <c r="P928" s="205"/>
      <c r="Q928" s="205"/>
      <c r="R928" s="205"/>
      <c r="S928" s="205"/>
      <c r="T928" s="206"/>
      <c r="U928" s="198"/>
      <c r="V928" s="198"/>
      <c r="AT928" s="102" t="s">
        <v>212</v>
      </c>
      <c r="AU928" s="102" t="s">
        <v>83</v>
      </c>
      <c r="AV928" s="14" t="s">
        <v>83</v>
      </c>
      <c r="AW928" s="14" t="s">
        <v>32</v>
      </c>
      <c r="AX928" s="14" t="s">
        <v>75</v>
      </c>
      <c r="AY928" s="102" t="s">
        <v>204</v>
      </c>
    </row>
    <row r="929" spans="1:65" s="13" customFormat="1" x14ac:dyDescent="0.2">
      <c r="A929" s="225"/>
      <c r="B929" s="226"/>
      <c r="C929" s="225"/>
      <c r="D929" s="200" t="s">
        <v>212</v>
      </c>
      <c r="E929" s="227" t="s">
        <v>1</v>
      </c>
      <c r="F929" s="228" t="s">
        <v>1589</v>
      </c>
      <c r="G929" s="225"/>
      <c r="H929" s="227" t="s">
        <v>1</v>
      </c>
      <c r="I929" s="225"/>
      <c r="J929" s="225"/>
      <c r="K929" s="225"/>
      <c r="L929" s="226"/>
      <c r="M929" s="229"/>
      <c r="N929" s="230"/>
      <c r="O929" s="230"/>
      <c r="P929" s="230"/>
      <c r="Q929" s="230"/>
      <c r="R929" s="230"/>
      <c r="S929" s="230"/>
      <c r="T929" s="231"/>
      <c r="U929" s="225"/>
      <c r="V929" s="225"/>
      <c r="AT929" s="101" t="s">
        <v>212</v>
      </c>
      <c r="AU929" s="101" t="s">
        <v>83</v>
      </c>
      <c r="AV929" s="13" t="s">
        <v>81</v>
      </c>
      <c r="AW929" s="13" t="s">
        <v>32</v>
      </c>
      <c r="AX929" s="13" t="s">
        <v>75</v>
      </c>
      <c r="AY929" s="101" t="s">
        <v>204</v>
      </c>
    </row>
    <row r="930" spans="1:65" s="13" customFormat="1" x14ac:dyDescent="0.2">
      <c r="A930" s="225"/>
      <c r="B930" s="226"/>
      <c r="C930" s="225"/>
      <c r="D930" s="200" t="s">
        <v>212</v>
      </c>
      <c r="E930" s="227" t="s">
        <v>1</v>
      </c>
      <c r="F930" s="228" t="s">
        <v>743</v>
      </c>
      <c r="G930" s="225"/>
      <c r="H930" s="227" t="s">
        <v>1</v>
      </c>
      <c r="I930" s="225"/>
      <c r="J930" s="225"/>
      <c r="K930" s="225"/>
      <c r="L930" s="226"/>
      <c r="M930" s="229"/>
      <c r="N930" s="230"/>
      <c r="O930" s="230"/>
      <c r="P930" s="230"/>
      <c r="Q930" s="230"/>
      <c r="R930" s="230"/>
      <c r="S930" s="230"/>
      <c r="T930" s="231"/>
      <c r="U930" s="225"/>
      <c r="V930" s="225"/>
      <c r="AT930" s="101" t="s">
        <v>212</v>
      </c>
      <c r="AU930" s="101" t="s">
        <v>83</v>
      </c>
      <c r="AV930" s="13" t="s">
        <v>81</v>
      </c>
      <c r="AW930" s="13" t="s">
        <v>32</v>
      </c>
      <c r="AX930" s="13" t="s">
        <v>75</v>
      </c>
      <c r="AY930" s="101" t="s">
        <v>204</v>
      </c>
    </row>
    <row r="931" spans="1:65" s="14" customFormat="1" x14ac:dyDescent="0.2">
      <c r="A931" s="198"/>
      <c r="B931" s="199"/>
      <c r="C931" s="198"/>
      <c r="D931" s="200" t="s">
        <v>212</v>
      </c>
      <c r="E931" s="201" t="s">
        <v>1</v>
      </c>
      <c r="F931" s="202" t="s">
        <v>1590</v>
      </c>
      <c r="G931" s="198"/>
      <c r="H931" s="203">
        <v>83.9</v>
      </c>
      <c r="I931" s="198"/>
      <c r="J931" s="198"/>
      <c r="K931" s="198"/>
      <c r="L931" s="199"/>
      <c r="M931" s="204"/>
      <c r="N931" s="205"/>
      <c r="O931" s="205"/>
      <c r="P931" s="205"/>
      <c r="Q931" s="205"/>
      <c r="R931" s="205"/>
      <c r="S931" s="205"/>
      <c r="T931" s="206"/>
      <c r="U931" s="198"/>
      <c r="V931" s="198"/>
      <c r="AT931" s="102" t="s">
        <v>212</v>
      </c>
      <c r="AU931" s="102" t="s">
        <v>83</v>
      </c>
      <c r="AV931" s="14" t="s">
        <v>83</v>
      </c>
      <c r="AW931" s="14" t="s">
        <v>32</v>
      </c>
      <c r="AX931" s="14" t="s">
        <v>75</v>
      </c>
      <c r="AY931" s="102" t="s">
        <v>204</v>
      </c>
    </row>
    <row r="932" spans="1:65" s="15" customFormat="1" x14ac:dyDescent="0.2">
      <c r="A932" s="207"/>
      <c r="B932" s="208"/>
      <c r="C932" s="207"/>
      <c r="D932" s="200" t="s">
        <v>212</v>
      </c>
      <c r="E932" s="209" t="s">
        <v>1</v>
      </c>
      <c r="F932" s="210" t="s">
        <v>227</v>
      </c>
      <c r="G932" s="207"/>
      <c r="H932" s="211">
        <v>175.81</v>
      </c>
      <c r="I932" s="207"/>
      <c r="J932" s="207"/>
      <c r="K932" s="207"/>
      <c r="L932" s="208"/>
      <c r="M932" s="212"/>
      <c r="N932" s="213"/>
      <c r="O932" s="213"/>
      <c r="P932" s="213"/>
      <c r="Q932" s="213"/>
      <c r="R932" s="213"/>
      <c r="S932" s="213"/>
      <c r="T932" s="214"/>
      <c r="U932" s="207"/>
      <c r="V932" s="207"/>
      <c r="AT932" s="103" t="s">
        <v>212</v>
      </c>
      <c r="AU932" s="103" t="s">
        <v>83</v>
      </c>
      <c r="AV932" s="15" t="s">
        <v>211</v>
      </c>
      <c r="AW932" s="15" t="s">
        <v>32</v>
      </c>
      <c r="AX932" s="15" t="s">
        <v>81</v>
      </c>
      <c r="AY932" s="103" t="s">
        <v>204</v>
      </c>
    </row>
    <row r="933" spans="1:65" s="2" customFormat="1" ht="33" customHeight="1" x14ac:dyDescent="0.2">
      <c r="A933" s="111"/>
      <c r="B933" s="112"/>
      <c r="C933" s="187" t="s">
        <v>863</v>
      </c>
      <c r="D933" s="187" t="s">
        <v>207</v>
      </c>
      <c r="E933" s="188" t="s">
        <v>1591</v>
      </c>
      <c r="F933" s="189" t="s">
        <v>1592</v>
      </c>
      <c r="G933" s="190" t="s">
        <v>859</v>
      </c>
      <c r="H933" s="191">
        <v>4.6100000000000003</v>
      </c>
      <c r="I933" s="192"/>
      <c r="J933" s="192">
        <f>ROUND(I933*H933,2)</f>
        <v>0</v>
      </c>
      <c r="K933" s="193"/>
      <c r="L933" s="112"/>
      <c r="M933" s="194" t="s">
        <v>1</v>
      </c>
      <c r="N933" s="195" t="s">
        <v>40</v>
      </c>
      <c r="O933" s="196">
        <v>0</v>
      </c>
      <c r="P933" s="196">
        <f>O933*H933</f>
        <v>0</v>
      </c>
      <c r="Q933" s="196">
        <v>0</v>
      </c>
      <c r="R933" s="196">
        <f>Q933*H933</f>
        <v>0</v>
      </c>
      <c r="S933" s="196">
        <v>0</v>
      </c>
      <c r="T933" s="197">
        <f>S933*H933</f>
        <v>0</v>
      </c>
      <c r="U933" s="111"/>
      <c r="V933" s="111"/>
      <c r="W933" s="29"/>
      <c r="X933" s="29"/>
      <c r="Y933" s="29"/>
      <c r="Z933" s="29"/>
      <c r="AA933" s="29"/>
      <c r="AB933" s="29"/>
      <c r="AC933" s="29"/>
      <c r="AD933" s="29"/>
      <c r="AE933" s="29"/>
      <c r="AR933" s="99" t="s">
        <v>310</v>
      </c>
      <c r="AT933" s="99" t="s">
        <v>207</v>
      </c>
      <c r="AU933" s="99" t="s">
        <v>83</v>
      </c>
      <c r="AY933" s="18" t="s">
        <v>204</v>
      </c>
      <c r="BE933" s="100">
        <f>IF(N933="základní",J933,0)</f>
        <v>0</v>
      </c>
      <c r="BF933" s="100">
        <f>IF(N933="snížená",J933,0)</f>
        <v>0</v>
      </c>
      <c r="BG933" s="100">
        <f>IF(N933="zákl. přenesená",J933,0)</f>
        <v>0</v>
      </c>
      <c r="BH933" s="100">
        <f>IF(N933="sníž. přenesená",J933,0)</f>
        <v>0</v>
      </c>
      <c r="BI933" s="100">
        <f>IF(N933="nulová",J933,0)</f>
        <v>0</v>
      </c>
      <c r="BJ933" s="18" t="s">
        <v>81</v>
      </c>
      <c r="BK933" s="100">
        <f>ROUND(I933*H933,2)</f>
        <v>0</v>
      </c>
      <c r="BL933" s="18" t="s">
        <v>310</v>
      </c>
      <c r="BM933" s="99" t="s">
        <v>1593</v>
      </c>
    </row>
    <row r="934" spans="1:65" s="2" customFormat="1" ht="24.2" customHeight="1" x14ac:dyDescent="0.2">
      <c r="A934" s="111"/>
      <c r="B934" s="112"/>
      <c r="C934" s="187" t="s">
        <v>1594</v>
      </c>
      <c r="D934" s="187" t="s">
        <v>207</v>
      </c>
      <c r="E934" s="188" t="s">
        <v>1595</v>
      </c>
      <c r="F934" s="189" t="s">
        <v>1596</v>
      </c>
      <c r="G934" s="190" t="s">
        <v>859</v>
      </c>
      <c r="H934" s="191">
        <v>4.6100000000000003</v>
      </c>
      <c r="I934" s="192"/>
      <c r="J934" s="192">
        <f>ROUND(I934*H934,2)</f>
        <v>0</v>
      </c>
      <c r="K934" s="193"/>
      <c r="L934" s="112"/>
      <c r="M934" s="194" t="s">
        <v>1</v>
      </c>
      <c r="N934" s="195" t="s">
        <v>40</v>
      </c>
      <c r="O934" s="196">
        <v>0</v>
      </c>
      <c r="P934" s="196">
        <f>O934*H934</f>
        <v>0</v>
      </c>
      <c r="Q934" s="196">
        <v>0</v>
      </c>
      <c r="R934" s="196">
        <f>Q934*H934</f>
        <v>0</v>
      </c>
      <c r="S934" s="196">
        <v>0</v>
      </c>
      <c r="T934" s="197">
        <f>S934*H934</f>
        <v>0</v>
      </c>
      <c r="U934" s="111"/>
      <c r="V934" s="111"/>
      <c r="W934" s="29"/>
      <c r="X934" s="29"/>
      <c r="Y934" s="29"/>
      <c r="Z934" s="29"/>
      <c r="AA934" s="29"/>
      <c r="AB934" s="29"/>
      <c r="AC934" s="29"/>
      <c r="AD934" s="29"/>
      <c r="AE934" s="29"/>
      <c r="AR934" s="99" t="s">
        <v>310</v>
      </c>
      <c r="AT934" s="99" t="s">
        <v>207</v>
      </c>
      <c r="AU934" s="99" t="s">
        <v>83</v>
      </c>
      <c r="AY934" s="18" t="s">
        <v>204</v>
      </c>
      <c r="BE934" s="100">
        <f>IF(N934="základní",J934,0)</f>
        <v>0</v>
      </c>
      <c r="BF934" s="100">
        <f>IF(N934="snížená",J934,0)</f>
        <v>0</v>
      </c>
      <c r="BG934" s="100">
        <f>IF(N934="zákl. přenesená",J934,0)</f>
        <v>0</v>
      </c>
      <c r="BH934" s="100">
        <f>IF(N934="sníž. přenesená",J934,0)</f>
        <v>0</v>
      </c>
      <c r="BI934" s="100">
        <f>IF(N934="nulová",J934,0)</f>
        <v>0</v>
      </c>
      <c r="BJ934" s="18" t="s">
        <v>81</v>
      </c>
      <c r="BK934" s="100">
        <f>ROUND(I934*H934,2)</f>
        <v>0</v>
      </c>
      <c r="BL934" s="18" t="s">
        <v>310</v>
      </c>
      <c r="BM934" s="99" t="s">
        <v>1597</v>
      </c>
    </row>
    <row r="935" spans="1:65" s="2" customFormat="1" ht="24.2" customHeight="1" x14ac:dyDescent="0.2">
      <c r="A935" s="111"/>
      <c r="B935" s="112"/>
      <c r="C935" s="187" t="s">
        <v>868</v>
      </c>
      <c r="D935" s="187" t="s">
        <v>207</v>
      </c>
      <c r="E935" s="188" t="s">
        <v>1598</v>
      </c>
      <c r="F935" s="189" t="s">
        <v>1599</v>
      </c>
      <c r="G935" s="190" t="s">
        <v>859</v>
      </c>
      <c r="H935" s="191">
        <v>4.6100000000000003</v>
      </c>
      <c r="I935" s="192"/>
      <c r="J935" s="192">
        <f>ROUND(I935*H935,2)</f>
        <v>0</v>
      </c>
      <c r="K935" s="193"/>
      <c r="L935" s="112"/>
      <c r="M935" s="194" t="s">
        <v>1</v>
      </c>
      <c r="N935" s="195" t="s">
        <v>40</v>
      </c>
      <c r="O935" s="196">
        <v>0</v>
      </c>
      <c r="P935" s="196">
        <f>O935*H935</f>
        <v>0</v>
      </c>
      <c r="Q935" s="196">
        <v>0</v>
      </c>
      <c r="R935" s="196">
        <f>Q935*H935</f>
        <v>0</v>
      </c>
      <c r="S935" s="196">
        <v>0</v>
      </c>
      <c r="T935" s="197">
        <f>S935*H935</f>
        <v>0</v>
      </c>
      <c r="U935" s="111"/>
      <c r="V935" s="111"/>
      <c r="W935" s="29"/>
      <c r="X935" s="29"/>
      <c r="Y935" s="29"/>
      <c r="Z935" s="29"/>
      <c r="AA935" s="29"/>
      <c r="AB935" s="29"/>
      <c r="AC935" s="29"/>
      <c r="AD935" s="29"/>
      <c r="AE935" s="29"/>
      <c r="AR935" s="99" t="s">
        <v>310</v>
      </c>
      <c r="AT935" s="99" t="s">
        <v>207</v>
      </c>
      <c r="AU935" s="99" t="s">
        <v>83</v>
      </c>
      <c r="AY935" s="18" t="s">
        <v>204</v>
      </c>
      <c r="BE935" s="100">
        <f>IF(N935="základní",J935,0)</f>
        <v>0</v>
      </c>
      <c r="BF935" s="100">
        <f>IF(N935="snížená",J935,0)</f>
        <v>0</v>
      </c>
      <c r="BG935" s="100">
        <f>IF(N935="zákl. přenesená",J935,0)</f>
        <v>0</v>
      </c>
      <c r="BH935" s="100">
        <f>IF(N935="sníž. přenesená",J935,0)</f>
        <v>0</v>
      </c>
      <c r="BI935" s="100">
        <f>IF(N935="nulová",J935,0)</f>
        <v>0</v>
      </c>
      <c r="BJ935" s="18" t="s">
        <v>81</v>
      </c>
      <c r="BK935" s="100">
        <f>ROUND(I935*H935,2)</f>
        <v>0</v>
      </c>
      <c r="BL935" s="18" t="s">
        <v>310</v>
      </c>
      <c r="BM935" s="99" t="s">
        <v>1600</v>
      </c>
    </row>
    <row r="936" spans="1:65" s="12" customFormat="1" ht="22.9" customHeight="1" x14ac:dyDescent="0.2">
      <c r="A936" s="176"/>
      <c r="B936" s="177"/>
      <c r="C936" s="176"/>
      <c r="D936" s="178" t="s">
        <v>74</v>
      </c>
      <c r="E936" s="185" t="s">
        <v>1601</v>
      </c>
      <c r="F936" s="185" t="s">
        <v>1602</v>
      </c>
      <c r="G936" s="176"/>
      <c r="H936" s="176"/>
      <c r="I936" s="176"/>
      <c r="J936" s="186">
        <f>BK936</f>
        <v>0</v>
      </c>
      <c r="K936" s="176"/>
      <c r="L936" s="177"/>
      <c r="M936" s="181"/>
      <c r="N936" s="182"/>
      <c r="O936" s="182"/>
      <c r="P936" s="183">
        <f>SUM(P937:P949)</f>
        <v>0</v>
      </c>
      <c r="Q936" s="182"/>
      <c r="R936" s="183">
        <f>SUM(R937:R949)</f>
        <v>0</v>
      </c>
      <c r="S936" s="182"/>
      <c r="T936" s="184">
        <f>SUM(T937:T949)</f>
        <v>0</v>
      </c>
      <c r="U936" s="176"/>
      <c r="V936" s="176"/>
      <c r="AR936" s="96" t="s">
        <v>83</v>
      </c>
      <c r="AT936" s="97" t="s">
        <v>74</v>
      </c>
      <c r="AU936" s="97" t="s">
        <v>81</v>
      </c>
      <c r="AY936" s="96" t="s">
        <v>204</v>
      </c>
      <c r="BK936" s="98">
        <f>SUM(BK937:BK949)</f>
        <v>0</v>
      </c>
    </row>
    <row r="937" spans="1:65" s="2" customFormat="1" ht="37.9" customHeight="1" x14ac:dyDescent="0.2">
      <c r="A937" s="111"/>
      <c r="B937" s="112"/>
      <c r="C937" s="187" t="s">
        <v>1384</v>
      </c>
      <c r="D937" s="187" t="s">
        <v>207</v>
      </c>
      <c r="E937" s="188" t="s">
        <v>1603</v>
      </c>
      <c r="F937" s="189" t="s">
        <v>1604</v>
      </c>
      <c r="G937" s="190" t="s">
        <v>210</v>
      </c>
      <c r="H937" s="191">
        <v>3.78</v>
      </c>
      <c r="I937" s="192"/>
      <c r="J937" s="192">
        <f>ROUND(I937*H937,2)</f>
        <v>0</v>
      </c>
      <c r="K937" s="193"/>
      <c r="L937" s="112"/>
      <c r="M937" s="194" t="s">
        <v>1</v>
      </c>
      <c r="N937" s="195" t="s">
        <v>40</v>
      </c>
      <c r="O937" s="196">
        <v>0</v>
      </c>
      <c r="P937" s="196">
        <f>O937*H937</f>
        <v>0</v>
      </c>
      <c r="Q937" s="196">
        <v>0</v>
      </c>
      <c r="R937" s="196">
        <f>Q937*H937</f>
        <v>0</v>
      </c>
      <c r="S937" s="196">
        <v>0</v>
      </c>
      <c r="T937" s="197">
        <f>S937*H937</f>
        <v>0</v>
      </c>
      <c r="U937" s="111"/>
      <c r="V937" s="111"/>
      <c r="W937" s="29"/>
      <c r="X937" s="29"/>
      <c r="Y937" s="29"/>
      <c r="Z937" s="29"/>
      <c r="AA937" s="29"/>
      <c r="AB937" s="29"/>
      <c r="AC937" s="29"/>
      <c r="AD937" s="29"/>
      <c r="AE937" s="29"/>
      <c r="AR937" s="99" t="s">
        <v>310</v>
      </c>
      <c r="AT937" s="99" t="s">
        <v>207</v>
      </c>
      <c r="AU937" s="99" t="s">
        <v>83</v>
      </c>
      <c r="AY937" s="18" t="s">
        <v>204</v>
      </c>
      <c r="BE937" s="100">
        <f>IF(N937="základní",J937,0)</f>
        <v>0</v>
      </c>
      <c r="BF937" s="100">
        <f>IF(N937="snížená",J937,0)</f>
        <v>0</v>
      </c>
      <c r="BG937" s="100">
        <f>IF(N937="zákl. přenesená",J937,0)</f>
        <v>0</v>
      </c>
      <c r="BH937" s="100">
        <f>IF(N937="sníž. přenesená",J937,0)</f>
        <v>0</v>
      </c>
      <c r="BI937" s="100">
        <f>IF(N937="nulová",J937,0)</f>
        <v>0</v>
      </c>
      <c r="BJ937" s="18" t="s">
        <v>81</v>
      </c>
      <c r="BK937" s="100">
        <f>ROUND(I937*H937,2)</f>
        <v>0</v>
      </c>
      <c r="BL937" s="18" t="s">
        <v>310</v>
      </c>
      <c r="BM937" s="99" t="s">
        <v>1605</v>
      </c>
    </row>
    <row r="938" spans="1:65" s="13" customFormat="1" x14ac:dyDescent="0.2">
      <c r="A938" s="225"/>
      <c r="B938" s="226"/>
      <c r="C938" s="225"/>
      <c r="D938" s="200" t="s">
        <v>212</v>
      </c>
      <c r="E938" s="227" t="s">
        <v>1</v>
      </c>
      <c r="F938" s="228" t="s">
        <v>1159</v>
      </c>
      <c r="G938" s="225"/>
      <c r="H938" s="227" t="s">
        <v>1</v>
      </c>
      <c r="I938" s="225"/>
      <c r="J938" s="225"/>
      <c r="K938" s="225"/>
      <c r="L938" s="226"/>
      <c r="M938" s="229"/>
      <c r="N938" s="230"/>
      <c r="O938" s="230"/>
      <c r="P938" s="230"/>
      <c r="Q938" s="230"/>
      <c r="R938" s="230"/>
      <c r="S938" s="230"/>
      <c r="T938" s="231"/>
      <c r="U938" s="225"/>
      <c r="V938" s="225"/>
      <c r="AT938" s="101" t="s">
        <v>212</v>
      </c>
      <c r="AU938" s="101" t="s">
        <v>83</v>
      </c>
      <c r="AV938" s="13" t="s">
        <v>81</v>
      </c>
      <c r="AW938" s="13" t="s">
        <v>32</v>
      </c>
      <c r="AX938" s="13" t="s">
        <v>75</v>
      </c>
      <c r="AY938" s="101" t="s">
        <v>204</v>
      </c>
    </row>
    <row r="939" spans="1:65" s="13" customFormat="1" x14ac:dyDescent="0.2">
      <c r="A939" s="225"/>
      <c r="B939" s="226"/>
      <c r="C939" s="225"/>
      <c r="D939" s="200" t="s">
        <v>212</v>
      </c>
      <c r="E939" s="227" t="s">
        <v>1</v>
      </c>
      <c r="F939" s="228" t="s">
        <v>1606</v>
      </c>
      <c r="G939" s="225"/>
      <c r="H939" s="227" t="s">
        <v>1</v>
      </c>
      <c r="I939" s="225"/>
      <c r="J939" s="225"/>
      <c r="K939" s="225"/>
      <c r="L939" s="226"/>
      <c r="M939" s="229"/>
      <c r="N939" s="230"/>
      <c r="O939" s="230"/>
      <c r="P939" s="230"/>
      <c r="Q939" s="230"/>
      <c r="R939" s="230"/>
      <c r="S939" s="230"/>
      <c r="T939" s="231"/>
      <c r="U939" s="225"/>
      <c r="V939" s="225"/>
      <c r="AT939" s="101" t="s">
        <v>212</v>
      </c>
      <c r="AU939" s="101" t="s">
        <v>83</v>
      </c>
      <c r="AV939" s="13" t="s">
        <v>81</v>
      </c>
      <c r="AW939" s="13" t="s">
        <v>32</v>
      </c>
      <c r="AX939" s="13" t="s">
        <v>75</v>
      </c>
      <c r="AY939" s="101" t="s">
        <v>204</v>
      </c>
    </row>
    <row r="940" spans="1:65" s="14" customFormat="1" x14ac:dyDescent="0.2">
      <c r="A940" s="198"/>
      <c r="B940" s="199"/>
      <c r="C940" s="198"/>
      <c r="D940" s="200" t="s">
        <v>212</v>
      </c>
      <c r="E940" s="201" t="s">
        <v>1</v>
      </c>
      <c r="F940" s="202" t="s">
        <v>583</v>
      </c>
      <c r="G940" s="198"/>
      <c r="H940" s="203">
        <v>3.78</v>
      </c>
      <c r="I940" s="198"/>
      <c r="J940" s="198"/>
      <c r="K940" s="198"/>
      <c r="L940" s="199"/>
      <c r="M940" s="204"/>
      <c r="N940" s="205"/>
      <c r="O940" s="205"/>
      <c r="P940" s="205"/>
      <c r="Q940" s="205"/>
      <c r="R940" s="205"/>
      <c r="S940" s="205"/>
      <c r="T940" s="206"/>
      <c r="U940" s="198"/>
      <c r="V940" s="198"/>
      <c r="AT940" s="102" t="s">
        <v>212</v>
      </c>
      <c r="AU940" s="102" t="s">
        <v>83</v>
      </c>
      <c r="AV940" s="14" t="s">
        <v>83</v>
      </c>
      <c r="AW940" s="14" t="s">
        <v>32</v>
      </c>
      <c r="AX940" s="14" t="s">
        <v>75</v>
      </c>
      <c r="AY940" s="102" t="s">
        <v>204</v>
      </c>
    </row>
    <row r="941" spans="1:65" s="15" customFormat="1" x14ac:dyDescent="0.2">
      <c r="A941" s="207"/>
      <c r="B941" s="208"/>
      <c r="C941" s="207"/>
      <c r="D941" s="200" t="s">
        <v>212</v>
      </c>
      <c r="E941" s="209" t="s">
        <v>1</v>
      </c>
      <c r="F941" s="210" t="s">
        <v>227</v>
      </c>
      <c r="G941" s="207"/>
      <c r="H941" s="211">
        <v>3.78</v>
      </c>
      <c r="I941" s="207"/>
      <c r="J941" s="207"/>
      <c r="K941" s="207"/>
      <c r="L941" s="208"/>
      <c r="M941" s="212"/>
      <c r="N941" s="213"/>
      <c r="O941" s="213"/>
      <c r="P941" s="213"/>
      <c r="Q941" s="213"/>
      <c r="R941" s="213"/>
      <c r="S941" s="213"/>
      <c r="T941" s="214"/>
      <c r="U941" s="207"/>
      <c r="V941" s="207"/>
      <c r="AT941" s="103" t="s">
        <v>212</v>
      </c>
      <c r="AU941" s="103" t="s">
        <v>83</v>
      </c>
      <c r="AV941" s="15" t="s">
        <v>211</v>
      </c>
      <c r="AW941" s="15" t="s">
        <v>32</v>
      </c>
      <c r="AX941" s="15" t="s">
        <v>81</v>
      </c>
      <c r="AY941" s="103" t="s">
        <v>204</v>
      </c>
    </row>
    <row r="942" spans="1:65" s="2" customFormat="1" ht="16.5" customHeight="1" x14ac:dyDescent="0.2">
      <c r="A942" s="111"/>
      <c r="B942" s="112"/>
      <c r="C942" s="187" t="s">
        <v>871</v>
      </c>
      <c r="D942" s="187" t="s">
        <v>207</v>
      </c>
      <c r="E942" s="188" t="s">
        <v>1607</v>
      </c>
      <c r="F942" s="189" t="s">
        <v>1608</v>
      </c>
      <c r="G942" s="190" t="s">
        <v>210</v>
      </c>
      <c r="H942" s="191">
        <v>1.6639999999999999</v>
      </c>
      <c r="I942" s="192"/>
      <c r="J942" s="192">
        <f>ROUND(I942*H942,2)</f>
        <v>0</v>
      </c>
      <c r="K942" s="193"/>
      <c r="L942" s="112"/>
      <c r="M942" s="194" t="s">
        <v>1</v>
      </c>
      <c r="N942" s="195" t="s">
        <v>40</v>
      </c>
      <c r="O942" s="196">
        <v>0</v>
      </c>
      <c r="P942" s="196">
        <f>O942*H942</f>
        <v>0</v>
      </c>
      <c r="Q942" s="196">
        <v>0</v>
      </c>
      <c r="R942" s="196">
        <f>Q942*H942</f>
        <v>0</v>
      </c>
      <c r="S942" s="196">
        <v>0</v>
      </c>
      <c r="T942" s="197">
        <f>S942*H942</f>
        <v>0</v>
      </c>
      <c r="U942" s="111"/>
      <c r="V942" s="111"/>
      <c r="W942" s="29"/>
      <c r="X942" s="29"/>
      <c r="Y942" s="29"/>
      <c r="Z942" s="29"/>
      <c r="AA942" s="29"/>
      <c r="AB942" s="29"/>
      <c r="AC942" s="29"/>
      <c r="AD942" s="29"/>
      <c r="AE942" s="29"/>
      <c r="AR942" s="99" t="s">
        <v>310</v>
      </c>
      <c r="AT942" s="99" t="s">
        <v>207</v>
      </c>
      <c r="AU942" s="99" t="s">
        <v>83</v>
      </c>
      <c r="AY942" s="18" t="s">
        <v>204</v>
      </c>
      <c r="BE942" s="100">
        <f>IF(N942="základní",J942,0)</f>
        <v>0</v>
      </c>
      <c r="BF942" s="100">
        <f>IF(N942="snížená",J942,0)</f>
        <v>0</v>
      </c>
      <c r="BG942" s="100">
        <f>IF(N942="zákl. přenesená",J942,0)</f>
        <v>0</v>
      </c>
      <c r="BH942" s="100">
        <f>IF(N942="sníž. přenesená",J942,0)</f>
        <v>0</v>
      </c>
      <c r="BI942" s="100">
        <f>IF(N942="nulová",J942,0)</f>
        <v>0</v>
      </c>
      <c r="BJ942" s="18" t="s">
        <v>81</v>
      </c>
      <c r="BK942" s="100">
        <f>ROUND(I942*H942,2)</f>
        <v>0</v>
      </c>
      <c r="BL942" s="18" t="s">
        <v>310</v>
      </c>
      <c r="BM942" s="99" t="s">
        <v>1609</v>
      </c>
    </row>
    <row r="943" spans="1:65" s="13" customFormat="1" x14ac:dyDescent="0.2">
      <c r="A943" s="225"/>
      <c r="B943" s="226"/>
      <c r="C943" s="225"/>
      <c r="D943" s="200" t="s">
        <v>212</v>
      </c>
      <c r="E943" s="227" t="s">
        <v>1</v>
      </c>
      <c r="F943" s="228" t="s">
        <v>1159</v>
      </c>
      <c r="G943" s="225"/>
      <c r="H943" s="227" t="s">
        <v>1</v>
      </c>
      <c r="I943" s="225"/>
      <c r="J943" s="225"/>
      <c r="K943" s="225"/>
      <c r="L943" s="226"/>
      <c r="M943" s="229"/>
      <c r="N943" s="230"/>
      <c r="O943" s="230"/>
      <c r="P943" s="230"/>
      <c r="Q943" s="230"/>
      <c r="R943" s="230"/>
      <c r="S943" s="230"/>
      <c r="T943" s="231"/>
      <c r="U943" s="225"/>
      <c r="V943" s="225"/>
      <c r="AT943" s="101" t="s">
        <v>212</v>
      </c>
      <c r="AU943" s="101" t="s">
        <v>83</v>
      </c>
      <c r="AV943" s="13" t="s">
        <v>81</v>
      </c>
      <c r="AW943" s="13" t="s">
        <v>32</v>
      </c>
      <c r="AX943" s="13" t="s">
        <v>75</v>
      </c>
      <c r="AY943" s="101" t="s">
        <v>204</v>
      </c>
    </row>
    <row r="944" spans="1:65" s="13" customFormat="1" x14ac:dyDescent="0.2">
      <c r="A944" s="225"/>
      <c r="B944" s="226"/>
      <c r="C944" s="225"/>
      <c r="D944" s="200" t="s">
        <v>212</v>
      </c>
      <c r="E944" s="227" t="s">
        <v>1</v>
      </c>
      <c r="F944" s="228" t="s">
        <v>412</v>
      </c>
      <c r="G944" s="225"/>
      <c r="H944" s="227" t="s">
        <v>1</v>
      </c>
      <c r="I944" s="225"/>
      <c r="J944" s="225"/>
      <c r="K944" s="225"/>
      <c r="L944" s="226"/>
      <c r="M944" s="229"/>
      <c r="N944" s="230"/>
      <c r="O944" s="230"/>
      <c r="P944" s="230"/>
      <c r="Q944" s="230"/>
      <c r="R944" s="230"/>
      <c r="S944" s="230"/>
      <c r="T944" s="231"/>
      <c r="U944" s="225"/>
      <c r="V944" s="225"/>
      <c r="AT944" s="101" t="s">
        <v>212</v>
      </c>
      <c r="AU944" s="101" t="s">
        <v>83</v>
      </c>
      <c r="AV944" s="13" t="s">
        <v>81</v>
      </c>
      <c r="AW944" s="13" t="s">
        <v>32</v>
      </c>
      <c r="AX944" s="13" t="s">
        <v>75</v>
      </c>
      <c r="AY944" s="101" t="s">
        <v>204</v>
      </c>
    </row>
    <row r="945" spans="1:65" s="14" customFormat="1" x14ac:dyDescent="0.2">
      <c r="A945" s="198"/>
      <c r="B945" s="199"/>
      <c r="C945" s="198"/>
      <c r="D945" s="200" t="s">
        <v>212</v>
      </c>
      <c r="E945" s="201" t="s">
        <v>1</v>
      </c>
      <c r="F945" s="202" t="s">
        <v>1610</v>
      </c>
      <c r="G945" s="198"/>
      <c r="H945" s="203">
        <v>1.6639999999999999</v>
      </c>
      <c r="I945" s="198"/>
      <c r="J945" s="198"/>
      <c r="K945" s="198"/>
      <c r="L945" s="199"/>
      <c r="M945" s="204"/>
      <c r="N945" s="205"/>
      <c r="O945" s="205"/>
      <c r="P945" s="205"/>
      <c r="Q945" s="205"/>
      <c r="R945" s="205"/>
      <c r="S945" s="205"/>
      <c r="T945" s="206"/>
      <c r="U945" s="198"/>
      <c r="V945" s="198"/>
      <c r="AT945" s="102" t="s">
        <v>212</v>
      </c>
      <c r="AU945" s="102" t="s">
        <v>83</v>
      </c>
      <c r="AV945" s="14" t="s">
        <v>83</v>
      </c>
      <c r="AW945" s="14" t="s">
        <v>32</v>
      </c>
      <c r="AX945" s="14" t="s">
        <v>75</v>
      </c>
      <c r="AY945" s="102" t="s">
        <v>204</v>
      </c>
    </row>
    <row r="946" spans="1:65" s="15" customFormat="1" x14ac:dyDescent="0.2">
      <c r="A946" s="207"/>
      <c r="B946" s="208"/>
      <c r="C946" s="207"/>
      <c r="D946" s="200" t="s">
        <v>212</v>
      </c>
      <c r="E946" s="209" t="s">
        <v>1</v>
      </c>
      <c r="F946" s="210" t="s">
        <v>227</v>
      </c>
      <c r="G946" s="207"/>
      <c r="H946" s="211">
        <v>1.6639999999999999</v>
      </c>
      <c r="I946" s="207"/>
      <c r="J946" s="207"/>
      <c r="K946" s="207"/>
      <c r="L946" s="208"/>
      <c r="M946" s="212"/>
      <c r="N946" s="213"/>
      <c r="O946" s="213"/>
      <c r="P946" s="213"/>
      <c r="Q946" s="213"/>
      <c r="R946" s="213"/>
      <c r="S946" s="213"/>
      <c r="T946" s="214"/>
      <c r="U946" s="207"/>
      <c r="V946" s="207"/>
      <c r="AT946" s="103" t="s">
        <v>212</v>
      </c>
      <c r="AU946" s="103" t="s">
        <v>83</v>
      </c>
      <c r="AV946" s="15" t="s">
        <v>211</v>
      </c>
      <c r="AW946" s="15" t="s">
        <v>32</v>
      </c>
      <c r="AX946" s="15" t="s">
        <v>81</v>
      </c>
      <c r="AY946" s="103" t="s">
        <v>204</v>
      </c>
    </row>
    <row r="947" spans="1:65" s="2" customFormat="1" ht="33" customHeight="1" x14ac:dyDescent="0.2">
      <c r="A947" s="111"/>
      <c r="B947" s="112"/>
      <c r="C947" s="187" t="s">
        <v>1611</v>
      </c>
      <c r="D947" s="187" t="s">
        <v>207</v>
      </c>
      <c r="E947" s="188" t="s">
        <v>1612</v>
      </c>
      <c r="F947" s="189" t="s">
        <v>1613</v>
      </c>
      <c r="G947" s="190" t="s">
        <v>859</v>
      </c>
      <c r="H947" s="191">
        <v>0.25</v>
      </c>
      <c r="I947" s="192"/>
      <c r="J947" s="192">
        <f>ROUND(I947*H947,2)</f>
        <v>0</v>
      </c>
      <c r="K947" s="193"/>
      <c r="L947" s="112"/>
      <c r="M947" s="194" t="s">
        <v>1</v>
      </c>
      <c r="N947" s="195" t="s">
        <v>40</v>
      </c>
      <c r="O947" s="196">
        <v>0</v>
      </c>
      <c r="P947" s="196">
        <f>O947*H947</f>
        <v>0</v>
      </c>
      <c r="Q947" s="196">
        <v>0</v>
      </c>
      <c r="R947" s="196">
        <f>Q947*H947</f>
        <v>0</v>
      </c>
      <c r="S947" s="196">
        <v>0</v>
      </c>
      <c r="T947" s="197">
        <f>S947*H947</f>
        <v>0</v>
      </c>
      <c r="U947" s="111"/>
      <c r="V947" s="111"/>
      <c r="W947" s="29"/>
      <c r="X947" s="29"/>
      <c r="Y947" s="29"/>
      <c r="Z947" s="29"/>
      <c r="AA947" s="29"/>
      <c r="AB947" s="29"/>
      <c r="AC947" s="29"/>
      <c r="AD947" s="29"/>
      <c r="AE947" s="29"/>
      <c r="AR947" s="99" t="s">
        <v>310</v>
      </c>
      <c r="AT947" s="99" t="s">
        <v>207</v>
      </c>
      <c r="AU947" s="99" t="s">
        <v>83</v>
      </c>
      <c r="AY947" s="18" t="s">
        <v>204</v>
      </c>
      <c r="BE947" s="100">
        <f>IF(N947="základní",J947,0)</f>
        <v>0</v>
      </c>
      <c r="BF947" s="100">
        <f>IF(N947="snížená",J947,0)</f>
        <v>0</v>
      </c>
      <c r="BG947" s="100">
        <f>IF(N947="zákl. přenesená",J947,0)</f>
        <v>0</v>
      </c>
      <c r="BH947" s="100">
        <f>IF(N947="sníž. přenesená",J947,0)</f>
        <v>0</v>
      </c>
      <c r="BI947" s="100">
        <f>IF(N947="nulová",J947,0)</f>
        <v>0</v>
      </c>
      <c r="BJ947" s="18" t="s">
        <v>81</v>
      </c>
      <c r="BK947" s="100">
        <f>ROUND(I947*H947,2)</f>
        <v>0</v>
      </c>
      <c r="BL947" s="18" t="s">
        <v>310</v>
      </c>
      <c r="BM947" s="99" t="s">
        <v>1614</v>
      </c>
    </row>
    <row r="948" spans="1:65" s="2" customFormat="1" ht="24.2" customHeight="1" x14ac:dyDescent="0.2">
      <c r="A948" s="111"/>
      <c r="B948" s="112"/>
      <c r="C948" s="187" t="s">
        <v>1374</v>
      </c>
      <c r="D948" s="187" t="s">
        <v>207</v>
      </c>
      <c r="E948" s="188" t="s">
        <v>1615</v>
      </c>
      <c r="F948" s="189" t="s">
        <v>1616</v>
      </c>
      <c r="G948" s="190" t="s">
        <v>859</v>
      </c>
      <c r="H948" s="191">
        <v>0.25</v>
      </c>
      <c r="I948" s="192"/>
      <c r="J948" s="192">
        <f>ROUND(I948*H948,2)</f>
        <v>0</v>
      </c>
      <c r="K948" s="193"/>
      <c r="L948" s="112"/>
      <c r="M948" s="194" t="s">
        <v>1</v>
      </c>
      <c r="N948" s="195" t="s">
        <v>40</v>
      </c>
      <c r="O948" s="196">
        <v>0</v>
      </c>
      <c r="P948" s="196">
        <f>O948*H948</f>
        <v>0</v>
      </c>
      <c r="Q948" s="196">
        <v>0</v>
      </c>
      <c r="R948" s="196">
        <f>Q948*H948</f>
        <v>0</v>
      </c>
      <c r="S948" s="196">
        <v>0</v>
      </c>
      <c r="T948" s="197">
        <f>S948*H948</f>
        <v>0</v>
      </c>
      <c r="U948" s="111"/>
      <c r="V948" s="111"/>
      <c r="W948" s="29"/>
      <c r="X948" s="29"/>
      <c r="Y948" s="29"/>
      <c r="Z948" s="29"/>
      <c r="AA948" s="29"/>
      <c r="AB948" s="29"/>
      <c r="AC948" s="29"/>
      <c r="AD948" s="29"/>
      <c r="AE948" s="29"/>
      <c r="AR948" s="99" t="s">
        <v>310</v>
      </c>
      <c r="AT948" s="99" t="s">
        <v>207</v>
      </c>
      <c r="AU948" s="99" t="s">
        <v>83</v>
      </c>
      <c r="AY948" s="18" t="s">
        <v>204</v>
      </c>
      <c r="BE948" s="100">
        <f>IF(N948="základní",J948,0)</f>
        <v>0</v>
      </c>
      <c r="BF948" s="100">
        <f>IF(N948="snížená",J948,0)</f>
        <v>0</v>
      </c>
      <c r="BG948" s="100">
        <f>IF(N948="zákl. přenesená",J948,0)</f>
        <v>0</v>
      </c>
      <c r="BH948" s="100">
        <f>IF(N948="sníž. přenesená",J948,0)</f>
        <v>0</v>
      </c>
      <c r="BI948" s="100">
        <f>IF(N948="nulová",J948,0)</f>
        <v>0</v>
      </c>
      <c r="BJ948" s="18" t="s">
        <v>81</v>
      </c>
      <c r="BK948" s="100">
        <f>ROUND(I948*H948,2)</f>
        <v>0</v>
      </c>
      <c r="BL948" s="18" t="s">
        <v>310</v>
      </c>
      <c r="BM948" s="99" t="s">
        <v>1617</v>
      </c>
    </row>
    <row r="949" spans="1:65" s="2" customFormat="1" ht="24.2" customHeight="1" x14ac:dyDescent="0.2">
      <c r="A949" s="111"/>
      <c r="B949" s="112"/>
      <c r="C949" s="187" t="s">
        <v>1618</v>
      </c>
      <c r="D949" s="187" t="s">
        <v>207</v>
      </c>
      <c r="E949" s="188" t="s">
        <v>1619</v>
      </c>
      <c r="F949" s="189" t="s">
        <v>1620</v>
      </c>
      <c r="G949" s="190" t="s">
        <v>859</v>
      </c>
      <c r="H949" s="191">
        <v>0.25</v>
      </c>
      <c r="I949" s="192"/>
      <c r="J949" s="192">
        <f>ROUND(I949*H949,2)</f>
        <v>0</v>
      </c>
      <c r="K949" s="193"/>
      <c r="L949" s="112"/>
      <c r="M949" s="194" t="s">
        <v>1</v>
      </c>
      <c r="N949" s="195" t="s">
        <v>40</v>
      </c>
      <c r="O949" s="196">
        <v>0</v>
      </c>
      <c r="P949" s="196">
        <f>O949*H949</f>
        <v>0</v>
      </c>
      <c r="Q949" s="196">
        <v>0</v>
      </c>
      <c r="R949" s="196">
        <f>Q949*H949</f>
        <v>0</v>
      </c>
      <c r="S949" s="196">
        <v>0</v>
      </c>
      <c r="T949" s="197">
        <f>S949*H949</f>
        <v>0</v>
      </c>
      <c r="U949" s="111"/>
      <c r="V949" s="111"/>
      <c r="W949" s="29"/>
      <c r="X949" s="29"/>
      <c r="Y949" s="29"/>
      <c r="Z949" s="29"/>
      <c r="AA949" s="29"/>
      <c r="AB949" s="29"/>
      <c r="AC949" s="29"/>
      <c r="AD949" s="29"/>
      <c r="AE949" s="29"/>
      <c r="AR949" s="99" t="s">
        <v>310</v>
      </c>
      <c r="AT949" s="99" t="s">
        <v>207</v>
      </c>
      <c r="AU949" s="99" t="s">
        <v>83</v>
      </c>
      <c r="AY949" s="18" t="s">
        <v>204</v>
      </c>
      <c r="BE949" s="100">
        <f>IF(N949="základní",J949,0)</f>
        <v>0</v>
      </c>
      <c r="BF949" s="100">
        <f>IF(N949="snížená",J949,0)</f>
        <v>0</v>
      </c>
      <c r="BG949" s="100">
        <f>IF(N949="zákl. přenesená",J949,0)</f>
        <v>0</v>
      </c>
      <c r="BH949" s="100">
        <f>IF(N949="sníž. přenesená",J949,0)</f>
        <v>0</v>
      </c>
      <c r="BI949" s="100">
        <f>IF(N949="nulová",J949,0)</f>
        <v>0</v>
      </c>
      <c r="BJ949" s="18" t="s">
        <v>81</v>
      </c>
      <c r="BK949" s="100">
        <f>ROUND(I949*H949,2)</f>
        <v>0</v>
      </c>
      <c r="BL949" s="18" t="s">
        <v>310</v>
      </c>
      <c r="BM949" s="99" t="s">
        <v>1621</v>
      </c>
    </row>
    <row r="950" spans="1:65" s="12" customFormat="1" ht="22.9" customHeight="1" x14ac:dyDescent="0.2">
      <c r="A950" s="176"/>
      <c r="B950" s="177"/>
      <c r="C950" s="176"/>
      <c r="D950" s="178" t="s">
        <v>74</v>
      </c>
      <c r="E950" s="185" t="s">
        <v>960</v>
      </c>
      <c r="F950" s="185" t="s">
        <v>961</v>
      </c>
      <c r="G950" s="176"/>
      <c r="H950" s="176"/>
      <c r="I950" s="176"/>
      <c r="J950" s="186">
        <f>BK950</f>
        <v>0</v>
      </c>
      <c r="K950" s="176"/>
      <c r="L950" s="177"/>
      <c r="M950" s="181"/>
      <c r="N950" s="182"/>
      <c r="O950" s="182"/>
      <c r="P950" s="183">
        <f>SUM(P951:P958)</f>
        <v>0</v>
      </c>
      <c r="Q950" s="182"/>
      <c r="R950" s="183">
        <f>SUM(R951:R958)</f>
        <v>0</v>
      </c>
      <c r="S950" s="182"/>
      <c r="T950" s="184">
        <f>SUM(T951:T958)</f>
        <v>0</v>
      </c>
      <c r="U950" s="176"/>
      <c r="V950" s="176"/>
      <c r="AR950" s="96" t="s">
        <v>83</v>
      </c>
      <c r="AT950" s="97" t="s">
        <v>74</v>
      </c>
      <c r="AU950" s="97" t="s">
        <v>81</v>
      </c>
      <c r="AY950" s="96" t="s">
        <v>204</v>
      </c>
      <c r="BK950" s="98">
        <f>SUM(BK951:BK958)</f>
        <v>0</v>
      </c>
    </row>
    <row r="951" spans="1:65" s="2" customFormat="1" ht="24.2" customHeight="1" x14ac:dyDescent="0.2">
      <c r="A951" s="111"/>
      <c r="B951" s="112"/>
      <c r="C951" s="187" t="s">
        <v>1378</v>
      </c>
      <c r="D951" s="187" t="s">
        <v>207</v>
      </c>
      <c r="E951" s="188" t="s">
        <v>1622</v>
      </c>
      <c r="F951" s="189" t="s">
        <v>1623</v>
      </c>
      <c r="G951" s="190" t="s">
        <v>367</v>
      </c>
      <c r="H951" s="191">
        <v>54.8</v>
      </c>
      <c r="I951" s="192"/>
      <c r="J951" s="192">
        <f>ROUND(I951*H951,2)</f>
        <v>0</v>
      </c>
      <c r="K951" s="193"/>
      <c r="L951" s="112"/>
      <c r="M951" s="194" t="s">
        <v>1</v>
      </c>
      <c r="N951" s="195" t="s">
        <v>40</v>
      </c>
      <c r="O951" s="196">
        <v>0</v>
      </c>
      <c r="P951" s="196">
        <f>O951*H951</f>
        <v>0</v>
      </c>
      <c r="Q951" s="196">
        <v>0</v>
      </c>
      <c r="R951" s="196">
        <f>Q951*H951</f>
        <v>0</v>
      </c>
      <c r="S951" s="196">
        <v>0</v>
      </c>
      <c r="T951" s="197">
        <f>S951*H951</f>
        <v>0</v>
      </c>
      <c r="U951" s="111"/>
      <c r="V951" s="111"/>
      <c r="W951" s="29"/>
      <c r="X951" s="29"/>
      <c r="Y951" s="29"/>
      <c r="Z951" s="29"/>
      <c r="AA951" s="29"/>
      <c r="AB951" s="29"/>
      <c r="AC951" s="29"/>
      <c r="AD951" s="29"/>
      <c r="AE951" s="29"/>
      <c r="AR951" s="99" t="s">
        <v>310</v>
      </c>
      <c r="AT951" s="99" t="s">
        <v>207</v>
      </c>
      <c r="AU951" s="99" t="s">
        <v>83</v>
      </c>
      <c r="AY951" s="18" t="s">
        <v>204</v>
      </c>
      <c r="BE951" s="100">
        <f>IF(N951="základní",J951,0)</f>
        <v>0</v>
      </c>
      <c r="BF951" s="100">
        <f>IF(N951="snížená",J951,0)</f>
        <v>0</v>
      </c>
      <c r="BG951" s="100">
        <f>IF(N951="zákl. přenesená",J951,0)</f>
        <v>0</v>
      </c>
      <c r="BH951" s="100">
        <f>IF(N951="sníž. přenesená",J951,0)</f>
        <v>0</v>
      </c>
      <c r="BI951" s="100">
        <f>IF(N951="nulová",J951,0)</f>
        <v>0</v>
      </c>
      <c r="BJ951" s="18" t="s">
        <v>81</v>
      </c>
      <c r="BK951" s="100">
        <f>ROUND(I951*H951,2)</f>
        <v>0</v>
      </c>
      <c r="BL951" s="18" t="s">
        <v>310</v>
      </c>
      <c r="BM951" s="99" t="s">
        <v>1624</v>
      </c>
    </row>
    <row r="952" spans="1:65" s="13" customFormat="1" x14ac:dyDescent="0.2">
      <c r="A952" s="225"/>
      <c r="B952" s="226"/>
      <c r="C952" s="225"/>
      <c r="D952" s="200" t="s">
        <v>212</v>
      </c>
      <c r="E952" s="227" t="s">
        <v>1</v>
      </c>
      <c r="F952" s="228" t="s">
        <v>1482</v>
      </c>
      <c r="G952" s="225"/>
      <c r="H952" s="227" t="s">
        <v>1</v>
      </c>
      <c r="I952" s="225"/>
      <c r="J952" s="225"/>
      <c r="K952" s="225"/>
      <c r="L952" s="226"/>
      <c r="M952" s="229"/>
      <c r="N952" s="230"/>
      <c r="O952" s="230"/>
      <c r="P952" s="230"/>
      <c r="Q952" s="230"/>
      <c r="R952" s="230"/>
      <c r="S952" s="230"/>
      <c r="T952" s="231"/>
      <c r="U952" s="225"/>
      <c r="V952" s="225"/>
      <c r="AT952" s="101" t="s">
        <v>212</v>
      </c>
      <c r="AU952" s="101" t="s">
        <v>83</v>
      </c>
      <c r="AV952" s="13" t="s">
        <v>81</v>
      </c>
      <c r="AW952" s="13" t="s">
        <v>32</v>
      </c>
      <c r="AX952" s="13" t="s">
        <v>75</v>
      </c>
      <c r="AY952" s="101" t="s">
        <v>204</v>
      </c>
    </row>
    <row r="953" spans="1:65" s="14" customFormat="1" x14ac:dyDescent="0.2">
      <c r="A953" s="198"/>
      <c r="B953" s="199"/>
      <c r="C953" s="198"/>
      <c r="D953" s="200" t="s">
        <v>212</v>
      </c>
      <c r="E953" s="201" t="s">
        <v>1</v>
      </c>
      <c r="F953" s="202" t="s">
        <v>1625</v>
      </c>
      <c r="G953" s="198"/>
      <c r="H953" s="203">
        <v>54.8</v>
      </c>
      <c r="I953" s="198"/>
      <c r="J953" s="198"/>
      <c r="K953" s="198"/>
      <c r="L953" s="199"/>
      <c r="M953" s="204"/>
      <c r="N953" s="205"/>
      <c r="O953" s="205"/>
      <c r="P953" s="205"/>
      <c r="Q953" s="205"/>
      <c r="R953" s="205"/>
      <c r="S953" s="205"/>
      <c r="T953" s="206"/>
      <c r="U953" s="198"/>
      <c r="V953" s="198"/>
      <c r="AT953" s="102" t="s">
        <v>212</v>
      </c>
      <c r="AU953" s="102" t="s">
        <v>83</v>
      </c>
      <c r="AV953" s="14" t="s">
        <v>83</v>
      </c>
      <c r="AW953" s="14" t="s">
        <v>32</v>
      </c>
      <c r="AX953" s="14" t="s">
        <v>75</v>
      </c>
      <c r="AY953" s="102" t="s">
        <v>204</v>
      </c>
    </row>
    <row r="954" spans="1:65" s="15" customFormat="1" x14ac:dyDescent="0.2">
      <c r="A954" s="207"/>
      <c r="B954" s="208"/>
      <c r="C954" s="207"/>
      <c r="D954" s="200" t="s">
        <v>212</v>
      </c>
      <c r="E954" s="209" t="s">
        <v>1</v>
      </c>
      <c r="F954" s="210" t="s">
        <v>227</v>
      </c>
      <c r="G954" s="207"/>
      <c r="H954" s="211">
        <v>54.8</v>
      </c>
      <c r="I954" s="207"/>
      <c r="J954" s="207"/>
      <c r="K954" s="207"/>
      <c r="L954" s="208"/>
      <c r="M954" s="212"/>
      <c r="N954" s="213"/>
      <c r="O954" s="213"/>
      <c r="P954" s="213"/>
      <c r="Q954" s="213"/>
      <c r="R954" s="213"/>
      <c r="S954" s="213"/>
      <c r="T954" s="214"/>
      <c r="U954" s="207"/>
      <c r="V954" s="207"/>
      <c r="AT954" s="103" t="s">
        <v>212</v>
      </c>
      <c r="AU954" s="103" t="s">
        <v>83</v>
      </c>
      <c r="AV954" s="15" t="s">
        <v>211</v>
      </c>
      <c r="AW954" s="15" t="s">
        <v>32</v>
      </c>
      <c r="AX954" s="15" t="s">
        <v>81</v>
      </c>
      <c r="AY954" s="103" t="s">
        <v>204</v>
      </c>
    </row>
    <row r="955" spans="1:65" s="2" customFormat="1" ht="33" customHeight="1" x14ac:dyDescent="0.2">
      <c r="A955" s="111"/>
      <c r="B955" s="112"/>
      <c r="C955" s="187" t="s">
        <v>1626</v>
      </c>
      <c r="D955" s="187" t="s">
        <v>207</v>
      </c>
      <c r="E955" s="188" t="s">
        <v>1627</v>
      </c>
      <c r="F955" s="189" t="s">
        <v>1628</v>
      </c>
      <c r="G955" s="190" t="s">
        <v>367</v>
      </c>
      <c r="H955" s="191">
        <v>54.8</v>
      </c>
      <c r="I955" s="192"/>
      <c r="J955" s="192">
        <f>ROUND(I955*H955,2)</f>
        <v>0</v>
      </c>
      <c r="K955" s="193"/>
      <c r="L955" s="112"/>
      <c r="M955" s="194" t="s">
        <v>1</v>
      </c>
      <c r="N955" s="195" t="s">
        <v>40</v>
      </c>
      <c r="O955" s="196">
        <v>0</v>
      </c>
      <c r="P955" s="196">
        <f>O955*H955</f>
        <v>0</v>
      </c>
      <c r="Q955" s="196">
        <v>0</v>
      </c>
      <c r="R955" s="196">
        <f>Q955*H955</f>
        <v>0</v>
      </c>
      <c r="S955" s="196">
        <v>0</v>
      </c>
      <c r="T955" s="197">
        <f>S955*H955</f>
        <v>0</v>
      </c>
      <c r="U955" s="111"/>
      <c r="V955" s="111"/>
      <c r="W955" s="29"/>
      <c r="X955" s="29"/>
      <c r="Y955" s="29"/>
      <c r="Z955" s="29"/>
      <c r="AA955" s="29"/>
      <c r="AB955" s="29"/>
      <c r="AC955" s="29"/>
      <c r="AD955" s="29"/>
      <c r="AE955" s="29"/>
      <c r="AR955" s="99" t="s">
        <v>310</v>
      </c>
      <c r="AT955" s="99" t="s">
        <v>207</v>
      </c>
      <c r="AU955" s="99" t="s">
        <v>83</v>
      </c>
      <c r="AY955" s="18" t="s">
        <v>204</v>
      </c>
      <c r="BE955" s="100">
        <f>IF(N955="základní",J955,0)</f>
        <v>0</v>
      </c>
      <c r="BF955" s="100">
        <f>IF(N955="snížená",J955,0)</f>
        <v>0</v>
      </c>
      <c r="BG955" s="100">
        <f>IF(N955="zákl. přenesená",J955,0)</f>
        <v>0</v>
      </c>
      <c r="BH955" s="100">
        <f>IF(N955="sníž. přenesená",J955,0)</f>
        <v>0</v>
      </c>
      <c r="BI955" s="100">
        <f>IF(N955="nulová",J955,0)</f>
        <v>0</v>
      </c>
      <c r="BJ955" s="18" t="s">
        <v>81</v>
      </c>
      <c r="BK955" s="100">
        <f>ROUND(I955*H955,2)</f>
        <v>0</v>
      </c>
      <c r="BL955" s="18" t="s">
        <v>310</v>
      </c>
      <c r="BM955" s="99" t="s">
        <v>1629</v>
      </c>
    </row>
    <row r="956" spans="1:65" s="2" customFormat="1" ht="33" customHeight="1" x14ac:dyDescent="0.2">
      <c r="A956" s="111"/>
      <c r="B956" s="112"/>
      <c r="C956" s="187" t="s">
        <v>894</v>
      </c>
      <c r="D956" s="187" t="s">
        <v>207</v>
      </c>
      <c r="E956" s="188" t="s">
        <v>1630</v>
      </c>
      <c r="F956" s="189" t="s">
        <v>1631</v>
      </c>
      <c r="G956" s="190" t="s">
        <v>859</v>
      </c>
      <c r="H956" s="191">
        <v>0.26400000000000001</v>
      </c>
      <c r="I956" s="192"/>
      <c r="J956" s="192">
        <f>ROUND(I956*H956,2)</f>
        <v>0</v>
      </c>
      <c r="K956" s="193"/>
      <c r="L956" s="112"/>
      <c r="M956" s="194" t="s">
        <v>1</v>
      </c>
      <c r="N956" s="195" t="s">
        <v>40</v>
      </c>
      <c r="O956" s="196">
        <v>0</v>
      </c>
      <c r="P956" s="196">
        <f>O956*H956</f>
        <v>0</v>
      </c>
      <c r="Q956" s="196">
        <v>0</v>
      </c>
      <c r="R956" s="196">
        <f>Q956*H956</f>
        <v>0</v>
      </c>
      <c r="S956" s="196">
        <v>0</v>
      </c>
      <c r="T956" s="197">
        <f>S956*H956</f>
        <v>0</v>
      </c>
      <c r="U956" s="111"/>
      <c r="V956" s="111"/>
      <c r="W956" s="29"/>
      <c r="X956" s="29"/>
      <c r="Y956" s="29"/>
      <c r="Z956" s="29"/>
      <c r="AA956" s="29"/>
      <c r="AB956" s="29"/>
      <c r="AC956" s="29"/>
      <c r="AD956" s="29"/>
      <c r="AE956" s="29"/>
      <c r="AR956" s="99" t="s">
        <v>310</v>
      </c>
      <c r="AT956" s="99" t="s">
        <v>207</v>
      </c>
      <c r="AU956" s="99" t="s">
        <v>83</v>
      </c>
      <c r="AY956" s="18" t="s">
        <v>204</v>
      </c>
      <c r="BE956" s="100">
        <f>IF(N956="základní",J956,0)</f>
        <v>0</v>
      </c>
      <c r="BF956" s="100">
        <f>IF(N956="snížená",J956,0)</f>
        <v>0</v>
      </c>
      <c r="BG956" s="100">
        <f>IF(N956="zákl. přenesená",J956,0)</f>
        <v>0</v>
      </c>
      <c r="BH956" s="100">
        <f>IF(N956="sníž. přenesená",J956,0)</f>
        <v>0</v>
      </c>
      <c r="BI956" s="100">
        <f>IF(N956="nulová",J956,0)</f>
        <v>0</v>
      </c>
      <c r="BJ956" s="18" t="s">
        <v>81</v>
      </c>
      <c r="BK956" s="100">
        <f>ROUND(I956*H956,2)</f>
        <v>0</v>
      </c>
      <c r="BL956" s="18" t="s">
        <v>310</v>
      </c>
      <c r="BM956" s="99" t="s">
        <v>1632</v>
      </c>
    </row>
    <row r="957" spans="1:65" s="2" customFormat="1" ht="24.2" customHeight="1" x14ac:dyDescent="0.2">
      <c r="A957" s="111"/>
      <c r="B957" s="112"/>
      <c r="C957" s="187" t="s">
        <v>1633</v>
      </c>
      <c r="D957" s="187" t="s">
        <v>207</v>
      </c>
      <c r="E957" s="188" t="s">
        <v>1634</v>
      </c>
      <c r="F957" s="189" t="s">
        <v>1635</v>
      </c>
      <c r="G957" s="190" t="s">
        <v>859</v>
      </c>
      <c r="H957" s="191">
        <v>0.26400000000000001</v>
      </c>
      <c r="I957" s="192"/>
      <c r="J957" s="192">
        <f>ROUND(I957*H957,2)</f>
        <v>0</v>
      </c>
      <c r="K957" s="193"/>
      <c r="L957" s="112"/>
      <c r="M957" s="194" t="s">
        <v>1</v>
      </c>
      <c r="N957" s="195" t="s">
        <v>40</v>
      </c>
      <c r="O957" s="196">
        <v>0</v>
      </c>
      <c r="P957" s="196">
        <f>O957*H957</f>
        <v>0</v>
      </c>
      <c r="Q957" s="196">
        <v>0</v>
      </c>
      <c r="R957" s="196">
        <f>Q957*H957</f>
        <v>0</v>
      </c>
      <c r="S957" s="196">
        <v>0</v>
      </c>
      <c r="T957" s="197">
        <f>S957*H957</f>
        <v>0</v>
      </c>
      <c r="U957" s="111"/>
      <c r="V957" s="111"/>
      <c r="W957" s="29"/>
      <c r="X957" s="29"/>
      <c r="Y957" s="29"/>
      <c r="Z957" s="29"/>
      <c r="AA957" s="29"/>
      <c r="AB957" s="29"/>
      <c r="AC957" s="29"/>
      <c r="AD957" s="29"/>
      <c r="AE957" s="29"/>
      <c r="AR957" s="99" t="s">
        <v>310</v>
      </c>
      <c r="AT957" s="99" t="s">
        <v>207</v>
      </c>
      <c r="AU957" s="99" t="s">
        <v>83</v>
      </c>
      <c r="AY957" s="18" t="s">
        <v>204</v>
      </c>
      <c r="BE957" s="100">
        <f>IF(N957="základní",J957,0)</f>
        <v>0</v>
      </c>
      <c r="BF957" s="100">
        <f>IF(N957="snížená",J957,0)</f>
        <v>0</v>
      </c>
      <c r="BG957" s="100">
        <f>IF(N957="zákl. přenesená",J957,0)</f>
        <v>0</v>
      </c>
      <c r="BH957" s="100">
        <f>IF(N957="sníž. přenesená",J957,0)</f>
        <v>0</v>
      </c>
      <c r="BI957" s="100">
        <f>IF(N957="nulová",J957,0)</f>
        <v>0</v>
      </c>
      <c r="BJ957" s="18" t="s">
        <v>81</v>
      </c>
      <c r="BK957" s="100">
        <f>ROUND(I957*H957,2)</f>
        <v>0</v>
      </c>
      <c r="BL957" s="18" t="s">
        <v>310</v>
      </c>
      <c r="BM957" s="99" t="s">
        <v>1636</v>
      </c>
    </row>
    <row r="958" spans="1:65" s="2" customFormat="1" ht="24.2" customHeight="1" x14ac:dyDescent="0.2">
      <c r="A958" s="111"/>
      <c r="B958" s="112"/>
      <c r="C958" s="187" t="s">
        <v>897</v>
      </c>
      <c r="D958" s="187" t="s">
        <v>207</v>
      </c>
      <c r="E958" s="188" t="s">
        <v>1637</v>
      </c>
      <c r="F958" s="189" t="s">
        <v>1638</v>
      </c>
      <c r="G958" s="190" t="s">
        <v>859</v>
      </c>
      <c r="H958" s="191">
        <v>0.26400000000000001</v>
      </c>
      <c r="I958" s="192"/>
      <c r="J958" s="192">
        <f>ROUND(I958*H958,2)</f>
        <v>0</v>
      </c>
      <c r="K958" s="193"/>
      <c r="L958" s="112"/>
      <c r="M958" s="194" t="s">
        <v>1</v>
      </c>
      <c r="N958" s="195" t="s">
        <v>40</v>
      </c>
      <c r="O958" s="196">
        <v>0</v>
      </c>
      <c r="P958" s="196">
        <f>O958*H958</f>
        <v>0</v>
      </c>
      <c r="Q958" s="196">
        <v>0</v>
      </c>
      <c r="R958" s="196">
        <f>Q958*H958</f>
        <v>0</v>
      </c>
      <c r="S958" s="196">
        <v>0</v>
      </c>
      <c r="T958" s="197">
        <f>S958*H958</f>
        <v>0</v>
      </c>
      <c r="U958" s="111"/>
      <c r="V958" s="111"/>
      <c r="W958" s="29"/>
      <c r="X958" s="29"/>
      <c r="Y958" s="29"/>
      <c r="Z958" s="29"/>
      <c r="AA958" s="29"/>
      <c r="AB958" s="29"/>
      <c r="AC958" s="29"/>
      <c r="AD958" s="29"/>
      <c r="AE958" s="29"/>
      <c r="AR958" s="99" t="s">
        <v>310</v>
      </c>
      <c r="AT958" s="99" t="s">
        <v>207</v>
      </c>
      <c r="AU958" s="99" t="s">
        <v>83</v>
      </c>
      <c r="AY958" s="18" t="s">
        <v>204</v>
      </c>
      <c r="BE958" s="100">
        <f>IF(N958="základní",J958,0)</f>
        <v>0</v>
      </c>
      <c r="BF958" s="100">
        <f>IF(N958="snížená",J958,0)</f>
        <v>0</v>
      </c>
      <c r="BG958" s="100">
        <f>IF(N958="zákl. přenesená",J958,0)</f>
        <v>0</v>
      </c>
      <c r="BH958" s="100">
        <f>IF(N958="sníž. přenesená",J958,0)</f>
        <v>0</v>
      </c>
      <c r="BI958" s="100">
        <f>IF(N958="nulová",J958,0)</f>
        <v>0</v>
      </c>
      <c r="BJ958" s="18" t="s">
        <v>81</v>
      </c>
      <c r="BK958" s="100">
        <f>ROUND(I958*H958,2)</f>
        <v>0</v>
      </c>
      <c r="BL958" s="18" t="s">
        <v>310</v>
      </c>
      <c r="BM958" s="99" t="s">
        <v>1639</v>
      </c>
    </row>
    <row r="959" spans="1:65" s="12" customFormat="1" ht="22.9" customHeight="1" x14ac:dyDescent="0.2">
      <c r="A959" s="176"/>
      <c r="B959" s="177"/>
      <c r="C959" s="176"/>
      <c r="D959" s="178" t="s">
        <v>74</v>
      </c>
      <c r="E959" s="185" t="s">
        <v>1640</v>
      </c>
      <c r="F959" s="185" t="s">
        <v>1641</v>
      </c>
      <c r="G959" s="176"/>
      <c r="H959" s="176"/>
      <c r="I959" s="176"/>
      <c r="J959" s="186">
        <f>BK959</f>
        <v>0</v>
      </c>
      <c r="K959" s="176"/>
      <c r="L959" s="177"/>
      <c r="M959" s="181"/>
      <c r="N959" s="182"/>
      <c r="O959" s="182"/>
      <c r="P959" s="183">
        <f>SUM(P960:P1094)</f>
        <v>0</v>
      </c>
      <c r="Q959" s="182"/>
      <c r="R959" s="183">
        <f>SUM(R960:R1094)</f>
        <v>0</v>
      </c>
      <c r="S959" s="182"/>
      <c r="T959" s="184">
        <f>SUM(T960:T1094)</f>
        <v>0</v>
      </c>
      <c r="U959" s="176"/>
      <c r="V959" s="176"/>
      <c r="AR959" s="96" t="s">
        <v>83</v>
      </c>
      <c r="AT959" s="97" t="s">
        <v>74</v>
      </c>
      <c r="AU959" s="97" t="s">
        <v>81</v>
      </c>
      <c r="AY959" s="96" t="s">
        <v>204</v>
      </c>
      <c r="BK959" s="98">
        <f>SUM(BK960:BK1094)</f>
        <v>0</v>
      </c>
    </row>
    <row r="960" spans="1:65" s="2" customFormat="1" ht="16.5" customHeight="1" x14ac:dyDescent="0.2">
      <c r="A960" s="111"/>
      <c r="B960" s="112"/>
      <c r="C960" s="187" t="s">
        <v>1642</v>
      </c>
      <c r="D960" s="187" t="s">
        <v>207</v>
      </c>
      <c r="E960" s="188" t="s">
        <v>1643</v>
      </c>
      <c r="F960" s="189" t="s">
        <v>1644</v>
      </c>
      <c r="G960" s="190" t="s">
        <v>210</v>
      </c>
      <c r="H960" s="191">
        <v>290.50700000000001</v>
      </c>
      <c r="I960" s="192"/>
      <c r="J960" s="192">
        <f>ROUND(I960*H960,2)</f>
        <v>0</v>
      </c>
      <c r="K960" s="193"/>
      <c r="L960" s="112"/>
      <c r="M960" s="194" t="s">
        <v>1</v>
      </c>
      <c r="N960" s="195" t="s">
        <v>40</v>
      </c>
      <c r="O960" s="196">
        <v>0</v>
      </c>
      <c r="P960" s="196">
        <f>O960*H960</f>
        <v>0</v>
      </c>
      <c r="Q960" s="196">
        <v>0</v>
      </c>
      <c r="R960" s="196">
        <f>Q960*H960</f>
        <v>0</v>
      </c>
      <c r="S960" s="196">
        <v>0</v>
      </c>
      <c r="T960" s="197">
        <f>S960*H960</f>
        <v>0</v>
      </c>
      <c r="U960" s="111"/>
      <c r="V960" s="111"/>
      <c r="W960" s="29"/>
      <c r="X960" s="29"/>
      <c r="Y960" s="29"/>
      <c r="Z960" s="29"/>
      <c r="AA960" s="29"/>
      <c r="AB960" s="29"/>
      <c r="AC960" s="29"/>
      <c r="AD960" s="29"/>
      <c r="AE960" s="29"/>
      <c r="AR960" s="99" t="s">
        <v>310</v>
      </c>
      <c r="AT960" s="99" t="s">
        <v>207</v>
      </c>
      <c r="AU960" s="99" t="s">
        <v>83</v>
      </c>
      <c r="AY960" s="18" t="s">
        <v>204</v>
      </c>
      <c r="BE960" s="100">
        <f>IF(N960="základní",J960,0)</f>
        <v>0</v>
      </c>
      <c r="BF960" s="100">
        <f>IF(N960="snížená",J960,0)</f>
        <v>0</v>
      </c>
      <c r="BG960" s="100">
        <f>IF(N960="zákl. přenesená",J960,0)</f>
        <v>0</v>
      </c>
      <c r="BH960" s="100">
        <f>IF(N960="sníž. přenesená",J960,0)</f>
        <v>0</v>
      </c>
      <c r="BI960" s="100">
        <f>IF(N960="nulová",J960,0)</f>
        <v>0</v>
      </c>
      <c r="BJ960" s="18" t="s">
        <v>81</v>
      </c>
      <c r="BK960" s="100">
        <f>ROUND(I960*H960,2)</f>
        <v>0</v>
      </c>
      <c r="BL960" s="18" t="s">
        <v>310</v>
      </c>
      <c r="BM960" s="99" t="s">
        <v>1645</v>
      </c>
    </row>
    <row r="961" spans="1:65" s="14" customFormat="1" x14ac:dyDescent="0.2">
      <c r="A961" s="198"/>
      <c r="B961" s="199"/>
      <c r="C961" s="198"/>
      <c r="D961" s="200" t="s">
        <v>212</v>
      </c>
      <c r="E961" s="201" t="s">
        <v>1</v>
      </c>
      <c r="F961" s="202" t="s">
        <v>1646</v>
      </c>
      <c r="G961" s="198"/>
      <c r="H961" s="203">
        <v>191.6</v>
      </c>
      <c r="I961" s="198"/>
      <c r="J961" s="198"/>
      <c r="K961" s="198"/>
      <c r="L961" s="199"/>
      <c r="M961" s="204"/>
      <c r="N961" s="205"/>
      <c r="O961" s="205"/>
      <c r="P961" s="205"/>
      <c r="Q961" s="205"/>
      <c r="R961" s="205"/>
      <c r="S961" s="205"/>
      <c r="T961" s="206"/>
      <c r="U961" s="198"/>
      <c r="V961" s="198"/>
      <c r="AT961" s="102" t="s">
        <v>212</v>
      </c>
      <c r="AU961" s="102" t="s">
        <v>83</v>
      </c>
      <c r="AV961" s="14" t="s">
        <v>83</v>
      </c>
      <c r="AW961" s="14" t="s">
        <v>32</v>
      </c>
      <c r="AX961" s="14" t="s">
        <v>75</v>
      </c>
      <c r="AY961" s="102" t="s">
        <v>204</v>
      </c>
    </row>
    <row r="962" spans="1:65" s="14" customFormat="1" x14ac:dyDescent="0.2">
      <c r="A962" s="198"/>
      <c r="B962" s="199"/>
      <c r="C962" s="198"/>
      <c r="D962" s="200" t="s">
        <v>212</v>
      </c>
      <c r="E962" s="201" t="s">
        <v>1</v>
      </c>
      <c r="F962" s="202" t="s">
        <v>1647</v>
      </c>
      <c r="G962" s="198"/>
      <c r="H962" s="203">
        <v>94.807000000000002</v>
      </c>
      <c r="I962" s="198"/>
      <c r="J962" s="198"/>
      <c r="K962" s="198"/>
      <c r="L962" s="199"/>
      <c r="M962" s="204"/>
      <c r="N962" s="205"/>
      <c r="O962" s="205"/>
      <c r="P962" s="205"/>
      <c r="Q962" s="205"/>
      <c r="R962" s="205"/>
      <c r="S962" s="205"/>
      <c r="T962" s="206"/>
      <c r="U962" s="198"/>
      <c r="V962" s="198"/>
      <c r="AT962" s="102" t="s">
        <v>212</v>
      </c>
      <c r="AU962" s="102" t="s">
        <v>83</v>
      </c>
      <c r="AV962" s="14" t="s">
        <v>83</v>
      </c>
      <c r="AW962" s="14" t="s">
        <v>32</v>
      </c>
      <c r="AX962" s="14" t="s">
        <v>75</v>
      </c>
      <c r="AY962" s="102" t="s">
        <v>204</v>
      </c>
    </row>
    <row r="963" spans="1:65" s="14" customFormat="1" x14ac:dyDescent="0.2">
      <c r="A963" s="198"/>
      <c r="B963" s="199"/>
      <c r="C963" s="198"/>
      <c r="D963" s="200" t="s">
        <v>212</v>
      </c>
      <c r="E963" s="201" t="s">
        <v>1</v>
      </c>
      <c r="F963" s="202" t="s">
        <v>515</v>
      </c>
      <c r="G963" s="198"/>
      <c r="H963" s="203">
        <v>4.0999999999999996</v>
      </c>
      <c r="I963" s="198"/>
      <c r="J963" s="198"/>
      <c r="K963" s="198"/>
      <c r="L963" s="199"/>
      <c r="M963" s="204"/>
      <c r="N963" s="205"/>
      <c r="O963" s="205"/>
      <c r="P963" s="205"/>
      <c r="Q963" s="205"/>
      <c r="R963" s="205"/>
      <c r="S963" s="205"/>
      <c r="T963" s="206"/>
      <c r="U963" s="198"/>
      <c r="V963" s="198"/>
      <c r="AT963" s="102" t="s">
        <v>212</v>
      </c>
      <c r="AU963" s="102" t="s">
        <v>83</v>
      </c>
      <c r="AV963" s="14" t="s">
        <v>83</v>
      </c>
      <c r="AW963" s="14" t="s">
        <v>32</v>
      </c>
      <c r="AX963" s="14" t="s">
        <v>75</v>
      </c>
      <c r="AY963" s="102" t="s">
        <v>204</v>
      </c>
    </row>
    <row r="964" spans="1:65" s="15" customFormat="1" x14ac:dyDescent="0.2">
      <c r="A964" s="207"/>
      <c r="B964" s="208"/>
      <c r="C964" s="207"/>
      <c r="D964" s="200" t="s">
        <v>212</v>
      </c>
      <c r="E964" s="209" t="s">
        <v>1</v>
      </c>
      <c r="F964" s="210" t="s">
        <v>227</v>
      </c>
      <c r="G964" s="207"/>
      <c r="H964" s="211">
        <v>290.50700000000001</v>
      </c>
      <c r="I964" s="207"/>
      <c r="J964" s="207"/>
      <c r="K964" s="207"/>
      <c r="L964" s="208"/>
      <c r="M964" s="212"/>
      <c r="N964" s="213"/>
      <c r="O964" s="213"/>
      <c r="P964" s="213"/>
      <c r="Q964" s="213"/>
      <c r="R964" s="213"/>
      <c r="S964" s="213"/>
      <c r="T964" s="214"/>
      <c r="U964" s="207"/>
      <c r="V964" s="207"/>
      <c r="AT964" s="103" t="s">
        <v>212</v>
      </c>
      <c r="AU964" s="103" t="s">
        <v>83</v>
      </c>
      <c r="AV964" s="15" t="s">
        <v>211</v>
      </c>
      <c r="AW964" s="15" t="s">
        <v>32</v>
      </c>
      <c r="AX964" s="15" t="s">
        <v>81</v>
      </c>
      <c r="AY964" s="103" t="s">
        <v>204</v>
      </c>
    </row>
    <row r="965" spans="1:65" s="2" customFormat="1" ht="16.5" customHeight="1" x14ac:dyDescent="0.2">
      <c r="A965" s="111"/>
      <c r="B965" s="112"/>
      <c r="C965" s="187" t="s">
        <v>905</v>
      </c>
      <c r="D965" s="187" t="s">
        <v>207</v>
      </c>
      <c r="E965" s="188" t="s">
        <v>1648</v>
      </c>
      <c r="F965" s="189" t="s">
        <v>1649</v>
      </c>
      <c r="G965" s="190" t="s">
        <v>210</v>
      </c>
      <c r="H965" s="191">
        <v>198.8</v>
      </c>
      <c r="I965" s="192"/>
      <c r="J965" s="192">
        <f>ROUND(I965*H965,2)</f>
        <v>0</v>
      </c>
      <c r="K965" s="193"/>
      <c r="L965" s="112"/>
      <c r="M965" s="194" t="s">
        <v>1</v>
      </c>
      <c r="N965" s="195" t="s">
        <v>40</v>
      </c>
      <c r="O965" s="196">
        <v>0</v>
      </c>
      <c r="P965" s="196">
        <f>O965*H965</f>
        <v>0</v>
      </c>
      <c r="Q965" s="196">
        <v>0</v>
      </c>
      <c r="R965" s="196">
        <f>Q965*H965</f>
        <v>0</v>
      </c>
      <c r="S965" s="196">
        <v>0</v>
      </c>
      <c r="T965" s="197">
        <f>S965*H965</f>
        <v>0</v>
      </c>
      <c r="U965" s="111"/>
      <c r="V965" s="111"/>
      <c r="W965" s="29"/>
      <c r="X965" s="29"/>
      <c r="Y965" s="29"/>
      <c r="Z965" s="29"/>
      <c r="AA965" s="29"/>
      <c r="AB965" s="29"/>
      <c r="AC965" s="29"/>
      <c r="AD965" s="29"/>
      <c r="AE965" s="29"/>
      <c r="AR965" s="99" t="s">
        <v>310</v>
      </c>
      <c r="AT965" s="99" t="s">
        <v>207</v>
      </c>
      <c r="AU965" s="99" t="s">
        <v>83</v>
      </c>
      <c r="AY965" s="18" t="s">
        <v>204</v>
      </c>
      <c r="BE965" s="100">
        <f>IF(N965="základní",J965,0)</f>
        <v>0</v>
      </c>
      <c r="BF965" s="100">
        <f>IF(N965="snížená",J965,0)</f>
        <v>0</v>
      </c>
      <c r="BG965" s="100">
        <f>IF(N965="zákl. přenesená",J965,0)</f>
        <v>0</v>
      </c>
      <c r="BH965" s="100">
        <f>IF(N965="sníž. přenesená",J965,0)</f>
        <v>0</v>
      </c>
      <c r="BI965" s="100">
        <f>IF(N965="nulová",J965,0)</f>
        <v>0</v>
      </c>
      <c r="BJ965" s="18" t="s">
        <v>81</v>
      </c>
      <c r="BK965" s="100">
        <f>ROUND(I965*H965,2)</f>
        <v>0</v>
      </c>
      <c r="BL965" s="18" t="s">
        <v>310</v>
      </c>
      <c r="BM965" s="99" t="s">
        <v>1650</v>
      </c>
    </row>
    <row r="966" spans="1:65" s="13" customFormat="1" x14ac:dyDescent="0.2">
      <c r="A966" s="225"/>
      <c r="B966" s="226"/>
      <c r="C966" s="225"/>
      <c r="D966" s="200" t="s">
        <v>212</v>
      </c>
      <c r="E966" s="227" t="s">
        <v>1</v>
      </c>
      <c r="F966" s="228" t="s">
        <v>1154</v>
      </c>
      <c r="G966" s="225"/>
      <c r="H966" s="227" t="s">
        <v>1</v>
      </c>
      <c r="I966" s="225"/>
      <c r="J966" s="225"/>
      <c r="K966" s="225"/>
      <c r="L966" s="226"/>
      <c r="M966" s="229"/>
      <c r="N966" s="230"/>
      <c r="O966" s="230"/>
      <c r="P966" s="230"/>
      <c r="Q966" s="230"/>
      <c r="R966" s="230"/>
      <c r="S966" s="230"/>
      <c r="T966" s="231"/>
      <c r="U966" s="225"/>
      <c r="V966" s="225"/>
      <c r="AT966" s="101" t="s">
        <v>212</v>
      </c>
      <c r="AU966" s="101" t="s">
        <v>83</v>
      </c>
      <c r="AV966" s="13" t="s">
        <v>81</v>
      </c>
      <c r="AW966" s="13" t="s">
        <v>32</v>
      </c>
      <c r="AX966" s="13" t="s">
        <v>75</v>
      </c>
      <c r="AY966" s="101" t="s">
        <v>204</v>
      </c>
    </row>
    <row r="967" spans="1:65" s="13" customFormat="1" x14ac:dyDescent="0.2">
      <c r="A967" s="225"/>
      <c r="B967" s="226"/>
      <c r="C967" s="225"/>
      <c r="D967" s="200" t="s">
        <v>212</v>
      </c>
      <c r="E967" s="227" t="s">
        <v>1</v>
      </c>
      <c r="F967" s="228" t="s">
        <v>1651</v>
      </c>
      <c r="G967" s="225"/>
      <c r="H967" s="227" t="s">
        <v>1</v>
      </c>
      <c r="I967" s="225"/>
      <c r="J967" s="225"/>
      <c r="K967" s="225"/>
      <c r="L967" s="226"/>
      <c r="M967" s="229"/>
      <c r="N967" s="230"/>
      <c r="O967" s="230"/>
      <c r="P967" s="230"/>
      <c r="Q967" s="230"/>
      <c r="R967" s="230"/>
      <c r="S967" s="230"/>
      <c r="T967" s="231"/>
      <c r="U967" s="225"/>
      <c r="V967" s="225"/>
      <c r="AT967" s="101" t="s">
        <v>212</v>
      </c>
      <c r="AU967" s="101" t="s">
        <v>83</v>
      </c>
      <c r="AV967" s="13" t="s">
        <v>81</v>
      </c>
      <c r="AW967" s="13" t="s">
        <v>32</v>
      </c>
      <c r="AX967" s="13" t="s">
        <v>75</v>
      </c>
      <c r="AY967" s="101" t="s">
        <v>204</v>
      </c>
    </row>
    <row r="968" spans="1:65" s="13" customFormat="1" x14ac:dyDescent="0.2">
      <c r="A968" s="225"/>
      <c r="B968" s="226"/>
      <c r="C968" s="225"/>
      <c r="D968" s="200" t="s">
        <v>212</v>
      </c>
      <c r="E968" s="227" t="s">
        <v>1</v>
      </c>
      <c r="F968" s="228" t="s">
        <v>475</v>
      </c>
      <c r="G968" s="225"/>
      <c r="H968" s="227" t="s">
        <v>1</v>
      </c>
      <c r="I968" s="225"/>
      <c r="J968" s="225"/>
      <c r="K968" s="225"/>
      <c r="L968" s="226"/>
      <c r="M968" s="229"/>
      <c r="N968" s="230"/>
      <c r="O968" s="230"/>
      <c r="P968" s="230"/>
      <c r="Q968" s="230"/>
      <c r="R968" s="230"/>
      <c r="S968" s="230"/>
      <c r="T968" s="231"/>
      <c r="U968" s="225"/>
      <c r="V968" s="225"/>
      <c r="AT968" s="101" t="s">
        <v>212</v>
      </c>
      <c r="AU968" s="101" t="s">
        <v>83</v>
      </c>
      <c r="AV968" s="13" t="s">
        <v>81</v>
      </c>
      <c r="AW968" s="13" t="s">
        <v>32</v>
      </c>
      <c r="AX968" s="13" t="s">
        <v>75</v>
      </c>
      <c r="AY968" s="101" t="s">
        <v>204</v>
      </c>
    </row>
    <row r="969" spans="1:65" s="14" customFormat="1" x14ac:dyDescent="0.2">
      <c r="A969" s="198"/>
      <c r="B969" s="199"/>
      <c r="C969" s="198"/>
      <c r="D969" s="200" t="s">
        <v>212</v>
      </c>
      <c r="E969" s="201" t="s">
        <v>1</v>
      </c>
      <c r="F969" s="202" t="s">
        <v>1652</v>
      </c>
      <c r="G969" s="198"/>
      <c r="H969" s="203">
        <v>2.1</v>
      </c>
      <c r="I969" s="198"/>
      <c r="J969" s="198"/>
      <c r="K969" s="198"/>
      <c r="L969" s="199"/>
      <c r="M969" s="204"/>
      <c r="N969" s="205"/>
      <c r="O969" s="205"/>
      <c r="P969" s="205"/>
      <c r="Q969" s="205"/>
      <c r="R969" s="205"/>
      <c r="S969" s="205"/>
      <c r="T969" s="206"/>
      <c r="U969" s="198"/>
      <c r="V969" s="198"/>
      <c r="AT969" s="102" t="s">
        <v>212</v>
      </c>
      <c r="AU969" s="102" t="s">
        <v>83</v>
      </c>
      <c r="AV969" s="14" t="s">
        <v>83</v>
      </c>
      <c r="AW969" s="14" t="s">
        <v>32</v>
      </c>
      <c r="AX969" s="14" t="s">
        <v>75</v>
      </c>
      <c r="AY969" s="102" t="s">
        <v>204</v>
      </c>
    </row>
    <row r="970" spans="1:65" s="13" customFormat="1" x14ac:dyDescent="0.2">
      <c r="A970" s="225"/>
      <c r="B970" s="226"/>
      <c r="C970" s="225"/>
      <c r="D970" s="200" t="s">
        <v>212</v>
      </c>
      <c r="E970" s="227" t="s">
        <v>1</v>
      </c>
      <c r="F970" s="228" t="s">
        <v>321</v>
      </c>
      <c r="G970" s="225"/>
      <c r="H970" s="227" t="s">
        <v>1</v>
      </c>
      <c r="I970" s="225"/>
      <c r="J970" s="225"/>
      <c r="K970" s="225"/>
      <c r="L970" s="226"/>
      <c r="M970" s="229"/>
      <c r="N970" s="230"/>
      <c r="O970" s="230"/>
      <c r="P970" s="230"/>
      <c r="Q970" s="230"/>
      <c r="R970" s="230"/>
      <c r="S970" s="230"/>
      <c r="T970" s="231"/>
      <c r="U970" s="225"/>
      <c r="V970" s="225"/>
      <c r="AT970" s="101" t="s">
        <v>212</v>
      </c>
      <c r="AU970" s="101" t="s">
        <v>83</v>
      </c>
      <c r="AV970" s="13" t="s">
        <v>81</v>
      </c>
      <c r="AW970" s="13" t="s">
        <v>32</v>
      </c>
      <c r="AX970" s="13" t="s">
        <v>75</v>
      </c>
      <c r="AY970" s="101" t="s">
        <v>204</v>
      </c>
    </row>
    <row r="971" spans="1:65" s="14" customFormat="1" x14ac:dyDescent="0.2">
      <c r="A971" s="198"/>
      <c r="B971" s="199"/>
      <c r="C971" s="198"/>
      <c r="D971" s="200" t="s">
        <v>212</v>
      </c>
      <c r="E971" s="201" t="s">
        <v>1</v>
      </c>
      <c r="F971" s="202" t="s">
        <v>1653</v>
      </c>
      <c r="G971" s="198"/>
      <c r="H971" s="203">
        <v>5.2</v>
      </c>
      <c r="I971" s="198"/>
      <c r="J971" s="198"/>
      <c r="K971" s="198"/>
      <c r="L971" s="199"/>
      <c r="M971" s="204"/>
      <c r="N971" s="205"/>
      <c r="O971" s="205"/>
      <c r="P971" s="205"/>
      <c r="Q971" s="205"/>
      <c r="R971" s="205"/>
      <c r="S971" s="205"/>
      <c r="T971" s="206"/>
      <c r="U971" s="198"/>
      <c r="V971" s="198"/>
      <c r="AT971" s="102" t="s">
        <v>212</v>
      </c>
      <c r="AU971" s="102" t="s">
        <v>83</v>
      </c>
      <c r="AV971" s="14" t="s">
        <v>83</v>
      </c>
      <c r="AW971" s="14" t="s">
        <v>32</v>
      </c>
      <c r="AX971" s="14" t="s">
        <v>75</v>
      </c>
      <c r="AY971" s="102" t="s">
        <v>204</v>
      </c>
    </row>
    <row r="972" spans="1:65" s="13" customFormat="1" x14ac:dyDescent="0.2">
      <c r="A972" s="225"/>
      <c r="B972" s="226"/>
      <c r="C972" s="225"/>
      <c r="D972" s="200" t="s">
        <v>212</v>
      </c>
      <c r="E972" s="227" t="s">
        <v>1</v>
      </c>
      <c r="F972" s="228" t="s">
        <v>325</v>
      </c>
      <c r="G972" s="225"/>
      <c r="H972" s="227" t="s">
        <v>1</v>
      </c>
      <c r="I972" s="225"/>
      <c r="J972" s="225"/>
      <c r="K972" s="225"/>
      <c r="L972" s="226"/>
      <c r="M972" s="229"/>
      <c r="N972" s="230"/>
      <c r="O972" s="230"/>
      <c r="P972" s="230"/>
      <c r="Q972" s="230"/>
      <c r="R972" s="230"/>
      <c r="S972" s="230"/>
      <c r="T972" s="231"/>
      <c r="U972" s="225"/>
      <c r="V972" s="225"/>
      <c r="AT972" s="101" t="s">
        <v>212</v>
      </c>
      <c r="AU972" s="101" t="s">
        <v>83</v>
      </c>
      <c r="AV972" s="13" t="s">
        <v>81</v>
      </c>
      <c r="AW972" s="13" t="s">
        <v>32</v>
      </c>
      <c r="AX972" s="13" t="s">
        <v>75</v>
      </c>
      <c r="AY972" s="101" t="s">
        <v>204</v>
      </c>
    </row>
    <row r="973" spans="1:65" s="14" customFormat="1" x14ac:dyDescent="0.2">
      <c r="A973" s="198"/>
      <c r="B973" s="199"/>
      <c r="C973" s="198"/>
      <c r="D973" s="200" t="s">
        <v>212</v>
      </c>
      <c r="E973" s="201" t="s">
        <v>1</v>
      </c>
      <c r="F973" s="202" t="s">
        <v>1654</v>
      </c>
      <c r="G973" s="198"/>
      <c r="H973" s="203">
        <v>1.8</v>
      </c>
      <c r="I973" s="198"/>
      <c r="J973" s="198"/>
      <c r="K973" s="198"/>
      <c r="L973" s="199"/>
      <c r="M973" s="204"/>
      <c r="N973" s="205"/>
      <c r="O973" s="205"/>
      <c r="P973" s="205"/>
      <c r="Q973" s="205"/>
      <c r="R973" s="205"/>
      <c r="S973" s="205"/>
      <c r="T973" s="206"/>
      <c r="U973" s="198"/>
      <c r="V973" s="198"/>
      <c r="AT973" s="102" t="s">
        <v>212</v>
      </c>
      <c r="AU973" s="102" t="s">
        <v>83</v>
      </c>
      <c r="AV973" s="14" t="s">
        <v>83</v>
      </c>
      <c r="AW973" s="14" t="s">
        <v>32</v>
      </c>
      <c r="AX973" s="14" t="s">
        <v>75</v>
      </c>
      <c r="AY973" s="102" t="s">
        <v>204</v>
      </c>
    </row>
    <row r="974" spans="1:65" s="13" customFormat="1" x14ac:dyDescent="0.2">
      <c r="A974" s="225"/>
      <c r="B974" s="226"/>
      <c r="C974" s="225"/>
      <c r="D974" s="200" t="s">
        <v>212</v>
      </c>
      <c r="E974" s="227" t="s">
        <v>1</v>
      </c>
      <c r="F974" s="228" t="s">
        <v>468</v>
      </c>
      <c r="G974" s="225"/>
      <c r="H974" s="227" t="s">
        <v>1</v>
      </c>
      <c r="I974" s="225"/>
      <c r="J974" s="225"/>
      <c r="K974" s="225"/>
      <c r="L974" s="226"/>
      <c r="M974" s="229"/>
      <c r="N974" s="230"/>
      <c r="O974" s="230"/>
      <c r="P974" s="230"/>
      <c r="Q974" s="230"/>
      <c r="R974" s="230"/>
      <c r="S974" s="230"/>
      <c r="T974" s="231"/>
      <c r="U974" s="225"/>
      <c r="V974" s="225"/>
      <c r="AT974" s="101" t="s">
        <v>212</v>
      </c>
      <c r="AU974" s="101" t="s">
        <v>83</v>
      </c>
      <c r="AV974" s="13" t="s">
        <v>81</v>
      </c>
      <c r="AW974" s="13" t="s">
        <v>32</v>
      </c>
      <c r="AX974" s="13" t="s">
        <v>75</v>
      </c>
      <c r="AY974" s="101" t="s">
        <v>204</v>
      </c>
    </row>
    <row r="975" spans="1:65" s="14" customFormat="1" x14ac:dyDescent="0.2">
      <c r="A975" s="198"/>
      <c r="B975" s="199"/>
      <c r="C975" s="198"/>
      <c r="D975" s="200" t="s">
        <v>212</v>
      </c>
      <c r="E975" s="201" t="s">
        <v>1</v>
      </c>
      <c r="F975" s="202" t="s">
        <v>543</v>
      </c>
      <c r="G975" s="198"/>
      <c r="H975" s="203">
        <v>1.3</v>
      </c>
      <c r="I975" s="198"/>
      <c r="J975" s="198"/>
      <c r="K975" s="198"/>
      <c r="L975" s="199"/>
      <c r="M975" s="204"/>
      <c r="N975" s="205"/>
      <c r="O975" s="205"/>
      <c r="P975" s="205"/>
      <c r="Q975" s="205"/>
      <c r="R975" s="205"/>
      <c r="S975" s="205"/>
      <c r="T975" s="206"/>
      <c r="U975" s="198"/>
      <c r="V975" s="198"/>
      <c r="AT975" s="102" t="s">
        <v>212</v>
      </c>
      <c r="AU975" s="102" t="s">
        <v>83</v>
      </c>
      <c r="AV975" s="14" t="s">
        <v>83</v>
      </c>
      <c r="AW975" s="14" t="s">
        <v>32</v>
      </c>
      <c r="AX975" s="14" t="s">
        <v>75</v>
      </c>
      <c r="AY975" s="102" t="s">
        <v>204</v>
      </c>
    </row>
    <row r="976" spans="1:65" s="13" customFormat="1" x14ac:dyDescent="0.2">
      <c r="A976" s="225"/>
      <c r="B976" s="226"/>
      <c r="C976" s="225"/>
      <c r="D976" s="200" t="s">
        <v>212</v>
      </c>
      <c r="E976" s="227" t="s">
        <v>1</v>
      </c>
      <c r="F976" s="228" t="s">
        <v>419</v>
      </c>
      <c r="G976" s="225"/>
      <c r="H976" s="227" t="s">
        <v>1</v>
      </c>
      <c r="I976" s="225"/>
      <c r="J976" s="225"/>
      <c r="K976" s="225"/>
      <c r="L976" s="226"/>
      <c r="M976" s="229"/>
      <c r="N976" s="230"/>
      <c r="O976" s="230"/>
      <c r="P976" s="230"/>
      <c r="Q976" s="230"/>
      <c r="R976" s="230"/>
      <c r="S976" s="230"/>
      <c r="T976" s="231"/>
      <c r="U976" s="225"/>
      <c r="V976" s="225"/>
      <c r="AT976" s="101" t="s">
        <v>212</v>
      </c>
      <c r="AU976" s="101" t="s">
        <v>83</v>
      </c>
      <c r="AV976" s="13" t="s">
        <v>81</v>
      </c>
      <c r="AW976" s="13" t="s">
        <v>32</v>
      </c>
      <c r="AX976" s="13" t="s">
        <v>75</v>
      </c>
      <c r="AY976" s="101" t="s">
        <v>204</v>
      </c>
    </row>
    <row r="977" spans="1:51" s="14" customFormat="1" x14ac:dyDescent="0.2">
      <c r="A977" s="198"/>
      <c r="B977" s="199"/>
      <c r="C977" s="198"/>
      <c r="D977" s="200" t="s">
        <v>212</v>
      </c>
      <c r="E977" s="201" t="s">
        <v>1</v>
      </c>
      <c r="F977" s="202" t="s">
        <v>544</v>
      </c>
      <c r="G977" s="198"/>
      <c r="H977" s="203">
        <v>13.7</v>
      </c>
      <c r="I977" s="198"/>
      <c r="J977" s="198"/>
      <c r="K977" s="198"/>
      <c r="L977" s="199"/>
      <c r="M977" s="204"/>
      <c r="N977" s="205"/>
      <c r="O977" s="205"/>
      <c r="P977" s="205"/>
      <c r="Q977" s="205"/>
      <c r="R977" s="205"/>
      <c r="S977" s="205"/>
      <c r="T977" s="206"/>
      <c r="U977" s="198"/>
      <c r="V977" s="198"/>
      <c r="AT977" s="102" t="s">
        <v>212</v>
      </c>
      <c r="AU977" s="102" t="s">
        <v>83</v>
      </c>
      <c r="AV977" s="14" t="s">
        <v>83</v>
      </c>
      <c r="AW977" s="14" t="s">
        <v>32</v>
      </c>
      <c r="AX977" s="14" t="s">
        <v>75</v>
      </c>
      <c r="AY977" s="102" t="s">
        <v>204</v>
      </c>
    </row>
    <row r="978" spans="1:51" s="13" customFormat="1" x14ac:dyDescent="0.2">
      <c r="A978" s="225"/>
      <c r="B978" s="226"/>
      <c r="C978" s="225"/>
      <c r="D978" s="200" t="s">
        <v>212</v>
      </c>
      <c r="E978" s="227" t="s">
        <v>1</v>
      </c>
      <c r="F978" s="228" t="s">
        <v>485</v>
      </c>
      <c r="G978" s="225"/>
      <c r="H978" s="227" t="s">
        <v>1</v>
      </c>
      <c r="I978" s="225"/>
      <c r="J978" s="225"/>
      <c r="K978" s="225"/>
      <c r="L978" s="226"/>
      <c r="M978" s="229"/>
      <c r="N978" s="230"/>
      <c r="O978" s="230"/>
      <c r="P978" s="230"/>
      <c r="Q978" s="230"/>
      <c r="R978" s="230"/>
      <c r="S978" s="230"/>
      <c r="T978" s="231"/>
      <c r="U978" s="225"/>
      <c r="V978" s="225"/>
      <c r="AT978" s="101" t="s">
        <v>212</v>
      </c>
      <c r="AU978" s="101" t="s">
        <v>83</v>
      </c>
      <c r="AV978" s="13" t="s">
        <v>81</v>
      </c>
      <c r="AW978" s="13" t="s">
        <v>32</v>
      </c>
      <c r="AX978" s="13" t="s">
        <v>75</v>
      </c>
      <c r="AY978" s="101" t="s">
        <v>204</v>
      </c>
    </row>
    <row r="979" spans="1:51" s="14" customFormat="1" x14ac:dyDescent="0.2">
      <c r="A979" s="198"/>
      <c r="B979" s="199"/>
      <c r="C979" s="198"/>
      <c r="D979" s="200" t="s">
        <v>212</v>
      </c>
      <c r="E979" s="201" t="s">
        <v>1</v>
      </c>
      <c r="F979" s="202" t="s">
        <v>486</v>
      </c>
      <c r="G979" s="198"/>
      <c r="H979" s="203">
        <v>25.2</v>
      </c>
      <c r="I979" s="198"/>
      <c r="J979" s="198"/>
      <c r="K979" s="198"/>
      <c r="L979" s="199"/>
      <c r="M979" s="204"/>
      <c r="N979" s="205"/>
      <c r="O979" s="205"/>
      <c r="P979" s="205"/>
      <c r="Q979" s="205"/>
      <c r="R979" s="205"/>
      <c r="S979" s="205"/>
      <c r="T979" s="206"/>
      <c r="U979" s="198"/>
      <c r="V979" s="198"/>
      <c r="AT979" s="102" t="s">
        <v>212</v>
      </c>
      <c r="AU979" s="102" t="s">
        <v>83</v>
      </c>
      <c r="AV979" s="14" t="s">
        <v>83</v>
      </c>
      <c r="AW979" s="14" t="s">
        <v>32</v>
      </c>
      <c r="AX979" s="14" t="s">
        <v>75</v>
      </c>
      <c r="AY979" s="102" t="s">
        <v>204</v>
      </c>
    </row>
    <row r="980" spans="1:51" s="13" customFormat="1" x14ac:dyDescent="0.2">
      <c r="A980" s="225"/>
      <c r="B980" s="226"/>
      <c r="C980" s="225"/>
      <c r="D980" s="200" t="s">
        <v>212</v>
      </c>
      <c r="E980" s="227" t="s">
        <v>1</v>
      </c>
      <c r="F980" s="228" t="s">
        <v>421</v>
      </c>
      <c r="G980" s="225"/>
      <c r="H980" s="227" t="s">
        <v>1</v>
      </c>
      <c r="I980" s="225"/>
      <c r="J980" s="225"/>
      <c r="K980" s="225"/>
      <c r="L980" s="226"/>
      <c r="M980" s="229"/>
      <c r="N980" s="230"/>
      <c r="O980" s="230"/>
      <c r="P980" s="230"/>
      <c r="Q980" s="230"/>
      <c r="R980" s="230"/>
      <c r="S980" s="230"/>
      <c r="T980" s="231"/>
      <c r="U980" s="225"/>
      <c r="V980" s="225"/>
      <c r="AT980" s="101" t="s">
        <v>212</v>
      </c>
      <c r="AU980" s="101" t="s">
        <v>83</v>
      </c>
      <c r="AV980" s="13" t="s">
        <v>81</v>
      </c>
      <c r="AW980" s="13" t="s">
        <v>32</v>
      </c>
      <c r="AX980" s="13" t="s">
        <v>75</v>
      </c>
      <c r="AY980" s="101" t="s">
        <v>204</v>
      </c>
    </row>
    <row r="981" spans="1:51" s="14" customFormat="1" x14ac:dyDescent="0.2">
      <c r="A981" s="198"/>
      <c r="B981" s="199"/>
      <c r="C981" s="198"/>
      <c r="D981" s="200" t="s">
        <v>212</v>
      </c>
      <c r="E981" s="201" t="s">
        <v>1</v>
      </c>
      <c r="F981" s="202" t="s">
        <v>545</v>
      </c>
      <c r="G981" s="198"/>
      <c r="H981" s="203">
        <v>9.6999999999999993</v>
      </c>
      <c r="I981" s="198"/>
      <c r="J981" s="198"/>
      <c r="K981" s="198"/>
      <c r="L981" s="199"/>
      <c r="M981" s="204"/>
      <c r="N981" s="205"/>
      <c r="O981" s="205"/>
      <c r="P981" s="205"/>
      <c r="Q981" s="205"/>
      <c r="R981" s="205"/>
      <c r="S981" s="205"/>
      <c r="T981" s="206"/>
      <c r="U981" s="198"/>
      <c r="V981" s="198"/>
      <c r="AT981" s="102" t="s">
        <v>212</v>
      </c>
      <c r="AU981" s="102" t="s">
        <v>83</v>
      </c>
      <c r="AV981" s="14" t="s">
        <v>83</v>
      </c>
      <c r="AW981" s="14" t="s">
        <v>32</v>
      </c>
      <c r="AX981" s="14" t="s">
        <v>75</v>
      </c>
      <c r="AY981" s="102" t="s">
        <v>204</v>
      </c>
    </row>
    <row r="982" spans="1:51" s="13" customFormat="1" x14ac:dyDescent="0.2">
      <c r="A982" s="225"/>
      <c r="B982" s="226"/>
      <c r="C982" s="225"/>
      <c r="D982" s="200" t="s">
        <v>212</v>
      </c>
      <c r="E982" s="227" t="s">
        <v>1</v>
      </c>
      <c r="F982" s="228" t="s">
        <v>396</v>
      </c>
      <c r="G982" s="225"/>
      <c r="H982" s="227" t="s">
        <v>1</v>
      </c>
      <c r="I982" s="225"/>
      <c r="J982" s="225"/>
      <c r="K982" s="225"/>
      <c r="L982" s="226"/>
      <c r="M982" s="229"/>
      <c r="N982" s="230"/>
      <c r="O982" s="230"/>
      <c r="P982" s="230"/>
      <c r="Q982" s="230"/>
      <c r="R982" s="230"/>
      <c r="S982" s="230"/>
      <c r="T982" s="231"/>
      <c r="U982" s="225"/>
      <c r="V982" s="225"/>
      <c r="AT982" s="101" t="s">
        <v>212</v>
      </c>
      <c r="AU982" s="101" t="s">
        <v>83</v>
      </c>
      <c r="AV982" s="13" t="s">
        <v>81</v>
      </c>
      <c r="AW982" s="13" t="s">
        <v>32</v>
      </c>
      <c r="AX982" s="13" t="s">
        <v>75</v>
      </c>
      <c r="AY982" s="101" t="s">
        <v>204</v>
      </c>
    </row>
    <row r="983" spans="1:51" s="14" customFormat="1" x14ac:dyDescent="0.2">
      <c r="A983" s="198"/>
      <c r="B983" s="199"/>
      <c r="C983" s="198"/>
      <c r="D983" s="200" t="s">
        <v>212</v>
      </c>
      <c r="E983" s="201" t="s">
        <v>1</v>
      </c>
      <c r="F983" s="202" t="s">
        <v>397</v>
      </c>
      <c r="G983" s="198"/>
      <c r="H983" s="203">
        <v>25</v>
      </c>
      <c r="I983" s="198"/>
      <c r="J983" s="198"/>
      <c r="K983" s="198"/>
      <c r="L983" s="199"/>
      <c r="M983" s="204"/>
      <c r="N983" s="205"/>
      <c r="O983" s="205"/>
      <c r="P983" s="205"/>
      <c r="Q983" s="205"/>
      <c r="R983" s="205"/>
      <c r="S983" s="205"/>
      <c r="T983" s="206"/>
      <c r="U983" s="198"/>
      <c r="V983" s="198"/>
      <c r="AT983" s="102" t="s">
        <v>212</v>
      </c>
      <c r="AU983" s="102" t="s">
        <v>83</v>
      </c>
      <c r="AV983" s="14" t="s">
        <v>83</v>
      </c>
      <c r="AW983" s="14" t="s">
        <v>32</v>
      </c>
      <c r="AX983" s="14" t="s">
        <v>75</v>
      </c>
      <c r="AY983" s="102" t="s">
        <v>204</v>
      </c>
    </row>
    <row r="984" spans="1:51" s="13" customFormat="1" x14ac:dyDescent="0.2">
      <c r="A984" s="225"/>
      <c r="B984" s="226"/>
      <c r="C984" s="225"/>
      <c r="D984" s="200" t="s">
        <v>212</v>
      </c>
      <c r="E984" s="227" t="s">
        <v>1</v>
      </c>
      <c r="F984" s="228" t="s">
        <v>1526</v>
      </c>
      <c r="G984" s="225"/>
      <c r="H984" s="227" t="s">
        <v>1</v>
      </c>
      <c r="I984" s="225"/>
      <c r="J984" s="225"/>
      <c r="K984" s="225"/>
      <c r="L984" s="226"/>
      <c r="M984" s="229"/>
      <c r="N984" s="230"/>
      <c r="O984" s="230"/>
      <c r="P984" s="230"/>
      <c r="Q984" s="230"/>
      <c r="R984" s="230"/>
      <c r="S984" s="230"/>
      <c r="T984" s="231"/>
      <c r="U984" s="225"/>
      <c r="V984" s="225"/>
      <c r="AT984" s="101" t="s">
        <v>212</v>
      </c>
      <c r="AU984" s="101" t="s">
        <v>83</v>
      </c>
      <c r="AV984" s="13" t="s">
        <v>81</v>
      </c>
      <c r="AW984" s="13" t="s">
        <v>32</v>
      </c>
      <c r="AX984" s="13" t="s">
        <v>75</v>
      </c>
      <c r="AY984" s="101" t="s">
        <v>204</v>
      </c>
    </row>
    <row r="985" spans="1:51" s="13" customFormat="1" x14ac:dyDescent="0.2">
      <c r="A985" s="225"/>
      <c r="B985" s="226"/>
      <c r="C985" s="225"/>
      <c r="D985" s="200" t="s">
        <v>212</v>
      </c>
      <c r="E985" s="227" t="s">
        <v>1</v>
      </c>
      <c r="F985" s="228" t="s">
        <v>423</v>
      </c>
      <c r="G985" s="225"/>
      <c r="H985" s="227" t="s">
        <v>1</v>
      </c>
      <c r="I985" s="225"/>
      <c r="J985" s="225"/>
      <c r="K985" s="225"/>
      <c r="L985" s="226"/>
      <c r="M985" s="229"/>
      <c r="N985" s="230"/>
      <c r="O985" s="230"/>
      <c r="P985" s="230"/>
      <c r="Q985" s="230"/>
      <c r="R985" s="230"/>
      <c r="S985" s="230"/>
      <c r="T985" s="231"/>
      <c r="U985" s="225"/>
      <c r="V985" s="225"/>
      <c r="AT985" s="101" t="s">
        <v>212</v>
      </c>
      <c r="AU985" s="101" t="s">
        <v>83</v>
      </c>
      <c r="AV985" s="13" t="s">
        <v>81</v>
      </c>
      <c r="AW985" s="13" t="s">
        <v>32</v>
      </c>
      <c r="AX985" s="13" t="s">
        <v>75</v>
      </c>
      <c r="AY985" s="101" t="s">
        <v>204</v>
      </c>
    </row>
    <row r="986" spans="1:51" s="14" customFormat="1" x14ac:dyDescent="0.2">
      <c r="A986" s="198"/>
      <c r="B986" s="199"/>
      <c r="C986" s="198"/>
      <c r="D986" s="200" t="s">
        <v>212</v>
      </c>
      <c r="E986" s="201" t="s">
        <v>1</v>
      </c>
      <c r="F986" s="202" t="s">
        <v>546</v>
      </c>
      <c r="G986" s="198"/>
      <c r="H986" s="203">
        <v>86.1</v>
      </c>
      <c r="I986" s="198"/>
      <c r="J986" s="198"/>
      <c r="K986" s="198"/>
      <c r="L986" s="199"/>
      <c r="M986" s="204"/>
      <c r="N986" s="205"/>
      <c r="O986" s="205"/>
      <c r="P986" s="205"/>
      <c r="Q986" s="205"/>
      <c r="R986" s="205"/>
      <c r="S986" s="205"/>
      <c r="T986" s="206"/>
      <c r="U986" s="198"/>
      <c r="V986" s="198"/>
      <c r="AT986" s="102" t="s">
        <v>212</v>
      </c>
      <c r="AU986" s="102" t="s">
        <v>83</v>
      </c>
      <c r="AV986" s="14" t="s">
        <v>83</v>
      </c>
      <c r="AW986" s="14" t="s">
        <v>32</v>
      </c>
      <c r="AX986" s="14" t="s">
        <v>75</v>
      </c>
      <c r="AY986" s="102" t="s">
        <v>204</v>
      </c>
    </row>
    <row r="987" spans="1:51" s="13" customFormat="1" x14ac:dyDescent="0.2">
      <c r="A987" s="225"/>
      <c r="B987" s="226"/>
      <c r="C987" s="225"/>
      <c r="D987" s="200" t="s">
        <v>212</v>
      </c>
      <c r="E987" s="227" t="s">
        <v>1</v>
      </c>
      <c r="F987" s="228" t="s">
        <v>398</v>
      </c>
      <c r="G987" s="225"/>
      <c r="H987" s="227" t="s">
        <v>1</v>
      </c>
      <c r="I987" s="225"/>
      <c r="J987" s="225"/>
      <c r="K987" s="225"/>
      <c r="L987" s="226"/>
      <c r="M987" s="229"/>
      <c r="N987" s="230"/>
      <c r="O987" s="230"/>
      <c r="P987" s="230"/>
      <c r="Q987" s="230"/>
      <c r="R987" s="230"/>
      <c r="S987" s="230"/>
      <c r="T987" s="231"/>
      <c r="U987" s="225"/>
      <c r="V987" s="225"/>
      <c r="AT987" s="101" t="s">
        <v>212</v>
      </c>
      <c r="AU987" s="101" t="s">
        <v>83</v>
      </c>
      <c r="AV987" s="13" t="s">
        <v>81</v>
      </c>
      <c r="AW987" s="13" t="s">
        <v>32</v>
      </c>
      <c r="AX987" s="13" t="s">
        <v>75</v>
      </c>
      <c r="AY987" s="101" t="s">
        <v>204</v>
      </c>
    </row>
    <row r="988" spans="1:51" s="14" customFormat="1" x14ac:dyDescent="0.2">
      <c r="A988" s="198"/>
      <c r="B988" s="199"/>
      <c r="C988" s="198"/>
      <c r="D988" s="200" t="s">
        <v>212</v>
      </c>
      <c r="E988" s="201" t="s">
        <v>1</v>
      </c>
      <c r="F988" s="202" t="s">
        <v>399</v>
      </c>
      <c r="G988" s="198"/>
      <c r="H988" s="203">
        <v>24.6</v>
      </c>
      <c r="I988" s="198"/>
      <c r="J988" s="198"/>
      <c r="K988" s="198"/>
      <c r="L988" s="199"/>
      <c r="M988" s="204"/>
      <c r="N988" s="205"/>
      <c r="O988" s="205"/>
      <c r="P988" s="205"/>
      <c r="Q988" s="205"/>
      <c r="R988" s="205"/>
      <c r="S988" s="205"/>
      <c r="T988" s="206"/>
      <c r="U988" s="198"/>
      <c r="V988" s="198"/>
      <c r="AT988" s="102" t="s">
        <v>212</v>
      </c>
      <c r="AU988" s="102" t="s">
        <v>83</v>
      </c>
      <c r="AV988" s="14" t="s">
        <v>83</v>
      </c>
      <c r="AW988" s="14" t="s">
        <v>32</v>
      </c>
      <c r="AX988" s="14" t="s">
        <v>75</v>
      </c>
      <c r="AY988" s="102" t="s">
        <v>204</v>
      </c>
    </row>
    <row r="989" spans="1:51" s="13" customFormat="1" x14ac:dyDescent="0.2">
      <c r="A989" s="225"/>
      <c r="B989" s="226"/>
      <c r="C989" s="225"/>
      <c r="D989" s="200" t="s">
        <v>212</v>
      </c>
      <c r="E989" s="227" t="s">
        <v>1</v>
      </c>
      <c r="F989" s="228" t="s">
        <v>1655</v>
      </c>
      <c r="G989" s="225"/>
      <c r="H989" s="227" t="s">
        <v>1</v>
      </c>
      <c r="I989" s="225"/>
      <c r="J989" s="225"/>
      <c r="K989" s="225"/>
      <c r="L989" s="226"/>
      <c r="M989" s="229"/>
      <c r="N989" s="230"/>
      <c r="O989" s="230"/>
      <c r="P989" s="230"/>
      <c r="Q989" s="230"/>
      <c r="R989" s="230"/>
      <c r="S989" s="230"/>
      <c r="T989" s="231"/>
      <c r="U989" s="225"/>
      <c r="V989" s="225"/>
      <c r="AT989" s="101" t="s">
        <v>212</v>
      </c>
      <c r="AU989" s="101" t="s">
        <v>83</v>
      </c>
      <c r="AV989" s="13" t="s">
        <v>81</v>
      </c>
      <c r="AW989" s="13" t="s">
        <v>32</v>
      </c>
      <c r="AX989" s="13" t="s">
        <v>75</v>
      </c>
      <c r="AY989" s="101" t="s">
        <v>204</v>
      </c>
    </row>
    <row r="990" spans="1:51" s="13" customFormat="1" x14ac:dyDescent="0.2">
      <c r="A990" s="225"/>
      <c r="B990" s="226"/>
      <c r="C990" s="225"/>
      <c r="D990" s="200" t="s">
        <v>212</v>
      </c>
      <c r="E990" s="227" t="s">
        <v>1</v>
      </c>
      <c r="F990" s="228" t="s">
        <v>433</v>
      </c>
      <c r="G990" s="225"/>
      <c r="H990" s="227" t="s">
        <v>1</v>
      </c>
      <c r="I990" s="225"/>
      <c r="J990" s="225"/>
      <c r="K990" s="225"/>
      <c r="L990" s="226"/>
      <c r="M990" s="229"/>
      <c r="N990" s="230"/>
      <c r="O990" s="230"/>
      <c r="P990" s="230"/>
      <c r="Q990" s="230"/>
      <c r="R990" s="230"/>
      <c r="S990" s="230"/>
      <c r="T990" s="231"/>
      <c r="U990" s="225"/>
      <c r="V990" s="225"/>
      <c r="AT990" s="101" t="s">
        <v>212</v>
      </c>
      <c r="AU990" s="101" t="s">
        <v>83</v>
      </c>
      <c r="AV990" s="13" t="s">
        <v>81</v>
      </c>
      <c r="AW990" s="13" t="s">
        <v>32</v>
      </c>
      <c r="AX990" s="13" t="s">
        <v>75</v>
      </c>
      <c r="AY990" s="101" t="s">
        <v>204</v>
      </c>
    </row>
    <row r="991" spans="1:51" s="14" customFormat="1" x14ac:dyDescent="0.2">
      <c r="A991" s="198"/>
      <c r="B991" s="199"/>
      <c r="C991" s="198"/>
      <c r="D991" s="200" t="s">
        <v>212</v>
      </c>
      <c r="E991" s="201" t="s">
        <v>1</v>
      </c>
      <c r="F991" s="202" t="s">
        <v>515</v>
      </c>
      <c r="G991" s="198"/>
      <c r="H991" s="203">
        <v>4.0999999999999996</v>
      </c>
      <c r="I991" s="198"/>
      <c r="J991" s="198"/>
      <c r="K991" s="198"/>
      <c r="L991" s="199"/>
      <c r="M991" s="204"/>
      <c r="N991" s="205"/>
      <c r="O991" s="205"/>
      <c r="P991" s="205"/>
      <c r="Q991" s="205"/>
      <c r="R991" s="205"/>
      <c r="S991" s="205"/>
      <c r="T991" s="206"/>
      <c r="U991" s="198"/>
      <c r="V991" s="198"/>
      <c r="AT991" s="102" t="s">
        <v>212</v>
      </c>
      <c r="AU991" s="102" t="s">
        <v>83</v>
      </c>
      <c r="AV991" s="14" t="s">
        <v>83</v>
      </c>
      <c r="AW991" s="14" t="s">
        <v>32</v>
      </c>
      <c r="AX991" s="14" t="s">
        <v>75</v>
      </c>
      <c r="AY991" s="102" t="s">
        <v>204</v>
      </c>
    </row>
    <row r="992" spans="1:51" s="15" customFormat="1" x14ac:dyDescent="0.2">
      <c r="A992" s="207"/>
      <c r="B992" s="208"/>
      <c r="C992" s="207"/>
      <c r="D992" s="200" t="s">
        <v>212</v>
      </c>
      <c r="E992" s="209" t="s">
        <v>1</v>
      </c>
      <c r="F992" s="210" t="s">
        <v>227</v>
      </c>
      <c r="G992" s="207"/>
      <c r="H992" s="211">
        <v>198.79999999999998</v>
      </c>
      <c r="I992" s="207"/>
      <c r="J992" s="207"/>
      <c r="K992" s="207"/>
      <c r="L992" s="208"/>
      <c r="M992" s="212"/>
      <c r="N992" s="213"/>
      <c r="O992" s="213"/>
      <c r="P992" s="213"/>
      <c r="Q992" s="213"/>
      <c r="R992" s="213"/>
      <c r="S992" s="213"/>
      <c r="T992" s="214"/>
      <c r="U992" s="207"/>
      <c r="V992" s="207"/>
      <c r="AT992" s="103" t="s">
        <v>212</v>
      </c>
      <c r="AU992" s="103" t="s">
        <v>83</v>
      </c>
      <c r="AV992" s="15" t="s">
        <v>211</v>
      </c>
      <c r="AW992" s="15" t="s">
        <v>32</v>
      </c>
      <c r="AX992" s="15" t="s">
        <v>81</v>
      </c>
      <c r="AY992" s="103" t="s">
        <v>204</v>
      </c>
    </row>
    <row r="993" spans="1:65" s="2" customFormat="1" ht="16.5" customHeight="1" x14ac:dyDescent="0.2">
      <c r="A993" s="111"/>
      <c r="B993" s="112"/>
      <c r="C993" s="187" t="s">
        <v>1656</v>
      </c>
      <c r="D993" s="187" t="s">
        <v>207</v>
      </c>
      <c r="E993" s="188" t="s">
        <v>1657</v>
      </c>
      <c r="F993" s="189" t="s">
        <v>1658</v>
      </c>
      <c r="G993" s="190" t="s">
        <v>210</v>
      </c>
      <c r="H993" s="191">
        <v>259.91000000000003</v>
      </c>
      <c r="I993" s="192"/>
      <c r="J993" s="192">
        <f>ROUND(I993*H993,2)</f>
        <v>0</v>
      </c>
      <c r="K993" s="193"/>
      <c r="L993" s="112"/>
      <c r="M993" s="194" t="s">
        <v>1</v>
      </c>
      <c r="N993" s="195" t="s">
        <v>40</v>
      </c>
      <c r="O993" s="196">
        <v>0</v>
      </c>
      <c r="P993" s="196">
        <f>O993*H993</f>
        <v>0</v>
      </c>
      <c r="Q993" s="196">
        <v>0</v>
      </c>
      <c r="R993" s="196">
        <f>Q993*H993</f>
        <v>0</v>
      </c>
      <c r="S993" s="196">
        <v>0</v>
      </c>
      <c r="T993" s="197">
        <f>S993*H993</f>
        <v>0</v>
      </c>
      <c r="U993" s="111"/>
      <c r="V993" s="111"/>
      <c r="W993" s="29"/>
      <c r="X993" s="29"/>
      <c r="Y993" s="29"/>
      <c r="Z993" s="29"/>
      <c r="AA993" s="29"/>
      <c r="AB993" s="29"/>
      <c r="AC993" s="29"/>
      <c r="AD993" s="29"/>
      <c r="AE993" s="29"/>
      <c r="AR993" s="99" t="s">
        <v>310</v>
      </c>
      <c r="AT993" s="99" t="s">
        <v>207</v>
      </c>
      <c r="AU993" s="99" t="s">
        <v>83</v>
      </c>
      <c r="AY993" s="18" t="s">
        <v>204</v>
      </c>
      <c r="BE993" s="100">
        <f>IF(N993="základní",J993,0)</f>
        <v>0</v>
      </c>
      <c r="BF993" s="100">
        <f>IF(N993="snížená",J993,0)</f>
        <v>0</v>
      </c>
      <c r="BG993" s="100">
        <f>IF(N993="zákl. přenesená",J993,0)</f>
        <v>0</v>
      </c>
      <c r="BH993" s="100">
        <f>IF(N993="sníž. přenesená",J993,0)</f>
        <v>0</v>
      </c>
      <c r="BI993" s="100">
        <f>IF(N993="nulová",J993,0)</f>
        <v>0</v>
      </c>
      <c r="BJ993" s="18" t="s">
        <v>81</v>
      </c>
      <c r="BK993" s="100">
        <f>ROUND(I993*H993,2)</f>
        <v>0</v>
      </c>
      <c r="BL993" s="18" t="s">
        <v>310</v>
      </c>
      <c r="BM993" s="99" t="s">
        <v>1659</v>
      </c>
    </row>
    <row r="994" spans="1:65" s="13" customFormat="1" x14ac:dyDescent="0.2">
      <c r="A994" s="225"/>
      <c r="B994" s="226"/>
      <c r="C994" s="225"/>
      <c r="D994" s="200" t="s">
        <v>212</v>
      </c>
      <c r="E994" s="227" t="s">
        <v>1</v>
      </c>
      <c r="F994" s="228" t="s">
        <v>1154</v>
      </c>
      <c r="G994" s="225"/>
      <c r="H994" s="227" t="s">
        <v>1</v>
      </c>
      <c r="I994" s="225"/>
      <c r="J994" s="225"/>
      <c r="K994" s="225"/>
      <c r="L994" s="226"/>
      <c r="M994" s="229"/>
      <c r="N994" s="230"/>
      <c r="O994" s="230"/>
      <c r="P994" s="230"/>
      <c r="Q994" s="230"/>
      <c r="R994" s="230"/>
      <c r="S994" s="230"/>
      <c r="T994" s="231"/>
      <c r="U994" s="225"/>
      <c r="V994" s="225"/>
      <c r="AT994" s="101" t="s">
        <v>212</v>
      </c>
      <c r="AU994" s="101" t="s">
        <v>83</v>
      </c>
      <c r="AV994" s="13" t="s">
        <v>81</v>
      </c>
      <c r="AW994" s="13" t="s">
        <v>32</v>
      </c>
      <c r="AX994" s="13" t="s">
        <v>75</v>
      </c>
      <c r="AY994" s="101" t="s">
        <v>204</v>
      </c>
    </row>
    <row r="995" spans="1:65" s="13" customFormat="1" x14ac:dyDescent="0.2">
      <c r="A995" s="225"/>
      <c r="B995" s="226"/>
      <c r="C995" s="225"/>
      <c r="D995" s="200" t="s">
        <v>212</v>
      </c>
      <c r="E995" s="227" t="s">
        <v>1</v>
      </c>
      <c r="F995" s="228" t="s">
        <v>1526</v>
      </c>
      <c r="G995" s="225"/>
      <c r="H995" s="227" t="s">
        <v>1</v>
      </c>
      <c r="I995" s="225"/>
      <c r="J995" s="225"/>
      <c r="K995" s="225"/>
      <c r="L995" s="226"/>
      <c r="M995" s="229"/>
      <c r="N995" s="230"/>
      <c r="O995" s="230"/>
      <c r="P995" s="230"/>
      <c r="Q995" s="230"/>
      <c r="R995" s="230"/>
      <c r="S995" s="230"/>
      <c r="T995" s="231"/>
      <c r="U995" s="225"/>
      <c r="V995" s="225"/>
      <c r="AT995" s="101" t="s">
        <v>212</v>
      </c>
      <c r="AU995" s="101" t="s">
        <v>83</v>
      </c>
      <c r="AV995" s="13" t="s">
        <v>81</v>
      </c>
      <c r="AW995" s="13" t="s">
        <v>32</v>
      </c>
      <c r="AX995" s="13" t="s">
        <v>75</v>
      </c>
      <c r="AY995" s="101" t="s">
        <v>204</v>
      </c>
    </row>
    <row r="996" spans="1:65" s="13" customFormat="1" x14ac:dyDescent="0.2">
      <c r="A996" s="225"/>
      <c r="B996" s="226"/>
      <c r="C996" s="225"/>
      <c r="D996" s="200" t="s">
        <v>212</v>
      </c>
      <c r="E996" s="227" t="s">
        <v>1</v>
      </c>
      <c r="F996" s="228" t="s">
        <v>423</v>
      </c>
      <c r="G996" s="225"/>
      <c r="H996" s="227" t="s">
        <v>1</v>
      </c>
      <c r="I996" s="225"/>
      <c r="J996" s="225"/>
      <c r="K996" s="225"/>
      <c r="L996" s="226"/>
      <c r="M996" s="229"/>
      <c r="N996" s="230"/>
      <c r="O996" s="230"/>
      <c r="P996" s="230"/>
      <c r="Q996" s="230"/>
      <c r="R996" s="230"/>
      <c r="S996" s="230"/>
      <c r="T996" s="231"/>
      <c r="U996" s="225"/>
      <c r="V996" s="225"/>
      <c r="AT996" s="101" t="s">
        <v>212</v>
      </c>
      <c r="AU996" s="101" t="s">
        <v>83</v>
      </c>
      <c r="AV996" s="13" t="s">
        <v>81</v>
      </c>
      <c r="AW996" s="13" t="s">
        <v>32</v>
      </c>
      <c r="AX996" s="13" t="s">
        <v>75</v>
      </c>
      <c r="AY996" s="101" t="s">
        <v>204</v>
      </c>
    </row>
    <row r="997" spans="1:65" s="14" customFormat="1" x14ac:dyDescent="0.2">
      <c r="A997" s="198"/>
      <c r="B997" s="199"/>
      <c r="C997" s="198"/>
      <c r="D997" s="200" t="s">
        <v>212</v>
      </c>
      <c r="E997" s="201" t="s">
        <v>1</v>
      </c>
      <c r="F997" s="202" t="s">
        <v>546</v>
      </c>
      <c r="G997" s="198"/>
      <c r="H997" s="203">
        <v>86.1</v>
      </c>
      <c r="I997" s="198"/>
      <c r="J997" s="198"/>
      <c r="K997" s="198"/>
      <c r="L997" s="199"/>
      <c r="M997" s="204"/>
      <c r="N997" s="205"/>
      <c r="O997" s="205"/>
      <c r="P997" s="205"/>
      <c r="Q997" s="205"/>
      <c r="R997" s="205"/>
      <c r="S997" s="205"/>
      <c r="T997" s="206"/>
      <c r="U997" s="198"/>
      <c r="V997" s="198"/>
      <c r="AT997" s="102" t="s">
        <v>212</v>
      </c>
      <c r="AU997" s="102" t="s">
        <v>83</v>
      </c>
      <c r="AV997" s="14" t="s">
        <v>83</v>
      </c>
      <c r="AW997" s="14" t="s">
        <v>32</v>
      </c>
      <c r="AX997" s="14" t="s">
        <v>75</v>
      </c>
      <c r="AY997" s="102" t="s">
        <v>204</v>
      </c>
    </row>
    <row r="998" spans="1:65" s="13" customFormat="1" x14ac:dyDescent="0.2">
      <c r="A998" s="225"/>
      <c r="B998" s="226"/>
      <c r="C998" s="225"/>
      <c r="D998" s="200" t="s">
        <v>212</v>
      </c>
      <c r="E998" s="227" t="s">
        <v>1</v>
      </c>
      <c r="F998" s="228" t="s">
        <v>398</v>
      </c>
      <c r="G998" s="225"/>
      <c r="H998" s="227" t="s">
        <v>1</v>
      </c>
      <c r="I998" s="225"/>
      <c r="J998" s="225"/>
      <c r="K998" s="225"/>
      <c r="L998" s="226"/>
      <c r="M998" s="229"/>
      <c r="N998" s="230"/>
      <c r="O998" s="230"/>
      <c r="P998" s="230"/>
      <c r="Q998" s="230"/>
      <c r="R998" s="230"/>
      <c r="S998" s="230"/>
      <c r="T998" s="231"/>
      <c r="U998" s="225"/>
      <c r="V998" s="225"/>
      <c r="AT998" s="101" t="s">
        <v>212</v>
      </c>
      <c r="AU998" s="101" t="s">
        <v>83</v>
      </c>
      <c r="AV998" s="13" t="s">
        <v>81</v>
      </c>
      <c r="AW998" s="13" t="s">
        <v>32</v>
      </c>
      <c r="AX998" s="13" t="s">
        <v>75</v>
      </c>
      <c r="AY998" s="101" t="s">
        <v>204</v>
      </c>
    </row>
    <row r="999" spans="1:65" s="14" customFormat="1" x14ac:dyDescent="0.2">
      <c r="A999" s="198"/>
      <c r="B999" s="199"/>
      <c r="C999" s="198"/>
      <c r="D999" s="200" t="s">
        <v>212</v>
      </c>
      <c r="E999" s="201" t="s">
        <v>1</v>
      </c>
      <c r="F999" s="202" t="s">
        <v>399</v>
      </c>
      <c r="G999" s="198"/>
      <c r="H999" s="203">
        <v>24.6</v>
      </c>
      <c r="I999" s="198"/>
      <c r="J999" s="198"/>
      <c r="K999" s="198"/>
      <c r="L999" s="199"/>
      <c r="M999" s="204"/>
      <c r="N999" s="205"/>
      <c r="O999" s="205"/>
      <c r="P999" s="205"/>
      <c r="Q999" s="205"/>
      <c r="R999" s="205"/>
      <c r="S999" s="205"/>
      <c r="T999" s="206"/>
      <c r="U999" s="198"/>
      <c r="V999" s="198"/>
      <c r="AT999" s="102" t="s">
        <v>212</v>
      </c>
      <c r="AU999" s="102" t="s">
        <v>83</v>
      </c>
      <c r="AV999" s="14" t="s">
        <v>83</v>
      </c>
      <c r="AW999" s="14" t="s">
        <v>32</v>
      </c>
      <c r="AX999" s="14" t="s">
        <v>75</v>
      </c>
      <c r="AY999" s="102" t="s">
        <v>204</v>
      </c>
    </row>
    <row r="1000" spans="1:65" s="13" customFormat="1" x14ac:dyDescent="0.2">
      <c r="A1000" s="225"/>
      <c r="B1000" s="226"/>
      <c r="C1000" s="225"/>
      <c r="D1000" s="200" t="s">
        <v>212</v>
      </c>
      <c r="E1000" s="227" t="s">
        <v>1</v>
      </c>
      <c r="F1000" s="228" t="s">
        <v>1332</v>
      </c>
      <c r="G1000" s="225"/>
      <c r="H1000" s="227" t="s">
        <v>1</v>
      </c>
      <c r="I1000" s="225"/>
      <c r="J1000" s="225"/>
      <c r="K1000" s="225"/>
      <c r="L1000" s="226"/>
      <c r="M1000" s="229"/>
      <c r="N1000" s="230"/>
      <c r="O1000" s="230"/>
      <c r="P1000" s="230"/>
      <c r="Q1000" s="230"/>
      <c r="R1000" s="230"/>
      <c r="S1000" s="230"/>
      <c r="T1000" s="231"/>
      <c r="U1000" s="225"/>
      <c r="V1000" s="225"/>
      <c r="AT1000" s="101" t="s">
        <v>212</v>
      </c>
      <c r="AU1000" s="101" t="s">
        <v>83</v>
      </c>
      <c r="AV1000" s="13" t="s">
        <v>81</v>
      </c>
      <c r="AW1000" s="13" t="s">
        <v>32</v>
      </c>
      <c r="AX1000" s="13" t="s">
        <v>75</v>
      </c>
      <c r="AY1000" s="101" t="s">
        <v>204</v>
      </c>
    </row>
    <row r="1001" spans="1:65" s="13" customFormat="1" x14ac:dyDescent="0.2">
      <c r="A1001" s="225"/>
      <c r="B1001" s="226"/>
      <c r="C1001" s="225"/>
      <c r="D1001" s="200" t="s">
        <v>212</v>
      </c>
      <c r="E1001" s="227" t="s">
        <v>1</v>
      </c>
      <c r="F1001" s="228" t="s">
        <v>400</v>
      </c>
      <c r="G1001" s="225"/>
      <c r="H1001" s="227" t="s">
        <v>1</v>
      </c>
      <c r="I1001" s="225"/>
      <c r="J1001" s="225"/>
      <c r="K1001" s="225"/>
      <c r="L1001" s="226"/>
      <c r="M1001" s="229"/>
      <c r="N1001" s="230"/>
      <c r="O1001" s="230"/>
      <c r="P1001" s="230"/>
      <c r="Q1001" s="230"/>
      <c r="R1001" s="230"/>
      <c r="S1001" s="230"/>
      <c r="T1001" s="231"/>
      <c r="U1001" s="225"/>
      <c r="V1001" s="225"/>
      <c r="AT1001" s="101" t="s">
        <v>212</v>
      </c>
      <c r="AU1001" s="101" t="s">
        <v>83</v>
      </c>
      <c r="AV1001" s="13" t="s">
        <v>81</v>
      </c>
      <c r="AW1001" s="13" t="s">
        <v>32</v>
      </c>
      <c r="AX1001" s="13" t="s">
        <v>75</v>
      </c>
      <c r="AY1001" s="101" t="s">
        <v>204</v>
      </c>
    </row>
    <row r="1002" spans="1:65" s="14" customFormat="1" x14ac:dyDescent="0.2">
      <c r="A1002" s="198"/>
      <c r="B1002" s="199"/>
      <c r="C1002" s="198"/>
      <c r="D1002" s="200" t="s">
        <v>212</v>
      </c>
      <c r="E1002" s="201" t="s">
        <v>1</v>
      </c>
      <c r="F1002" s="202" t="s">
        <v>401</v>
      </c>
      <c r="G1002" s="198"/>
      <c r="H1002" s="203">
        <v>27.1</v>
      </c>
      <c r="I1002" s="198"/>
      <c r="J1002" s="198"/>
      <c r="K1002" s="198"/>
      <c r="L1002" s="199"/>
      <c r="M1002" s="204"/>
      <c r="N1002" s="205"/>
      <c r="O1002" s="205"/>
      <c r="P1002" s="205"/>
      <c r="Q1002" s="205"/>
      <c r="R1002" s="205"/>
      <c r="S1002" s="205"/>
      <c r="T1002" s="206"/>
      <c r="U1002" s="198"/>
      <c r="V1002" s="198"/>
      <c r="AT1002" s="102" t="s">
        <v>212</v>
      </c>
      <c r="AU1002" s="102" t="s">
        <v>83</v>
      </c>
      <c r="AV1002" s="14" t="s">
        <v>83</v>
      </c>
      <c r="AW1002" s="14" t="s">
        <v>32</v>
      </c>
      <c r="AX1002" s="14" t="s">
        <v>75</v>
      </c>
      <c r="AY1002" s="102" t="s">
        <v>204</v>
      </c>
    </row>
    <row r="1003" spans="1:65" s="13" customFormat="1" x14ac:dyDescent="0.2">
      <c r="A1003" s="225"/>
      <c r="B1003" s="226"/>
      <c r="C1003" s="225"/>
      <c r="D1003" s="200" t="s">
        <v>212</v>
      </c>
      <c r="E1003" s="227" t="s">
        <v>1</v>
      </c>
      <c r="F1003" s="228" t="s">
        <v>402</v>
      </c>
      <c r="G1003" s="225"/>
      <c r="H1003" s="227" t="s">
        <v>1</v>
      </c>
      <c r="I1003" s="225"/>
      <c r="J1003" s="225"/>
      <c r="K1003" s="225"/>
      <c r="L1003" s="226"/>
      <c r="M1003" s="229"/>
      <c r="N1003" s="230"/>
      <c r="O1003" s="230"/>
      <c r="P1003" s="230"/>
      <c r="Q1003" s="230"/>
      <c r="R1003" s="230"/>
      <c r="S1003" s="230"/>
      <c r="T1003" s="231"/>
      <c r="U1003" s="225"/>
      <c r="V1003" s="225"/>
      <c r="AT1003" s="101" t="s">
        <v>212</v>
      </c>
      <c r="AU1003" s="101" t="s">
        <v>83</v>
      </c>
      <c r="AV1003" s="13" t="s">
        <v>81</v>
      </c>
      <c r="AW1003" s="13" t="s">
        <v>32</v>
      </c>
      <c r="AX1003" s="13" t="s">
        <v>75</v>
      </c>
      <c r="AY1003" s="101" t="s">
        <v>204</v>
      </c>
    </row>
    <row r="1004" spans="1:65" s="14" customFormat="1" x14ac:dyDescent="0.2">
      <c r="A1004" s="198"/>
      <c r="B1004" s="199"/>
      <c r="C1004" s="198"/>
      <c r="D1004" s="200" t="s">
        <v>212</v>
      </c>
      <c r="E1004" s="201" t="s">
        <v>1</v>
      </c>
      <c r="F1004" s="202" t="s">
        <v>403</v>
      </c>
      <c r="G1004" s="198"/>
      <c r="H1004" s="203">
        <v>30.2</v>
      </c>
      <c r="I1004" s="198"/>
      <c r="J1004" s="198"/>
      <c r="K1004" s="198"/>
      <c r="L1004" s="199"/>
      <c r="M1004" s="204"/>
      <c r="N1004" s="205"/>
      <c r="O1004" s="205"/>
      <c r="P1004" s="205"/>
      <c r="Q1004" s="205"/>
      <c r="R1004" s="205"/>
      <c r="S1004" s="205"/>
      <c r="T1004" s="206"/>
      <c r="U1004" s="198"/>
      <c r="V1004" s="198"/>
      <c r="AT1004" s="102" t="s">
        <v>212</v>
      </c>
      <c r="AU1004" s="102" t="s">
        <v>83</v>
      </c>
      <c r="AV1004" s="14" t="s">
        <v>83</v>
      </c>
      <c r="AW1004" s="14" t="s">
        <v>32</v>
      </c>
      <c r="AX1004" s="14" t="s">
        <v>75</v>
      </c>
      <c r="AY1004" s="102" t="s">
        <v>204</v>
      </c>
    </row>
    <row r="1005" spans="1:65" s="13" customFormat="1" x14ac:dyDescent="0.2">
      <c r="A1005" s="225"/>
      <c r="B1005" s="226"/>
      <c r="C1005" s="225"/>
      <c r="D1005" s="200" t="s">
        <v>212</v>
      </c>
      <c r="E1005" s="227" t="s">
        <v>1</v>
      </c>
      <c r="F1005" s="228" t="s">
        <v>1159</v>
      </c>
      <c r="G1005" s="225"/>
      <c r="H1005" s="227" t="s">
        <v>1</v>
      </c>
      <c r="I1005" s="225"/>
      <c r="J1005" s="225"/>
      <c r="K1005" s="225"/>
      <c r="L1005" s="226"/>
      <c r="M1005" s="229"/>
      <c r="N1005" s="230"/>
      <c r="O1005" s="230"/>
      <c r="P1005" s="230"/>
      <c r="Q1005" s="230"/>
      <c r="R1005" s="230"/>
      <c r="S1005" s="230"/>
      <c r="T1005" s="231"/>
      <c r="U1005" s="225"/>
      <c r="V1005" s="225"/>
      <c r="AT1005" s="101" t="s">
        <v>212</v>
      </c>
      <c r="AU1005" s="101" t="s">
        <v>83</v>
      </c>
      <c r="AV1005" s="13" t="s">
        <v>81</v>
      </c>
      <c r="AW1005" s="13" t="s">
        <v>32</v>
      </c>
      <c r="AX1005" s="13" t="s">
        <v>75</v>
      </c>
      <c r="AY1005" s="101" t="s">
        <v>204</v>
      </c>
    </row>
    <row r="1006" spans="1:65" s="13" customFormat="1" x14ac:dyDescent="0.2">
      <c r="A1006" s="225"/>
      <c r="B1006" s="226"/>
      <c r="C1006" s="225"/>
      <c r="D1006" s="200" t="s">
        <v>212</v>
      </c>
      <c r="E1006" s="227" t="s">
        <v>1</v>
      </c>
      <c r="F1006" s="228" t="s">
        <v>1449</v>
      </c>
      <c r="G1006" s="225"/>
      <c r="H1006" s="227" t="s">
        <v>1</v>
      </c>
      <c r="I1006" s="225"/>
      <c r="J1006" s="225"/>
      <c r="K1006" s="225"/>
      <c r="L1006" s="226"/>
      <c r="M1006" s="229"/>
      <c r="N1006" s="230"/>
      <c r="O1006" s="230"/>
      <c r="P1006" s="230"/>
      <c r="Q1006" s="230"/>
      <c r="R1006" s="230"/>
      <c r="S1006" s="230"/>
      <c r="T1006" s="231"/>
      <c r="U1006" s="225"/>
      <c r="V1006" s="225"/>
      <c r="AT1006" s="101" t="s">
        <v>212</v>
      </c>
      <c r="AU1006" s="101" t="s">
        <v>83</v>
      </c>
      <c r="AV1006" s="13" t="s">
        <v>81</v>
      </c>
      <c r="AW1006" s="13" t="s">
        <v>32</v>
      </c>
      <c r="AX1006" s="13" t="s">
        <v>75</v>
      </c>
      <c r="AY1006" s="101" t="s">
        <v>204</v>
      </c>
    </row>
    <row r="1007" spans="1:65" s="13" customFormat="1" x14ac:dyDescent="0.2">
      <c r="A1007" s="225"/>
      <c r="B1007" s="226"/>
      <c r="C1007" s="225"/>
      <c r="D1007" s="200" t="s">
        <v>212</v>
      </c>
      <c r="E1007" s="227" t="s">
        <v>1</v>
      </c>
      <c r="F1007" s="228" t="s">
        <v>425</v>
      </c>
      <c r="G1007" s="225"/>
      <c r="H1007" s="227" t="s">
        <v>1</v>
      </c>
      <c r="I1007" s="225"/>
      <c r="J1007" s="225"/>
      <c r="K1007" s="225"/>
      <c r="L1007" s="226"/>
      <c r="M1007" s="229"/>
      <c r="N1007" s="230"/>
      <c r="O1007" s="230"/>
      <c r="P1007" s="230"/>
      <c r="Q1007" s="230"/>
      <c r="R1007" s="230"/>
      <c r="S1007" s="230"/>
      <c r="T1007" s="231"/>
      <c r="U1007" s="225"/>
      <c r="V1007" s="225"/>
      <c r="AT1007" s="101" t="s">
        <v>212</v>
      </c>
      <c r="AU1007" s="101" t="s">
        <v>83</v>
      </c>
      <c r="AV1007" s="13" t="s">
        <v>81</v>
      </c>
      <c r="AW1007" s="13" t="s">
        <v>32</v>
      </c>
      <c r="AX1007" s="13" t="s">
        <v>75</v>
      </c>
      <c r="AY1007" s="101" t="s">
        <v>204</v>
      </c>
    </row>
    <row r="1008" spans="1:65" s="14" customFormat="1" x14ac:dyDescent="0.2">
      <c r="A1008" s="198"/>
      <c r="B1008" s="199"/>
      <c r="C1008" s="198"/>
      <c r="D1008" s="200" t="s">
        <v>212</v>
      </c>
      <c r="E1008" s="201" t="s">
        <v>1</v>
      </c>
      <c r="F1008" s="202" t="s">
        <v>1450</v>
      </c>
      <c r="G1008" s="198"/>
      <c r="H1008" s="203">
        <v>64.2</v>
      </c>
      <c r="I1008" s="198"/>
      <c r="J1008" s="198"/>
      <c r="K1008" s="198"/>
      <c r="L1008" s="199"/>
      <c r="M1008" s="204"/>
      <c r="N1008" s="205"/>
      <c r="O1008" s="205"/>
      <c r="P1008" s="205"/>
      <c r="Q1008" s="205"/>
      <c r="R1008" s="205"/>
      <c r="S1008" s="205"/>
      <c r="T1008" s="206"/>
      <c r="U1008" s="198"/>
      <c r="V1008" s="198"/>
      <c r="AT1008" s="102" t="s">
        <v>212</v>
      </c>
      <c r="AU1008" s="102" t="s">
        <v>83</v>
      </c>
      <c r="AV1008" s="14" t="s">
        <v>83</v>
      </c>
      <c r="AW1008" s="14" t="s">
        <v>32</v>
      </c>
      <c r="AX1008" s="14" t="s">
        <v>75</v>
      </c>
      <c r="AY1008" s="102" t="s">
        <v>204</v>
      </c>
    </row>
    <row r="1009" spans="1:65" s="13" customFormat="1" x14ac:dyDescent="0.2">
      <c r="A1009" s="225"/>
      <c r="B1009" s="226"/>
      <c r="C1009" s="225"/>
      <c r="D1009" s="200" t="s">
        <v>212</v>
      </c>
      <c r="E1009" s="227" t="s">
        <v>1</v>
      </c>
      <c r="F1009" s="228" t="s">
        <v>341</v>
      </c>
      <c r="G1009" s="225"/>
      <c r="H1009" s="227" t="s">
        <v>1</v>
      </c>
      <c r="I1009" s="225"/>
      <c r="J1009" s="225"/>
      <c r="K1009" s="225"/>
      <c r="L1009" s="226"/>
      <c r="M1009" s="229"/>
      <c r="N1009" s="230"/>
      <c r="O1009" s="230"/>
      <c r="P1009" s="230"/>
      <c r="Q1009" s="230"/>
      <c r="R1009" s="230"/>
      <c r="S1009" s="230"/>
      <c r="T1009" s="231"/>
      <c r="U1009" s="225"/>
      <c r="V1009" s="225"/>
      <c r="AT1009" s="101" t="s">
        <v>212</v>
      </c>
      <c r="AU1009" s="101" t="s">
        <v>83</v>
      </c>
      <c r="AV1009" s="13" t="s">
        <v>81</v>
      </c>
      <c r="AW1009" s="13" t="s">
        <v>32</v>
      </c>
      <c r="AX1009" s="13" t="s">
        <v>75</v>
      </c>
      <c r="AY1009" s="101" t="s">
        <v>204</v>
      </c>
    </row>
    <row r="1010" spans="1:65" s="14" customFormat="1" x14ac:dyDescent="0.2">
      <c r="A1010" s="198"/>
      <c r="B1010" s="199"/>
      <c r="C1010" s="198"/>
      <c r="D1010" s="200" t="s">
        <v>212</v>
      </c>
      <c r="E1010" s="201" t="s">
        <v>1</v>
      </c>
      <c r="F1010" s="202" t="s">
        <v>1451</v>
      </c>
      <c r="G1010" s="198"/>
      <c r="H1010" s="203">
        <v>6.3</v>
      </c>
      <c r="I1010" s="198"/>
      <c r="J1010" s="198"/>
      <c r="K1010" s="198"/>
      <c r="L1010" s="199"/>
      <c r="M1010" s="204"/>
      <c r="N1010" s="205"/>
      <c r="O1010" s="205"/>
      <c r="P1010" s="205"/>
      <c r="Q1010" s="205"/>
      <c r="R1010" s="205"/>
      <c r="S1010" s="205"/>
      <c r="T1010" s="206"/>
      <c r="U1010" s="198"/>
      <c r="V1010" s="198"/>
      <c r="AT1010" s="102" t="s">
        <v>212</v>
      </c>
      <c r="AU1010" s="102" t="s">
        <v>83</v>
      </c>
      <c r="AV1010" s="14" t="s">
        <v>83</v>
      </c>
      <c r="AW1010" s="14" t="s">
        <v>32</v>
      </c>
      <c r="AX1010" s="14" t="s">
        <v>75</v>
      </c>
      <c r="AY1010" s="102" t="s">
        <v>204</v>
      </c>
    </row>
    <row r="1011" spans="1:65" s="13" customFormat="1" x14ac:dyDescent="0.2">
      <c r="A1011" s="225"/>
      <c r="B1011" s="226"/>
      <c r="C1011" s="225"/>
      <c r="D1011" s="200" t="s">
        <v>212</v>
      </c>
      <c r="E1011" s="227" t="s">
        <v>1</v>
      </c>
      <c r="F1011" s="228" t="s">
        <v>429</v>
      </c>
      <c r="G1011" s="225"/>
      <c r="H1011" s="227" t="s">
        <v>1</v>
      </c>
      <c r="I1011" s="225"/>
      <c r="J1011" s="225"/>
      <c r="K1011" s="225"/>
      <c r="L1011" s="226"/>
      <c r="M1011" s="229"/>
      <c r="N1011" s="230"/>
      <c r="O1011" s="230"/>
      <c r="P1011" s="230"/>
      <c r="Q1011" s="230"/>
      <c r="R1011" s="230"/>
      <c r="S1011" s="230"/>
      <c r="T1011" s="231"/>
      <c r="U1011" s="225"/>
      <c r="V1011" s="225"/>
      <c r="AT1011" s="101" t="s">
        <v>212</v>
      </c>
      <c r="AU1011" s="101" t="s">
        <v>83</v>
      </c>
      <c r="AV1011" s="13" t="s">
        <v>81</v>
      </c>
      <c r="AW1011" s="13" t="s">
        <v>32</v>
      </c>
      <c r="AX1011" s="13" t="s">
        <v>75</v>
      </c>
      <c r="AY1011" s="101" t="s">
        <v>204</v>
      </c>
    </row>
    <row r="1012" spans="1:65" s="14" customFormat="1" x14ac:dyDescent="0.2">
      <c r="A1012" s="198"/>
      <c r="B1012" s="199"/>
      <c r="C1012" s="198"/>
      <c r="D1012" s="200" t="s">
        <v>212</v>
      </c>
      <c r="E1012" s="201" t="s">
        <v>1</v>
      </c>
      <c r="F1012" s="202" t="s">
        <v>512</v>
      </c>
      <c r="G1012" s="198"/>
      <c r="H1012" s="203">
        <v>18.04</v>
      </c>
      <c r="I1012" s="198"/>
      <c r="J1012" s="198"/>
      <c r="K1012" s="198"/>
      <c r="L1012" s="199"/>
      <c r="M1012" s="204"/>
      <c r="N1012" s="205"/>
      <c r="O1012" s="205"/>
      <c r="P1012" s="205"/>
      <c r="Q1012" s="205"/>
      <c r="R1012" s="205"/>
      <c r="S1012" s="205"/>
      <c r="T1012" s="206"/>
      <c r="U1012" s="198"/>
      <c r="V1012" s="198"/>
      <c r="AT1012" s="102" t="s">
        <v>212</v>
      </c>
      <c r="AU1012" s="102" t="s">
        <v>83</v>
      </c>
      <c r="AV1012" s="14" t="s">
        <v>83</v>
      </c>
      <c r="AW1012" s="14" t="s">
        <v>32</v>
      </c>
      <c r="AX1012" s="14" t="s">
        <v>75</v>
      </c>
      <c r="AY1012" s="102" t="s">
        <v>204</v>
      </c>
    </row>
    <row r="1013" spans="1:65" s="13" customFormat="1" x14ac:dyDescent="0.2">
      <c r="A1013" s="225"/>
      <c r="B1013" s="226"/>
      <c r="C1013" s="225"/>
      <c r="D1013" s="200" t="s">
        <v>212</v>
      </c>
      <c r="E1013" s="227" t="s">
        <v>1</v>
      </c>
      <c r="F1013" s="228" t="s">
        <v>414</v>
      </c>
      <c r="G1013" s="225"/>
      <c r="H1013" s="227" t="s">
        <v>1</v>
      </c>
      <c r="I1013" s="225"/>
      <c r="J1013" s="225"/>
      <c r="K1013" s="225"/>
      <c r="L1013" s="226"/>
      <c r="M1013" s="229"/>
      <c r="N1013" s="230"/>
      <c r="O1013" s="230"/>
      <c r="P1013" s="230"/>
      <c r="Q1013" s="230"/>
      <c r="R1013" s="230"/>
      <c r="S1013" s="230"/>
      <c r="T1013" s="231"/>
      <c r="U1013" s="225"/>
      <c r="V1013" s="225"/>
      <c r="AT1013" s="101" t="s">
        <v>212</v>
      </c>
      <c r="AU1013" s="101" t="s">
        <v>83</v>
      </c>
      <c r="AV1013" s="13" t="s">
        <v>81</v>
      </c>
      <c r="AW1013" s="13" t="s">
        <v>32</v>
      </c>
      <c r="AX1013" s="13" t="s">
        <v>75</v>
      </c>
      <c r="AY1013" s="101" t="s">
        <v>204</v>
      </c>
    </row>
    <row r="1014" spans="1:65" s="14" customFormat="1" x14ac:dyDescent="0.2">
      <c r="A1014" s="198"/>
      <c r="B1014" s="199"/>
      <c r="C1014" s="198"/>
      <c r="D1014" s="200" t="s">
        <v>212</v>
      </c>
      <c r="E1014" s="201" t="s">
        <v>1</v>
      </c>
      <c r="F1014" s="202" t="s">
        <v>513</v>
      </c>
      <c r="G1014" s="198"/>
      <c r="H1014" s="203">
        <v>3.37</v>
      </c>
      <c r="I1014" s="198"/>
      <c r="J1014" s="198"/>
      <c r="K1014" s="198"/>
      <c r="L1014" s="199"/>
      <c r="M1014" s="204"/>
      <c r="N1014" s="205"/>
      <c r="O1014" s="205"/>
      <c r="P1014" s="205"/>
      <c r="Q1014" s="205"/>
      <c r="R1014" s="205"/>
      <c r="S1014" s="205"/>
      <c r="T1014" s="206"/>
      <c r="U1014" s="198"/>
      <c r="V1014" s="198"/>
      <c r="AT1014" s="102" t="s">
        <v>212</v>
      </c>
      <c r="AU1014" s="102" t="s">
        <v>83</v>
      </c>
      <c r="AV1014" s="14" t="s">
        <v>83</v>
      </c>
      <c r="AW1014" s="14" t="s">
        <v>32</v>
      </c>
      <c r="AX1014" s="14" t="s">
        <v>75</v>
      </c>
      <c r="AY1014" s="102" t="s">
        <v>204</v>
      </c>
    </row>
    <row r="1015" spans="1:65" s="15" customFormat="1" x14ac:dyDescent="0.2">
      <c r="A1015" s="207"/>
      <c r="B1015" s="208"/>
      <c r="C1015" s="207"/>
      <c r="D1015" s="200" t="s">
        <v>212</v>
      </c>
      <c r="E1015" s="209" t="s">
        <v>1</v>
      </c>
      <c r="F1015" s="210" t="s">
        <v>227</v>
      </c>
      <c r="G1015" s="207"/>
      <c r="H1015" s="211">
        <v>259.91000000000003</v>
      </c>
      <c r="I1015" s="207"/>
      <c r="J1015" s="207"/>
      <c r="K1015" s="207"/>
      <c r="L1015" s="208"/>
      <c r="M1015" s="212"/>
      <c r="N1015" s="213"/>
      <c r="O1015" s="213"/>
      <c r="P1015" s="213"/>
      <c r="Q1015" s="213"/>
      <c r="R1015" s="213"/>
      <c r="S1015" s="213"/>
      <c r="T1015" s="214"/>
      <c r="U1015" s="207"/>
      <c r="V1015" s="207"/>
      <c r="AT1015" s="103" t="s">
        <v>212</v>
      </c>
      <c r="AU1015" s="103" t="s">
        <v>83</v>
      </c>
      <c r="AV1015" s="15" t="s">
        <v>211</v>
      </c>
      <c r="AW1015" s="15" t="s">
        <v>32</v>
      </c>
      <c r="AX1015" s="15" t="s">
        <v>81</v>
      </c>
      <c r="AY1015" s="103" t="s">
        <v>204</v>
      </c>
    </row>
    <row r="1016" spans="1:65" s="2" customFormat="1" ht="16.5" customHeight="1" x14ac:dyDescent="0.2">
      <c r="A1016" s="111"/>
      <c r="B1016" s="112"/>
      <c r="C1016" s="187" t="s">
        <v>913</v>
      </c>
      <c r="D1016" s="187" t="s">
        <v>207</v>
      </c>
      <c r="E1016" s="188" t="s">
        <v>1660</v>
      </c>
      <c r="F1016" s="189" t="s">
        <v>1661</v>
      </c>
      <c r="G1016" s="190" t="s">
        <v>210</v>
      </c>
      <c r="H1016" s="191">
        <v>4.0999999999999996</v>
      </c>
      <c r="I1016" s="192"/>
      <c r="J1016" s="192">
        <f>ROUND(I1016*H1016,2)</f>
        <v>0</v>
      </c>
      <c r="K1016" s="193"/>
      <c r="L1016" s="112"/>
      <c r="M1016" s="194" t="s">
        <v>1</v>
      </c>
      <c r="N1016" s="195" t="s">
        <v>40</v>
      </c>
      <c r="O1016" s="196">
        <v>0</v>
      </c>
      <c r="P1016" s="196">
        <f>O1016*H1016</f>
        <v>0</v>
      </c>
      <c r="Q1016" s="196">
        <v>0</v>
      </c>
      <c r="R1016" s="196">
        <f>Q1016*H1016</f>
        <v>0</v>
      </c>
      <c r="S1016" s="196">
        <v>0</v>
      </c>
      <c r="T1016" s="197">
        <f>S1016*H1016</f>
        <v>0</v>
      </c>
      <c r="U1016" s="111"/>
      <c r="V1016" s="111"/>
      <c r="W1016" s="29"/>
      <c r="X1016" s="29"/>
      <c r="Y1016" s="29"/>
      <c r="Z1016" s="29"/>
      <c r="AA1016" s="29"/>
      <c r="AB1016" s="29"/>
      <c r="AC1016" s="29"/>
      <c r="AD1016" s="29"/>
      <c r="AE1016" s="29"/>
      <c r="AR1016" s="99" t="s">
        <v>310</v>
      </c>
      <c r="AT1016" s="99" t="s">
        <v>207</v>
      </c>
      <c r="AU1016" s="99" t="s">
        <v>83</v>
      </c>
      <c r="AY1016" s="18" t="s">
        <v>204</v>
      </c>
      <c r="BE1016" s="100">
        <f>IF(N1016="základní",J1016,0)</f>
        <v>0</v>
      </c>
      <c r="BF1016" s="100">
        <f>IF(N1016="snížená",J1016,0)</f>
        <v>0</v>
      </c>
      <c r="BG1016" s="100">
        <f>IF(N1016="zákl. přenesená",J1016,0)</f>
        <v>0</v>
      </c>
      <c r="BH1016" s="100">
        <f>IF(N1016="sníž. přenesená",J1016,0)</f>
        <v>0</v>
      </c>
      <c r="BI1016" s="100">
        <f>IF(N1016="nulová",J1016,0)</f>
        <v>0</v>
      </c>
      <c r="BJ1016" s="18" t="s">
        <v>81</v>
      </c>
      <c r="BK1016" s="100">
        <f>ROUND(I1016*H1016,2)</f>
        <v>0</v>
      </c>
      <c r="BL1016" s="18" t="s">
        <v>310</v>
      </c>
      <c r="BM1016" s="99" t="s">
        <v>1662</v>
      </c>
    </row>
    <row r="1017" spans="1:65" s="13" customFormat="1" x14ac:dyDescent="0.2">
      <c r="A1017" s="225"/>
      <c r="B1017" s="226"/>
      <c r="C1017" s="225"/>
      <c r="D1017" s="200" t="s">
        <v>212</v>
      </c>
      <c r="E1017" s="227" t="s">
        <v>1</v>
      </c>
      <c r="F1017" s="228" t="s">
        <v>1159</v>
      </c>
      <c r="G1017" s="225"/>
      <c r="H1017" s="227" t="s">
        <v>1</v>
      </c>
      <c r="I1017" s="225"/>
      <c r="J1017" s="225"/>
      <c r="K1017" s="225"/>
      <c r="L1017" s="226"/>
      <c r="M1017" s="229"/>
      <c r="N1017" s="230"/>
      <c r="O1017" s="230"/>
      <c r="P1017" s="230"/>
      <c r="Q1017" s="230"/>
      <c r="R1017" s="230"/>
      <c r="S1017" s="230"/>
      <c r="T1017" s="231"/>
      <c r="U1017" s="225"/>
      <c r="V1017" s="225"/>
      <c r="AT1017" s="101" t="s">
        <v>212</v>
      </c>
      <c r="AU1017" s="101" t="s">
        <v>83</v>
      </c>
      <c r="AV1017" s="13" t="s">
        <v>81</v>
      </c>
      <c r="AW1017" s="13" t="s">
        <v>32</v>
      </c>
      <c r="AX1017" s="13" t="s">
        <v>75</v>
      </c>
      <c r="AY1017" s="101" t="s">
        <v>204</v>
      </c>
    </row>
    <row r="1018" spans="1:65" s="13" customFormat="1" x14ac:dyDescent="0.2">
      <c r="A1018" s="225"/>
      <c r="B1018" s="226"/>
      <c r="C1018" s="225"/>
      <c r="D1018" s="200" t="s">
        <v>212</v>
      </c>
      <c r="E1018" s="227" t="s">
        <v>1</v>
      </c>
      <c r="F1018" s="228" t="s">
        <v>1663</v>
      </c>
      <c r="G1018" s="225"/>
      <c r="H1018" s="227" t="s">
        <v>1</v>
      </c>
      <c r="I1018" s="225"/>
      <c r="J1018" s="225"/>
      <c r="K1018" s="225"/>
      <c r="L1018" s="226"/>
      <c r="M1018" s="229"/>
      <c r="N1018" s="230"/>
      <c r="O1018" s="230"/>
      <c r="P1018" s="230"/>
      <c r="Q1018" s="230"/>
      <c r="R1018" s="230"/>
      <c r="S1018" s="230"/>
      <c r="T1018" s="231"/>
      <c r="U1018" s="225"/>
      <c r="V1018" s="225"/>
      <c r="AT1018" s="101" t="s">
        <v>212</v>
      </c>
      <c r="AU1018" s="101" t="s">
        <v>83</v>
      </c>
      <c r="AV1018" s="13" t="s">
        <v>81</v>
      </c>
      <c r="AW1018" s="13" t="s">
        <v>32</v>
      </c>
      <c r="AX1018" s="13" t="s">
        <v>75</v>
      </c>
      <c r="AY1018" s="101" t="s">
        <v>204</v>
      </c>
    </row>
    <row r="1019" spans="1:65" s="13" customFormat="1" x14ac:dyDescent="0.2">
      <c r="A1019" s="225"/>
      <c r="B1019" s="226"/>
      <c r="C1019" s="225"/>
      <c r="D1019" s="200" t="s">
        <v>212</v>
      </c>
      <c r="E1019" s="227" t="s">
        <v>1</v>
      </c>
      <c r="F1019" s="228" t="s">
        <v>433</v>
      </c>
      <c r="G1019" s="225"/>
      <c r="H1019" s="227" t="s">
        <v>1</v>
      </c>
      <c r="I1019" s="225"/>
      <c r="J1019" s="225"/>
      <c r="K1019" s="225"/>
      <c r="L1019" s="226"/>
      <c r="M1019" s="229"/>
      <c r="N1019" s="230"/>
      <c r="O1019" s="230"/>
      <c r="P1019" s="230"/>
      <c r="Q1019" s="230"/>
      <c r="R1019" s="230"/>
      <c r="S1019" s="230"/>
      <c r="T1019" s="231"/>
      <c r="U1019" s="225"/>
      <c r="V1019" s="225"/>
      <c r="AT1019" s="101" t="s">
        <v>212</v>
      </c>
      <c r="AU1019" s="101" t="s">
        <v>83</v>
      </c>
      <c r="AV1019" s="13" t="s">
        <v>81</v>
      </c>
      <c r="AW1019" s="13" t="s">
        <v>32</v>
      </c>
      <c r="AX1019" s="13" t="s">
        <v>75</v>
      </c>
      <c r="AY1019" s="101" t="s">
        <v>204</v>
      </c>
    </row>
    <row r="1020" spans="1:65" s="14" customFormat="1" x14ac:dyDescent="0.2">
      <c r="A1020" s="198"/>
      <c r="B1020" s="199"/>
      <c r="C1020" s="198"/>
      <c r="D1020" s="200" t="s">
        <v>212</v>
      </c>
      <c r="E1020" s="201" t="s">
        <v>1</v>
      </c>
      <c r="F1020" s="202" t="s">
        <v>515</v>
      </c>
      <c r="G1020" s="198"/>
      <c r="H1020" s="203">
        <v>4.0999999999999996</v>
      </c>
      <c r="I1020" s="198"/>
      <c r="J1020" s="198"/>
      <c r="K1020" s="198"/>
      <c r="L1020" s="199"/>
      <c r="M1020" s="204"/>
      <c r="N1020" s="205"/>
      <c r="O1020" s="205"/>
      <c r="P1020" s="205"/>
      <c r="Q1020" s="205"/>
      <c r="R1020" s="205"/>
      <c r="S1020" s="205"/>
      <c r="T1020" s="206"/>
      <c r="U1020" s="198"/>
      <c r="V1020" s="198"/>
      <c r="AT1020" s="102" t="s">
        <v>212</v>
      </c>
      <c r="AU1020" s="102" t="s">
        <v>83</v>
      </c>
      <c r="AV1020" s="14" t="s">
        <v>83</v>
      </c>
      <c r="AW1020" s="14" t="s">
        <v>32</v>
      </c>
      <c r="AX1020" s="14" t="s">
        <v>75</v>
      </c>
      <c r="AY1020" s="102" t="s">
        <v>204</v>
      </c>
    </row>
    <row r="1021" spans="1:65" s="15" customFormat="1" x14ac:dyDescent="0.2">
      <c r="A1021" s="207"/>
      <c r="B1021" s="208"/>
      <c r="C1021" s="207"/>
      <c r="D1021" s="200" t="s">
        <v>212</v>
      </c>
      <c r="E1021" s="209" t="s">
        <v>1</v>
      </c>
      <c r="F1021" s="210" t="s">
        <v>227</v>
      </c>
      <c r="G1021" s="207"/>
      <c r="H1021" s="211">
        <v>4.0999999999999996</v>
      </c>
      <c r="I1021" s="207"/>
      <c r="J1021" s="207"/>
      <c r="K1021" s="207"/>
      <c r="L1021" s="208"/>
      <c r="M1021" s="212"/>
      <c r="N1021" s="213"/>
      <c r="O1021" s="213"/>
      <c r="P1021" s="213"/>
      <c r="Q1021" s="213"/>
      <c r="R1021" s="213"/>
      <c r="S1021" s="213"/>
      <c r="T1021" s="214"/>
      <c r="U1021" s="207"/>
      <c r="V1021" s="207"/>
      <c r="AT1021" s="103" t="s">
        <v>212</v>
      </c>
      <c r="AU1021" s="103" t="s">
        <v>83</v>
      </c>
      <c r="AV1021" s="15" t="s">
        <v>211</v>
      </c>
      <c r="AW1021" s="15" t="s">
        <v>32</v>
      </c>
      <c r="AX1021" s="15" t="s">
        <v>81</v>
      </c>
      <c r="AY1021" s="103" t="s">
        <v>204</v>
      </c>
    </row>
    <row r="1022" spans="1:65" s="2" customFormat="1" ht="24.2" customHeight="1" x14ac:dyDescent="0.2">
      <c r="A1022" s="111"/>
      <c r="B1022" s="112"/>
      <c r="C1022" s="187" t="s">
        <v>1664</v>
      </c>
      <c r="D1022" s="187" t="s">
        <v>207</v>
      </c>
      <c r="E1022" s="188" t="s">
        <v>1665</v>
      </c>
      <c r="F1022" s="189" t="s">
        <v>1666</v>
      </c>
      <c r="G1022" s="190" t="s">
        <v>210</v>
      </c>
      <c r="H1022" s="191">
        <v>191.6</v>
      </c>
      <c r="I1022" s="192"/>
      <c r="J1022" s="192">
        <f>ROUND(I1022*H1022,2)</f>
        <v>0</v>
      </c>
      <c r="K1022" s="193"/>
      <c r="L1022" s="112"/>
      <c r="M1022" s="194" t="s">
        <v>1</v>
      </c>
      <c r="N1022" s="195" t="s">
        <v>40</v>
      </c>
      <c r="O1022" s="196">
        <v>0</v>
      </c>
      <c r="P1022" s="196">
        <f>O1022*H1022</f>
        <v>0</v>
      </c>
      <c r="Q1022" s="196">
        <v>0</v>
      </c>
      <c r="R1022" s="196">
        <f>Q1022*H1022</f>
        <v>0</v>
      </c>
      <c r="S1022" s="196">
        <v>0</v>
      </c>
      <c r="T1022" s="197">
        <f>S1022*H1022</f>
        <v>0</v>
      </c>
      <c r="U1022" s="111"/>
      <c r="V1022" s="111"/>
      <c r="W1022" s="29"/>
      <c r="X1022" s="29"/>
      <c r="Y1022" s="29"/>
      <c r="Z1022" s="29"/>
      <c r="AA1022" s="29"/>
      <c r="AB1022" s="29"/>
      <c r="AC1022" s="29"/>
      <c r="AD1022" s="29"/>
      <c r="AE1022" s="29"/>
      <c r="AR1022" s="99" t="s">
        <v>310</v>
      </c>
      <c r="AT1022" s="99" t="s">
        <v>207</v>
      </c>
      <c r="AU1022" s="99" t="s">
        <v>83</v>
      </c>
      <c r="AY1022" s="18" t="s">
        <v>204</v>
      </c>
      <c r="BE1022" s="100">
        <f>IF(N1022="základní",J1022,0)</f>
        <v>0</v>
      </c>
      <c r="BF1022" s="100">
        <f>IF(N1022="snížená",J1022,0)</f>
        <v>0</v>
      </c>
      <c r="BG1022" s="100">
        <f>IF(N1022="zákl. přenesená",J1022,0)</f>
        <v>0</v>
      </c>
      <c r="BH1022" s="100">
        <f>IF(N1022="sníž. přenesená",J1022,0)</f>
        <v>0</v>
      </c>
      <c r="BI1022" s="100">
        <f>IF(N1022="nulová",J1022,0)</f>
        <v>0</v>
      </c>
      <c r="BJ1022" s="18" t="s">
        <v>81</v>
      </c>
      <c r="BK1022" s="100">
        <f>ROUND(I1022*H1022,2)</f>
        <v>0</v>
      </c>
      <c r="BL1022" s="18" t="s">
        <v>310</v>
      </c>
      <c r="BM1022" s="99" t="s">
        <v>1667</v>
      </c>
    </row>
    <row r="1023" spans="1:65" s="13" customFormat="1" x14ac:dyDescent="0.2">
      <c r="A1023" s="225"/>
      <c r="B1023" s="226"/>
      <c r="C1023" s="225"/>
      <c r="D1023" s="200" t="s">
        <v>212</v>
      </c>
      <c r="E1023" s="227" t="s">
        <v>1</v>
      </c>
      <c r="F1023" s="228" t="s">
        <v>1137</v>
      </c>
      <c r="G1023" s="225"/>
      <c r="H1023" s="227" t="s">
        <v>1</v>
      </c>
      <c r="I1023" s="225"/>
      <c r="J1023" s="225"/>
      <c r="K1023" s="225"/>
      <c r="L1023" s="226"/>
      <c r="M1023" s="229"/>
      <c r="N1023" s="230"/>
      <c r="O1023" s="230"/>
      <c r="P1023" s="230"/>
      <c r="Q1023" s="230"/>
      <c r="R1023" s="230"/>
      <c r="S1023" s="230"/>
      <c r="T1023" s="231"/>
      <c r="U1023" s="225"/>
      <c r="V1023" s="225"/>
      <c r="AT1023" s="101" t="s">
        <v>212</v>
      </c>
      <c r="AU1023" s="101" t="s">
        <v>83</v>
      </c>
      <c r="AV1023" s="13" t="s">
        <v>81</v>
      </c>
      <c r="AW1023" s="13" t="s">
        <v>32</v>
      </c>
      <c r="AX1023" s="13" t="s">
        <v>75</v>
      </c>
      <c r="AY1023" s="101" t="s">
        <v>204</v>
      </c>
    </row>
    <row r="1024" spans="1:65" s="13" customFormat="1" x14ac:dyDescent="0.2">
      <c r="A1024" s="225"/>
      <c r="B1024" s="226"/>
      <c r="C1024" s="225"/>
      <c r="D1024" s="200" t="s">
        <v>212</v>
      </c>
      <c r="E1024" s="227" t="s">
        <v>1</v>
      </c>
      <c r="F1024" s="228" t="s">
        <v>1231</v>
      </c>
      <c r="G1024" s="225"/>
      <c r="H1024" s="227" t="s">
        <v>1</v>
      </c>
      <c r="I1024" s="225"/>
      <c r="J1024" s="225"/>
      <c r="K1024" s="225"/>
      <c r="L1024" s="226"/>
      <c r="M1024" s="229"/>
      <c r="N1024" s="230"/>
      <c r="O1024" s="230"/>
      <c r="P1024" s="230"/>
      <c r="Q1024" s="230"/>
      <c r="R1024" s="230"/>
      <c r="S1024" s="230"/>
      <c r="T1024" s="231"/>
      <c r="U1024" s="225"/>
      <c r="V1024" s="225"/>
      <c r="AT1024" s="101" t="s">
        <v>212</v>
      </c>
      <c r="AU1024" s="101" t="s">
        <v>83</v>
      </c>
      <c r="AV1024" s="13" t="s">
        <v>81</v>
      </c>
      <c r="AW1024" s="13" t="s">
        <v>32</v>
      </c>
      <c r="AX1024" s="13" t="s">
        <v>75</v>
      </c>
      <c r="AY1024" s="101" t="s">
        <v>204</v>
      </c>
    </row>
    <row r="1025" spans="1:65" s="13" customFormat="1" x14ac:dyDescent="0.2">
      <c r="A1025" s="225"/>
      <c r="B1025" s="226"/>
      <c r="C1025" s="225"/>
      <c r="D1025" s="200" t="s">
        <v>212</v>
      </c>
      <c r="E1025" s="227" t="s">
        <v>1</v>
      </c>
      <c r="F1025" s="228" t="s">
        <v>390</v>
      </c>
      <c r="G1025" s="225"/>
      <c r="H1025" s="227" t="s">
        <v>1</v>
      </c>
      <c r="I1025" s="225"/>
      <c r="J1025" s="225"/>
      <c r="K1025" s="225"/>
      <c r="L1025" s="226"/>
      <c r="M1025" s="229"/>
      <c r="N1025" s="230"/>
      <c r="O1025" s="230"/>
      <c r="P1025" s="230"/>
      <c r="Q1025" s="230"/>
      <c r="R1025" s="230"/>
      <c r="S1025" s="230"/>
      <c r="T1025" s="231"/>
      <c r="U1025" s="225"/>
      <c r="V1025" s="225"/>
      <c r="AT1025" s="101" t="s">
        <v>212</v>
      </c>
      <c r="AU1025" s="101" t="s">
        <v>83</v>
      </c>
      <c r="AV1025" s="13" t="s">
        <v>81</v>
      </c>
      <c r="AW1025" s="13" t="s">
        <v>32</v>
      </c>
      <c r="AX1025" s="13" t="s">
        <v>75</v>
      </c>
      <c r="AY1025" s="101" t="s">
        <v>204</v>
      </c>
    </row>
    <row r="1026" spans="1:65" s="14" customFormat="1" x14ac:dyDescent="0.2">
      <c r="A1026" s="198"/>
      <c r="B1026" s="199"/>
      <c r="C1026" s="198"/>
      <c r="D1026" s="200" t="s">
        <v>212</v>
      </c>
      <c r="E1026" s="201" t="s">
        <v>1</v>
      </c>
      <c r="F1026" s="202" t="s">
        <v>391</v>
      </c>
      <c r="G1026" s="198"/>
      <c r="H1026" s="203">
        <v>29.5</v>
      </c>
      <c r="I1026" s="198"/>
      <c r="J1026" s="198"/>
      <c r="K1026" s="198"/>
      <c r="L1026" s="199"/>
      <c r="M1026" s="204"/>
      <c r="N1026" s="205"/>
      <c r="O1026" s="205"/>
      <c r="P1026" s="205"/>
      <c r="Q1026" s="205"/>
      <c r="R1026" s="205"/>
      <c r="S1026" s="205"/>
      <c r="T1026" s="206"/>
      <c r="U1026" s="198"/>
      <c r="V1026" s="198"/>
      <c r="AT1026" s="102" t="s">
        <v>212</v>
      </c>
      <c r="AU1026" s="102" t="s">
        <v>83</v>
      </c>
      <c r="AV1026" s="14" t="s">
        <v>83</v>
      </c>
      <c r="AW1026" s="14" t="s">
        <v>32</v>
      </c>
      <c r="AX1026" s="14" t="s">
        <v>75</v>
      </c>
      <c r="AY1026" s="102" t="s">
        <v>204</v>
      </c>
    </row>
    <row r="1027" spans="1:65" s="13" customFormat="1" x14ac:dyDescent="0.2">
      <c r="A1027" s="225"/>
      <c r="B1027" s="226"/>
      <c r="C1027" s="225"/>
      <c r="D1027" s="200" t="s">
        <v>212</v>
      </c>
      <c r="E1027" s="227" t="s">
        <v>1</v>
      </c>
      <c r="F1027" s="228" t="s">
        <v>392</v>
      </c>
      <c r="G1027" s="225"/>
      <c r="H1027" s="227" t="s">
        <v>1</v>
      </c>
      <c r="I1027" s="225"/>
      <c r="J1027" s="225"/>
      <c r="K1027" s="225"/>
      <c r="L1027" s="226"/>
      <c r="M1027" s="229"/>
      <c r="N1027" s="230"/>
      <c r="O1027" s="230"/>
      <c r="P1027" s="230"/>
      <c r="Q1027" s="230"/>
      <c r="R1027" s="230"/>
      <c r="S1027" s="230"/>
      <c r="T1027" s="231"/>
      <c r="U1027" s="225"/>
      <c r="V1027" s="225"/>
      <c r="AT1027" s="101" t="s">
        <v>212</v>
      </c>
      <c r="AU1027" s="101" t="s">
        <v>83</v>
      </c>
      <c r="AV1027" s="13" t="s">
        <v>81</v>
      </c>
      <c r="AW1027" s="13" t="s">
        <v>32</v>
      </c>
      <c r="AX1027" s="13" t="s">
        <v>75</v>
      </c>
      <c r="AY1027" s="101" t="s">
        <v>204</v>
      </c>
    </row>
    <row r="1028" spans="1:65" s="14" customFormat="1" x14ac:dyDescent="0.2">
      <c r="A1028" s="198"/>
      <c r="B1028" s="199"/>
      <c r="C1028" s="198"/>
      <c r="D1028" s="200" t="s">
        <v>212</v>
      </c>
      <c r="E1028" s="201" t="s">
        <v>1</v>
      </c>
      <c r="F1028" s="202" t="s">
        <v>1426</v>
      </c>
      <c r="G1028" s="198"/>
      <c r="H1028" s="203">
        <v>9.6</v>
      </c>
      <c r="I1028" s="198"/>
      <c r="J1028" s="198"/>
      <c r="K1028" s="198"/>
      <c r="L1028" s="199"/>
      <c r="M1028" s="204"/>
      <c r="N1028" s="205"/>
      <c r="O1028" s="205"/>
      <c r="P1028" s="205"/>
      <c r="Q1028" s="205"/>
      <c r="R1028" s="205"/>
      <c r="S1028" s="205"/>
      <c r="T1028" s="206"/>
      <c r="U1028" s="198"/>
      <c r="V1028" s="198"/>
      <c r="AT1028" s="102" t="s">
        <v>212</v>
      </c>
      <c r="AU1028" s="102" t="s">
        <v>83</v>
      </c>
      <c r="AV1028" s="14" t="s">
        <v>83</v>
      </c>
      <c r="AW1028" s="14" t="s">
        <v>32</v>
      </c>
      <c r="AX1028" s="14" t="s">
        <v>75</v>
      </c>
      <c r="AY1028" s="102" t="s">
        <v>204</v>
      </c>
    </row>
    <row r="1029" spans="1:65" s="13" customFormat="1" x14ac:dyDescent="0.2">
      <c r="A1029" s="225"/>
      <c r="B1029" s="226"/>
      <c r="C1029" s="225"/>
      <c r="D1029" s="200" t="s">
        <v>212</v>
      </c>
      <c r="E1029" s="227" t="s">
        <v>1</v>
      </c>
      <c r="F1029" s="228" t="s">
        <v>394</v>
      </c>
      <c r="G1029" s="225"/>
      <c r="H1029" s="227" t="s">
        <v>1</v>
      </c>
      <c r="I1029" s="225"/>
      <c r="J1029" s="225"/>
      <c r="K1029" s="225"/>
      <c r="L1029" s="226"/>
      <c r="M1029" s="229"/>
      <c r="N1029" s="230"/>
      <c r="O1029" s="230"/>
      <c r="P1029" s="230"/>
      <c r="Q1029" s="230"/>
      <c r="R1029" s="230"/>
      <c r="S1029" s="230"/>
      <c r="T1029" s="231"/>
      <c r="U1029" s="225"/>
      <c r="V1029" s="225"/>
      <c r="AT1029" s="101" t="s">
        <v>212</v>
      </c>
      <c r="AU1029" s="101" t="s">
        <v>83</v>
      </c>
      <c r="AV1029" s="13" t="s">
        <v>81</v>
      </c>
      <c r="AW1029" s="13" t="s">
        <v>32</v>
      </c>
      <c r="AX1029" s="13" t="s">
        <v>75</v>
      </c>
      <c r="AY1029" s="101" t="s">
        <v>204</v>
      </c>
    </row>
    <row r="1030" spans="1:65" s="14" customFormat="1" x14ac:dyDescent="0.2">
      <c r="A1030" s="198"/>
      <c r="B1030" s="199"/>
      <c r="C1030" s="198"/>
      <c r="D1030" s="200" t="s">
        <v>212</v>
      </c>
      <c r="E1030" s="201" t="s">
        <v>1</v>
      </c>
      <c r="F1030" s="202" t="s">
        <v>395</v>
      </c>
      <c r="G1030" s="198"/>
      <c r="H1030" s="203">
        <v>41.8</v>
      </c>
      <c r="I1030" s="198"/>
      <c r="J1030" s="198"/>
      <c r="K1030" s="198"/>
      <c r="L1030" s="199"/>
      <c r="M1030" s="204"/>
      <c r="N1030" s="205"/>
      <c r="O1030" s="205"/>
      <c r="P1030" s="205"/>
      <c r="Q1030" s="205"/>
      <c r="R1030" s="205"/>
      <c r="S1030" s="205"/>
      <c r="T1030" s="206"/>
      <c r="U1030" s="198"/>
      <c r="V1030" s="198"/>
      <c r="AT1030" s="102" t="s">
        <v>212</v>
      </c>
      <c r="AU1030" s="102" t="s">
        <v>83</v>
      </c>
      <c r="AV1030" s="14" t="s">
        <v>83</v>
      </c>
      <c r="AW1030" s="14" t="s">
        <v>32</v>
      </c>
      <c r="AX1030" s="14" t="s">
        <v>75</v>
      </c>
      <c r="AY1030" s="102" t="s">
        <v>204</v>
      </c>
    </row>
    <row r="1031" spans="1:65" s="13" customFormat="1" x14ac:dyDescent="0.2">
      <c r="A1031" s="225"/>
      <c r="B1031" s="226"/>
      <c r="C1031" s="225"/>
      <c r="D1031" s="200" t="s">
        <v>212</v>
      </c>
      <c r="E1031" s="227" t="s">
        <v>1</v>
      </c>
      <c r="F1031" s="228" t="s">
        <v>1154</v>
      </c>
      <c r="G1031" s="225"/>
      <c r="H1031" s="227" t="s">
        <v>1</v>
      </c>
      <c r="I1031" s="225"/>
      <c r="J1031" s="225"/>
      <c r="K1031" s="225"/>
      <c r="L1031" s="226"/>
      <c r="M1031" s="229"/>
      <c r="N1031" s="230"/>
      <c r="O1031" s="230"/>
      <c r="P1031" s="230"/>
      <c r="Q1031" s="230"/>
      <c r="R1031" s="230"/>
      <c r="S1031" s="230"/>
      <c r="T1031" s="231"/>
      <c r="U1031" s="225"/>
      <c r="V1031" s="225"/>
      <c r="AT1031" s="101" t="s">
        <v>212</v>
      </c>
      <c r="AU1031" s="101" t="s">
        <v>83</v>
      </c>
      <c r="AV1031" s="13" t="s">
        <v>81</v>
      </c>
      <c r="AW1031" s="13" t="s">
        <v>32</v>
      </c>
      <c r="AX1031" s="13" t="s">
        <v>75</v>
      </c>
      <c r="AY1031" s="101" t="s">
        <v>204</v>
      </c>
    </row>
    <row r="1032" spans="1:65" s="13" customFormat="1" x14ac:dyDescent="0.2">
      <c r="A1032" s="225"/>
      <c r="B1032" s="226"/>
      <c r="C1032" s="225"/>
      <c r="D1032" s="200" t="s">
        <v>212</v>
      </c>
      <c r="E1032" s="227" t="s">
        <v>1</v>
      </c>
      <c r="F1032" s="228" t="s">
        <v>1526</v>
      </c>
      <c r="G1032" s="225"/>
      <c r="H1032" s="227" t="s">
        <v>1</v>
      </c>
      <c r="I1032" s="225"/>
      <c r="J1032" s="225"/>
      <c r="K1032" s="225"/>
      <c r="L1032" s="226"/>
      <c r="M1032" s="229"/>
      <c r="N1032" s="230"/>
      <c r="O1032" s="230"/>
      <c r="P1032" s="230"/>
      <c r="Q1032" s="230"/>
      <c r="R1032" s="230"/>
      <c r="S1032" s="230"/>
      <c r="T1032" s="231"/>
      <c r="U1032" s="225"/>
      <c r="V1032" s="225"/>
      <c r="AT1032" s="101" t="s">
        <v>212</v>
      </c>
      <c r="AU1032" s="101" t="s">
        <v>83</v>
      </c>
      <c r="AV1032" s="13" t="s">
        <v>81</v>
      </c>
      <c r="AW1032" s="13" t="s">
        <v>32</v>
      </c>
      <c r="AX1032" s="13" t="s">
        <v>75</v>
      </c>
      <c r="AY1032" s="101" t="s">
        <v>204</v>
      </c>
    </row>
    <row r="1033" spans="1:65" s="13" customFormat="1" x14ac:dyDescent="0.2">
      <c r="A1033" s="225"/>
      <c r="B1033" s="226"/>
      <c r="C1033" s="225"/>
      <c r="D1033" s="200" t="s">
        <v>212</v>
      </c>
      <c r="E1033" s="227" t="s">
        <v>1</v>
      </c>
      <c r="F1033" s="228" t="s">
        <v>423</v>
      </c>
      <c r="G1033" s="225"/>
      <c r="H1033" s="227" t="s">
        <v>1</v>
      </c>
      <c r="I1033" s="225"/>
      <c r="J1033" s="225"/>
      <c r="K1033" s="225"/>
      <c r="L1033" s="226"/>
      <c r="M1033" s="229"/>
      <c r="N1033" s="230"/>
      <c r="O1033" s="230"/>
      <c r="P1033" s="230"/>
      <c r="Q1033" s="230"/>
      <c r="R1033" s="230"/>
      <c r="S1033" s="230"/>
      <c r="T1033" s="231"/>
      <c r="U1033" s="225"/>
      <c r="V1033" s="225"/>
      <c r="AT1033" s="101" t="s">
        <v>212</v>
      </c>
      <c r="AU1033" s="101" t="s">
        <v>83</v>
      </c>
      <c r="AV1033" s="13" t="s">
        <v>81</v>
      </c>
      <c r="AW1033" s="13" t="s">
        <v>32</v>
      </c>
      <c r="AX1033" s="13" t="s">
        <v>75</v>
      </c>
      <c r="AY1033" s="101" t="s">
        <v>204</v>
      </c>
    </row>
    <row r="1034" spans="1:65" s="14" customFormat="1" x14ac:dyDescent="0.2">
      <c r="A1034" s="198"/>
      <c r="B1034" s="199"/>
      <c r="C1034" s="198"/>
      <c r="D1034" s="200" t="s">
        <v>212</v>
      </c>
      <c r="E1034" s="201" t="s">
        <v>1</v>
      </c>
      <c r="F1034" s="202" t="s">
        <v>546</v>
      </c>
      <c r="G1034" s="198"/>
      <c r="H1034" s="203">
        <v>86.1</v>
      </c>
      <c r="I1034" s="198"/>
      <c r="J1034" s="198"/>
      <c r="K1034" s="198"/>
      <c r="L1034" s="199"/>
      <c r="M1034" s="204"/>
      <c r="N1034" s="205"/>
      <c r="O1034" s="205"/>
      <c r="P1034" s="205"/>
      <c r="Q1034" s="205"/>
      <c r="R1034" s="205"/>
      <c r="S1034" s="205"/>
      <c r="T1034" s="206"/>
      <c r="U1034" s="198"/>
      <c r="V1034" s="198"/>
      <c r="AT1034" s="102" t="s">
        <v>212</v>
      </c>
      <c r="AU1034" s="102" t="s">
        <v>83</v>
      </c>
      <c r="AV1034" s="14" t="s">
        <v>83</v>
      </c>
      <c r="AW1034" s="14" t="s">
        <v>32</v>
      </c>
      <c r="AX1034" s="14" t="s">
        <v>75</v>
      </c>
      <c r="AY1034" s="102" t="s">
        <v>204</v>
      </c>
    </row>
    <row r="1035" spans="1:65" s="13" customFormat="1" x14ac:dyDescent="0.2">
      <c r="A1035" s="225"/>
      <c r="B1035" s="226"/>
      <c r="C1035" s="225"/>
      <c r="D1035" s="200" t="s">
        <v>212</v>
      </c>
      <c r="E1035" s="227" t="s">
        <v>1</v>
      </c>
      <c r="F1035" s="228" t="s">
        <v>398</v>
      </c>
      <c r="G1035" s="225"/>
      <c r="H1035" s="227" t="s">
        <v>1</v>
      </c>
      <c r="I1035" s="225"/>
      <c r="J1035" s="225"/>
      <c r="K1035" s="225"/>
      <c r="L1035" s="226"/>
      <c r="M1035" s="229"/>
      <c r="N1035" s="230"/>
      <c r="O1035" s="230"/>
      <c r="P1035" s="230"/>
      <c r="Q1035" s="230"/>
      <c r="R1035" s="230"/>
      <c r="S1035" s="230"/>
      <c r="T1035" s="231"/>
      <c r="U1035" s="225"/>
      <c r="V1035" s="225"/>
      <c r="AT1035" s="101" t="s">
        <v>212</v>
      </c>
      <c r="AU1035" s="101" t="s">
        <v>83</v>
      </c>
      <c r="AV1035" s="13" t="s">
        <v>81</v>
      </c>
      <c r="AW1035" s="13" t="s">
        <v>32</v>
      </c>
      <c r="AX1035" s="13" t="s">
        <v>75</v>
      </c>
      <c r="AY1035" s="101" t="s">
        <v>204</v>
      </c>
    </row>
    <row r="1036" spans="1:65" s="14" customFormat="1" x14ac:dyDescent="0.2">
      <c r="A1036" s="198"/>
      <c r="B1036" s="199"/>
      <c r="C1036" s="198"/>
      <c r="D1036" s="200" t="s">
        <v>212</v>
      </c>
      <c r="E1036" s="201" t="s">
        <v>1</v>
      </c>
      <c r="F1036" s="202" t="s">
        <v>399</v>
      </c>
      <c r="G1036" s="198"/>
      <c r="H1036" s="203">
        <v>24.6</v>
      </c>
      <c r="I1036" s="198"/>
      <c r="J1036" s="198"/>
      <c r="K1036" s="198"/>
      <c r="L1036" s="199"/>
      <c r="M1036" s="204"/>
      <c r="N1036" s="205"/>
      <c r="O1036" s="205"/>
      <c r="P1036" s="205"/>
      <c r="Q1036" s="205"/>
      <c r="R1036" s="205"/>
      <c r="S1036" s="205"/>
      <c r="T1036" s="206"/>
      <c r="U1036" s="198"/>
      <c r="V1036" s="198"/>
      <c r="AT1036" s="102" t="s">
        <v>212</v>
      </c>
      <c r="AU1036" s="102" t="s">
        <v>83</v>
      </c>
      <c r="AV1036" s="14" t="s">
        <v>83</v>
      </c>
      <c r="AW1036" s="14" t="s">
        <v>32</v>
      </c>
      <c r="AX1036" s="14" t="s">
        <v>75</v>
      </c>
      <c r="AY1036" s="102" t="s">
        <v>204</v>
      </c>
    </row>
    <row r="1037" spans="1:65" s="15" customFormat="1" x14ac:dyDescent="0.2">
      <c r="A1037" s="207"/>
      <c r="B1037" s="208"/>
      <c r="C1037" s="207"/>
      <c r="D1037" s="200" t="s">
        <v>212</v>
      </c>
      <c r="E1037" s="209" t="s">
        <v>1</v>
      </c>
      <c r="F1037" s="210" t="s">
        <v>227</v>
      </c>
      <c r="G1037" s="207"/>
      <c r="H1037" s="211">
        <v>191.6</v>
      </c>
      <c r="I1037" s="207"/>
      <c r="J1037" s="207"/>
      <c r="K1037" s="207"/>
      <c r="L1037" s="208"/>
      <c r="M1037" s="212"/>
      <c r="N1037" s="213"/>
      <c r="O1037" s="213"/>
      <c r="P1037" s="213"/>
      <c r="Q1037" s="213"/>
      <c r="R1037" s="213"/>
      <c r="S1037" s="213"/>
      <c r="T1037" s="214"/>
      <c r="U1037" s="207"/>
      <c r="V1037" s="207"/>
      <c r="AT1037" s="103" t="s">
        <v>212</v>
      </c>
      <c r="AU1037" s="103" t="s">
        <v>83</v>
      </c>
      <c r="AV1037" s="15" t="s">
        <v>211</v>
      </c>
      <c r="AW1037" s="15" t="s">
        <v>32</v>
      </c>
      <c r="AX1037" s="15" t="s">
        <v>81</v>
      </c>
      <c r="AY1037" s="103" t="s">
        <v>204</v>
      </c>
    </row>
    <row r="1038" spans="1:65" s="2" customFormat="1" ht="16.5" customHeight="1" x14ac:dyDescent="0.2">
      <c r="A1038" s="111"/>
      <c r="B1038" s="112"/>
      <c r="C1038" s="215" t="s">
        <v>917</v>
      </c>
      <c r="D1038" s="215" t="s">
        <v>1071</v>
      </c>
      <c r="E1038" s="216" t="s">
        <v>1668</v>
      </c>
      <c r="F1038" s="217" t="s">
        <v>1669</v>
      </c>
      <c r="G1038" s="218" t="s">
        <v>282</v>
      </c>
      <c r="H1038" s="219">
        <v>5191.1329999999998</v>
      </c>
      <c r="I1038" s="220"/>
      <c r="J1038" s="220">
        <f>ROUND(I1038*H1038,2)</f>
        <v>0</v>
      </c>
      <c r="K1038" s="221"/>
      <c r="L1038" s="222"/>
      <c r="M1038" s="223" t="s">
        <v>1</v>
      </c>
      <c r="N1038" s="224" t="s">
        <v>40</v>
      </c>
      <c r="O1038" s="196">
        <v>0</v>
      </c>
      <c r="P1038" s="196">
        <f>O1038*H1038</f>
        <v>0</v>
      </c>
      <c r="Q1038" s="196">
        <v>0</v>
      </c>
      <c r="R1038" s="196">
        <f>Q1038*H1038</f>
        <v>0</v>
      </c>
      <c r="S1038" s="196">
        <v>0</v>
      </c>
      <c r="T1038" s="197">
        <f>S1038*H1038</f>
        <v>0</v>
      </c>
      <c r="U1038" s="111"/>
      <c r="V1038" s="111"/>
      <c r="W1038" s="29"/>
      <c r="X1038" s="29"/>
      <c r="Y1038" s="29"/>
      <c r="Z1038" s="29"/>
      <c r="AA1038" s="29"/>
      <c r="AB1038" s="29"/>
      <c r="AC1038" s="29"/>
      <c r="AD1038" s="29"/>
      <c r="AE1038" s="29"/>
      <c r="AR1038" s="99" t="s">
        <v>368</v>
      </c>
      <c r="AT1038" s="99" t="s">
        <v>1071</v>
      </c>
      <c r="AU1038" s="99" t="s">
        <v>83</v>
      </c>
      <c r="AY1038" s="18" t="s">
        <v>204</v>
      </c>
      <c r="BE1038" s="100">
        <f>IF(N1038="základní",J1038,0)</f>
        <v>0</v>
      </c>
      <c r="BF1038" s="100">
        <f>IF(N1038="snížená",J1038,0)</f>
        <v>0</v>
      </c>
      <c r="BG1038" s="100">
        <f>IF(N1038="zákl. přenesená",J1038,0)</f>
        <v>0</v>
      </c>
      <c r="BH1038" s="100">
        <f>IF(N1038="sníž. přenesená",J1038,0)</f>
        <v>0</v>
      </c>
      <c r="BI1038" s="100">
        <f>IF(N1038="nulová",J1038,0)</f>
        <v>0</v>
      </c>
      <c r="BJ1038" s="18" t="s">
        <v>81</v>
      </c>
      <c r="BK1038" s="100">
        <f>ROUND(I1038*H1038,2)</f>
        <v>0</v>
      </c>
      <c r="BL1038" s="18" t="s">
        <v>310</v>
      </c>
      <c r="BM1038" s="99" t="s">
        <v>1670</v>
      </c>
    </row>
    <row r="1039" spans="1:65" s="14" customFormat="1" x14ac:dyDescent="0.2">
      <c r="A1039" s="198"/>
      <c r="B1039" s="199"/>
      <c r="C1039" s="198"/>
      <c r="D1039" s="200" t="s">
        <v>212</v>
      </c>
      <c r="E1039" s="201" t="s">
        <v>1</v>
      </c>
      <c r="F1039" s="202" t="s">
        <v>1671</v>
      </c>
      <c r="G1039" s="198"/>
      <c r="H1039" s="203">
        <v>5191.1329999999998</v>
      </c>
      <c r="I1039" s="198"/>
      <c r="J1039" s="198"/>
      <c r="K1039" s="198"/>
      <c r="L1039" s="199"/>
      <c r="M1039" s="204"/>
      <c r="N1039" s="205"/>
      <c r="O1039" s="205"/>
      <c r="P1039" s="205"/>
      <c r="Q1039" s="205"/>
      <c r="R1039" s="205"/>
      <c r="S1039" s="205"/>
      <c r="T1039" s="206"/>
      <c r="U1039" s="198"/>
      <c r="V1039" s="198"/>
      <c r="AT1039" s="102" t="s">
        <v>212</v>
      </c>
      <c r="AU1039" s="102" t="s">
        <v>83</v>
      </c>
      <c r="AV1039" s="14" t="s">
        <v>83</v>
      </c>
      <c r="AW1039" s="14" t="s">
        <v>32</v>
      </c>
      <c r="AX1039" s="14" t="s">
        <v>75</v>
      </c>
      <c r="AY1039" s="102" t="s">
        <v>204</v>
      </c>
    </row>
    <row r="1040" spans="1:65" s="15" customFormat="1" x14ac:dyDescent="0.2">
      <c r="A1040" s="207"/>
      <c r="B1040" s="208"/>
      <c r="C1040" s="207"/>
      <c r="D1040" s="200" t="s">
        <v>212</v>
      </c>
      <c r="E1040" s="209" t="s">
        <v>1</v>
      </c>
      <c r="F1040" s="210" t="s">
        <v>227</v>
      </c>
      <c r="G1040" s="207"/>
      <c r="H1040" s="211">
        <v>5191.1329999999998</v>
      </c>
      <c r="I1040" s="207"/>
      <c r="J1040" s="207"/>
      <c r="K1040" s="207"/>
      <c r="L1040" s="208"/>
      <c r="M1040" s="212"/>
      <c r="N1040" s="213"/>
      <c r="O1040" s="213"/>
      <c r="P1040" s="213"/>
      <c r="Q1040" s="213"/>
      <c r="R1040" s="213"/>
      <c r="S1040" s="213"/>
      <c r="T1040" s="214"/>
      <c r="U1040" s="207"/>
      <c r="V1040" s="207"/>
      <c r="AT1040" s="103" t="s">
        <v>212</v>
      </c>
      <c r="AU1040" s="103" t="s">
        <v>83</v>
      </c>
      <c r="AV1040" s="15" t="s">
        <v>211</v>
      </c>
      <c r="AW1040" s="15" t="s">
        <v>32</v>
      </c>
      <c r="AX1040" s="15" t="s">
        <v>81</v>
      </c>
      <c r="AY1040" s="103" t="s">
        <v>204</v>
      </c>
    </row>
    <row r="1041" spans="1:65" s="2" customFormat="1" ht="24.2" customHeight="1" x14ac:dyDescent="0.2">
      <c r="A1041" s="111"/>
      <c r="B1041" s="112"/>
      <c r="C1041" s="187" t="s">
        <v>1672</v>
      </c>
      <c r="D1041" s="187" t="s">
        <v>207</v>
      </c>
      <c r="E1041" s="188" t="s">
        <v>1665</v>
      </c>
      <c r="F1041" s="189" t="s">
        <v>1666</v>
      </c>
      <c r="G1041" s="190" t="s">
        <v>210</v>
      </c>
      <c r="H1041" s="191">
        <v>94.807000000000002</v>
      </c>
      <c r="I1041" s="192"/>
      <c r="J1041" s="192">
        <f>ROUND(I1041*H1041,2)</f>
        <v>0</v>
      </c>
      <c r="K1041" s="193"/>
      <c r="L1041" s="112"/>
      <c r="M1041" s="194" t="s">
        <v>1</v>
      </c>
      <c r="N1041" s="195" t="s">
        <v>40</v>
      </c>
      <c r="O1041" s="196">
        <v>0</v>
      </c>
      <c r="P1041" s="196">
        <f>O1041*H1041</f>
        <v>0</v>
      </c>
      <c r="Q1041" s="196">
        <v>0</v>
      </c>
      <c r="R1041" s="196">
        <f>Q1041*H1041</f>
        <v>0</v>
      </c>
      <c r="S1041" s="196">
        <v>0</v>
      </c>
      <c r="T1041" s="197">
        <f>S1041*H1041</f>
        <v>0</v>
      </c>
      <c r="U1041" s="111"/>
      <c r="V1041" s="111"/>
      <c r="W1041" s="29"/>
      <c r="X1041" s="29"/>
      <c r="Y1041" s="29"/>
      <c r="Z1041" s="29"/>
      <c r="AA1041" s="29"/>
      <c r="AB1041" s="29"/>
      <c r="AC1041" s="29"/>
      <c r="AD1041" s="29"/>
      <c r="AE1041" s="29"/>
      <c r="AR1041" s="99" t="s">
        <v>310</v>
      </c>
      <c r="AT1041" s="99" t="s">
        <v>207</v>
      </c>
      <c r="AU1041" s="99" t="s">
        <v>83</v>
      </c>
      <c r="AY1041" s="18" t="s">
        <v>204</v>
      </c>
      <c r="BE1041" s="100">
        <f>IF(N1041="základní",J1041,0)</f>
        <v>0</v>
      </c>
      <c r="BF1041" s="100">
        <f>IF(N1041="snížená",J1041,0)</f>
        <v>0</v>
      </c>
      <c r="BG1041" s="100">
        <f>IF(N1041="zákl. přenesená",J1041,0)</f>
        <v>0</v>
      </c>
      <c r="BH1041" s="100">
        <f>IF(N1041="sníž. přenesená",J1041,0)</f>
        <v>0</v>
      </c>
      <c r="BI1041" s="100">
        <f>IF(N1041="nulová",J1041,0)</f>
        <v>0</v>
      </c>
      <c r="BJ1041" s="18" t="s">
        <v>81</v>
      </c>
      <c r="BK1041" s="100">
        <f>ROUND(I1041*H1041,2)</f>
        <v>0</v>
      </c>
      <c r="BL1041" s="18" t="s">
        <v>310</v>
      </c>
      <c r="BM1041" s="99" t="s">
        <v>1673</v>
      </c>
    </row>
    <row r="1042" spans="1:65" s="13" customFormat="1" x14ac:dyDescent="0.2">
      <c r="A1042" s="225"/>
      <c r="B1042" s="226"/>
      <c r="C1042" s="225"/>
      <c r="D1042" s="200" t="s">
        <v>212</v>
      </c>
      <c r="E1042" s="227" t="s">
        <v>1</v>
      </c>
      <c r="F1042" s="228" t="s">
        <v>1154</v>
      </c>
      <c r="G1042" s="225"/>
      <c r="H1042" s="227" t="s">
        <v>1</v>
      </c>
      <c r="I1042" s="225"/>
      <c r="J1042" s="225"/>
      <c r="K1042" s="225"/>
      <c r="L1042" s="226"/>
      <c r="M1042" s="229"/>
      <c r="N1042" s="230"/>
      <c r="O1042" s="230"/>
      <c r="P1042" s="230"/>
      <c r="Q1042" s="230"/>
      <c r="R1042" s="230"/>
      <c r="S1042" s="230"/>
      <c r="T1042" s="231"/>
      <c r="U1042" s="225"/>
      <c r="V1042" s="225"/>
      <c r="AT1042" s="101" t="s">
        <v>212</v>
      </c>
      <c r="AU1042" s="101" t="s">
        <v>83</v>
      </c>
      <c r="AV1042" s="13" t="s">
        <v>81</v>
      </c>
      <c r="AW1042" s="13" t="s">
        <v>32</v>
      </c>
      <c r="AX1042" s="13" t="s">
        <v>75</v>
      </c>
      <c r="AY1042" s="101" t="s">
        <v>204</v>
      </c>
    </row>
    <row r="1043" spans="1:65" s="13" customFormat="1" x14ac:dyDescent="0.2">
      <c r="A1043" s="225"/>
      <c r="B1043" s="226"/>
      <c r="C1043" s="225"/>
      <c r="D1043" s="200" t="s">
        <v>212</v>
      </c>
      <c r="E1043" s="227" t="s">
        <v>1</v>
      </c>
      <c r="F1043" s="228" t="s">
        <v>1651</v>
      </c>
      <c r="G1043" s="225"/>
      <c r="H1043" s="227" t="s">
        <v>1</v>
      </c>
      <c r="I1043" s="225"/>
      <c r="J1043" s="225"/>
      <c r="K1043" s="225"/>
      <c r="L1043" s="226"/>
      <c r="M1043" s="229"/>
      <c r="N1043" s="230"/>
      <c r="O1043" s="230"/>
      <c r="P1043" s="230"/>
      <c r="Q1043" s="230"/>
      <c r="R1043" s="230"/>
      <c r="S1043" s="230"/>
      <c r="T1043" s="231"/>
      <c r="U1043" s="225"/>
      <c r="V1043" s="225"/>
      <c r="AT1043" s="101" t="s">
        <v>212</v>
      </c>
      <c r="AU1043" s="101" t="s">
        <v>83</v>
      </c>
      <c r="AV1043" s="13" t="s">
        <v>81</v>
      </c>
      <c r="AW1043" s="13" t="s">
        <v>32</v>
      </c>
      <c r="AX1043" s="13" t="s">
        <v>75</v>
      </c>
      <c r="AY1043" s="101" t="s">
        <v>204</v>
      </c>
    </row>
    <row r="1044" spans="1:65" s="13" customFormat="1" x14ac:dyDescent="0.2">
      <c r="A1044" s="225"/>
      <c r="B1044" s="226"/>
      <c r="C1044" s="225"/>
      <c r="D1044" s="200" t="s">
        <v>212</v>
      </c>
      <c r="E1044" s="227" t="s">
        <v>1</v>
      </c>
      <c r="F1044" s="228" t="s">
        <v>475</v>
      </c>
      <c r="G1044" s="225"/>
      <c r="H1044" s="227" t="s">
        <v>1</v>
      </c>
      <c r="I1044" s="225"/>
      <c r="J1044" s="225"/>
      <c r="K1044" s="225"/>
      <c r="L1044" s="226"/>
      <c r="M1044" s="229"/>
      <c r="N1044" s="230"/>
      <c r="O1044" s="230"/>
      <c r="P1044" s="230"/>
      <c r="Q1044" s="230"/>
      <c r="R1044" s="230"/>
      <c r="S1044" s="230"/>
      <c r="T1044" s="231"/>
      <c r="U1044" s="225"/>
      <c r="V1044" s="225"/>
      <c r="AT1044" s="101" t="s">
        <v>212</v>
      </c>
      <c r="AU1044" s="101" t="s">
        <v>83</v>
      </c>
      <c r="AV1044" s="13" t="s">
        <v>81</v>
      </c>
      <c r="AW1044" s="13" t="s">
        <v>32</v>
      </c>
      <c r="AX1044" s="13" t="s">
        <v>75</v>
      </c>
      <c r="AY1044" s="101" t="s">
        <v>204</v>
      </c>
    </row>
    <row r="1045" spans="1:65" s="14" customFormat="1" x14ac:dyDescent="0.2">
      <c r="A1045" s="198"/>
      <c r="B1045" s="199"/>
      <c r="C1045" s="198"/>
      <c r="D1045" s="200" t="s">
        <v>212</v>
      </c>
      <c r="E1045" s="201" t="s">
        <v>1</v>
      </c>
      <c r="F1045" s="202" t="s">
        <v>1652</v>
      </c>
      <c r="G1045" s="198"/>
      <c r="H1045" s="203">
        <v>2.1</v>
      </c>
      <c r="I1045" s="198"/>
      <c r="J1045" s="198"/>
      <c r="K1045" s="198"/>
      <c r="L1045" s="199"/>
      <c r="M1045" s="204"/>
      <c r="N1045" s="205"/>
      <c r="O1045" s="205"/>
      <c r="P1045" s="205"/>
      <c r="Q1045" s="205"/>
      <c r="R1045" s="205"/>
      <c r="S1045" s="205"/>
      <c r="T1045" s="206"/>
      <c r="U1045" s="198"/>
      <c r="V1045" s="198"/>
      <c r="AT1045" s="102" t="s">
        <v>212</v>
      </c>
      <c r="AU1045" s="102" t="s">
        <v>83</v>
      </c>
      <c r="AV1045" s="14" t="s">
        <v>83</v>
      </c>
      <c r="AW1045" s="14" t="s">
        <v>32</v>
      </c>
      <c r="AX1045" s="14" t="s">
        <v>75</v>
      </c>
      <c r="AY1045" s="102" t="s">
        <v>204</v>
      </c>
    </row>
    <row r="1046" spans="1:65" s="13" customFormat="1" x14ac:dyDescent="0.2">
      <c r="A1046" s="225"/>
      <c r="B1046" s="226"/>
      <c r="C1046" s="225"/>
      <c r="D1046" s="200" t="s">
        <v>212</v>
      </c>
      <c r="E1046" s="227" t="s">
        <v>1</v>
      </c>
      <c r="F1046" s="228" t="s">
        <v>321</v>
      </c>
      <c r="G1046" s="225"/>
      <c r="H1046" s="227" t="s">
        <v>1</v>
      </c>
      <c r="I1046" s="225"/>
      <c r="J1046" s="225"/>
      <c r="K1046" s="225"/>
      <c r="L1046" s="226"/>
      <c r="M1046" s="229"/>
      <c r="N1046" s="230"/>
      <c r="O1046" s="230"/>
      <c r="P1046" s="230"/>
      <c r="Q1046" s="230"/>
      <c r="R1046" s="230"/>
      <c r="S1046" s="230"/>
      <c r="T1046" s="231"/>
      <c r="U1046" s="225"/>
      <c r="V1046" s="225"/>
      <c r="AT1046" s="101" t="s">
        <v>212</v>
      </c>
      <c r="AU1046" s="101" t="s">
        <v>83</v>
      </c>
      <c r="AV1046" s="13" t="s">
        <v>81</v>
      </c>
      <c r="AW1046" s="13" t="s">
        <v>32</v>
      </c>
      <c r="AX1046" s="13" t="s">
        <v>75</v>
      </c>
      <c r="AY1046" s="101" t="s">
        <v>204</v>
      </c>
    </row>
    <row r="1047" spans="1:65" s="14" customFormat="1" x14ac:dyDescent="0.2">
      <c r="A1047" s="198"/>
      <c r="B1047" s="199"/>
      <c r="C1047" s="198"/>
      <c r="D1047" s="200" t="s">
        <v>212</v>
      </c>
      <c r="E1047" s="201" t="s">
        <v>1</v>
      </c>
      <c r="F1047" s="202" t="s">
        <v>1653</v>
      </c>
      <c r="G1047" s="198"/>
      <c r="H1047" s="203">
        <v>5.2</v>
      </c>
      <c r="I1047" s="198"/>
      <c r="J1047" s="198"/>
      <c r="K1047" s="198"/>
      <c r="L1047" s="199"/>
      <c r="M1047" s="204"/>
      <c r="N1047" s="205"/>
      <c r="O1047" s="205"/>
      <c r="P1047" s="205"/>
      <c r="Q1047" s="205"/>
      <c r="R1047" s="205"/>
      <c r="S1047" s="205"/>
      <c r="T1047" s="206"/>
      <c r="U1047" s="198"/>
      <c r="V1047" s="198"/>
      <c r="AT1047" s="102" t="s">
        <v>212</v>
      </c>
      <c r="AU1047" s="102" t="s">
        <v>83</v>
      </c>
      <c r="AV1047" s="14" t="s">
        <v>83</v>
      </c>
      <c r="AW1047" s="14" t="s">
        <v>32</v>
      </c>
      <c r="AX1047" s="14" t="s">
        <v>75</v>
      </c>
      <c r="AY1047" s="102" t="s">
        <v>204</v>
      </c>
    </row>
    <row r="1048" spans="1:65" s="13" customFormat="1" x14ac:dyDescent="0.2">
      <c r="A1048" s="225"/>
      <c r="B1048" s="226"/>
      <c r="C1048" s="225"/>
      <c r="D1048" s="200" t="s">
        <v>212</v>
      </c>
      <c r="E1048" s="227" t="s">
        <v>1</v>
      </c>
      <c r="F1048" s="228" t="s">
        <v>325</v>
      </c>
      <c r="G1048" s="225"/>
      <c r="H1048" s="227" t="s">
        <v>1</v>
      </c>
      <c r="I1048" s="225"/>
      <c r="J1048" s="225"/>
      <c r="K1048" s="225"/>
      <c r="L1048" s="226"/>
      <c r="M1048" s="229"/>
      <c r="N1048" s="230"/>
      <c r="O1048" s="230"/>
      <c r="P1048" s="230"/>
      <c r="Q1048" s="230"/>
      <c r="R1048" s="230"/>
      <c r="S1048" s="230"/>
      <c r="T1048" s="231"/>
      <c r="U1048" s="225"/>
      <c r="V1048" s="225"/>
      <c r="AT1048" s="101" t="s">
        <v>212</v>
      </c>
      <c r="AU1048" s="101" t="s">
        <v>83</v>
      </c>
      <c r="AV1048" s="13" t="s">
        <v>81</v>
      </c>
      <c r="AW1048" s="13" t="s">
        <v>32</v>
      </c>
      <c r="AX1048" s="13" t="s">
        <v>75</v>
      </c>
      <c r="AY1048" s="101" t="s">
        <v>204</v>
      </c>
    </row>
    <row r="1049" spans="1:65" s="14" customFormat="1" x14ac:dyDescent="0.2">
      <c r="A1049" s="198"/>
      <c r="B1049" s="199"/>
      <c r="C1049" s="198"/>
      <c r="D1049" s="200" t="s">
        <v>212</v>
      </c>
      <c r="E1049" s="201" t="s">
        <v>1</v>
      </c>
      <c r="F1049" s="202" t="s">
        <v>1654</v>
      </c>
      <c r="G1049" s="198"/>
      <c r="H1049" s="203">
        <v>1.8</v>
      </c>
      <c r="I1049" s="198"/>
      <c r="J1049" s="198"/>
      <c r="K1049" s="198"/>
      <c r="L1049" s="199"/>
      <c r="M1049" s="204"/>
      <c r="N1049" s="205"/>
      <c r="O1049" s="205"/>
      <c r="P1049" s="205"/>
      <c r="Q1049" s="205"/>
      <c r="R1049" s="205"/>
      <c r="S1049" s="205"/>
      <c r="T1049" s="206"/>
      <c r="U1049" s="198"/>
      <c r="V1049" s="198"/>
      <c r="AT1049" s="102" t="s">
        <v>212</v>
      </c>
      <c r="AU1049" s="102" t="s">
        <v>83</v>
      </c>
      <c r="AV1049" s="14" t="s">
        <v>83</v>
      </c>
      <c r="AW1049" s="14" t="s">
        <v>32</v>
      </c>
      <c r="AX1049" s="14" t="s">
        <v>75</v>
      </c>
      <c r="AY1049" s="102" t="s">
        <v>204</v>
      </c>
    </row>
    <row r="1050" spans="1:65" s="13" customFormat="1" x14ac:dyDescent="0.2">
      <c r="A1050" s="225"/>
      <c r="B1050" s="226"/>
      <c r="C1050" s="225"/>
      <c r="D1050" s="200" t="s">
        <v>212</v>
      </c>
      <c r="E1050" s="227" t="s">
        <v>1</v>
      </c>
      <c r="F1050" s="228" t="s">
        <v>468</v>
      </c>
      <c r="G1050" s="225"/>
      <c r="H1050" s="227" t="s">
        <v>1</v>
      </c>
      <c r="I1050" s="225"/>
      <c r="J1050" s="225"/>
      <c r="K1050" s="225"/>
      <c r="L1050" s="226"/>
      <c r="M1050" s="229"/>
      <c r="N1050" s="230"/>
      <c r="O1050" s="230"/>
      <c r="P1050" s="230"/>
      <c r="Q1050" s="230"/>
      <c r="R1050" s="230"/>
      <c r="S1050" s="230"/>
      <c r="T1050" s="231"/>
      <c r="U1050" s="225"/>
      <c r="V1050" s="225"/>
      <c r="AT1050" s="101" t="s">
        <v>212</v>
      </c>
      <c r="AU1050" s="101" t="s">
        <v>83</v>
      </c>
      <c r="AV1050" s="13" t="s">
        <v>81</v>
      </c>
      <c r="AW1050" s="13" t="s">
        <v>32</v>
      </c>
      <c r="AX1050" s="13" t="s">
        <v>75</v>
      </c>
      <c r="AY1050" s="101" t="s">
        <v>204</v>
      </c>
    </row>
    <row r="1051" spans="1:65" s="14" customFormat="1" x14ac:dyDescent="0.2">
      <c r="A1051" s="198"/>
      <c r="B1051" s="199"/>
      <c r="C1051" s="198"/>
      <c r="D1051" s="200" t="s">
        <v>212</v>
      </c>
      <c r="E1051" s="201" t="s">
        <v>1</v>
      </c>
      <c r="F1051" s="202" t="s">
        <v>543</v>
      </c>
      <c r="G1051" s="198"/>
      <c r="H1051" s="203">
        <v>1.3</v>
      </c>
      <c r="I1051" s="198"/>
      <c r="J1051" s="198"/>
      <c r="K1051" s="198"/>
      <c r="L1051" s="199"/>
      <c r="M1051" s="204"/>
      <c r="N1051" s="205"/>
      <c r="O1051" s="205"/>
      <c r="P1051" s="205"/>
      <c r="Q1051" s="205"/>
      <c r="R1051" s="205"/>
      <c r="S1051" s="205"/>
      <c r="T1051" s="206"/>
      <c r="U1051" s="198"/>
      <c r="V1051" s="198"/>
      <c r="AT1051" s="102" t="s">
        <v>212</v>
      </c>
      <c r="AU1051" s="102" t="s">
        <v>83</v>
      </c>
      <c r="AV1051" s="14" t="s">
        <v>83</v>
      </c>
      <c r="AW1051" s="14" t="s">
        <v>32</v>
      </c>
      <c r="AX1051" s="14" t="s">
        <v>75</v>
      </c>
      <c r="AY1051" s="102" t="s">
        <v>204</v>
      </c>
    </row>
    <row r="1052" spans="1:65" s="13" customFormat="1" x14ac:dyDescent="0.2">
      <c r="A1052" s="225"/>
      <c r="B1052" s="226"/>
      <c r="C1052" s="225"/>
      <c r="D1052" s="200" t="s">
        <v>212</v>
      </c>
      <c r="E1052" s="227" t="s">
        <v>1</v>
      </c>
      <c r="F1052" s="228" t="s">
        <v>419</v>
      </c>
      <c r="G1052" s="225"/>
      <c r="H1052" s="227" t="s">
        <v>1</v>
      </c>
      <c r="I1052" s="225"/>
      <c r="J1052" s="225"/>
      <c r="K1052" s="225"/>
      <c r="L1052" s="226"/>
      <c r="M1052" s="229"/>
      <c r="N1052" s="230"/>
      <c r="O1052" s="230"/>
      <c r="P1052" s="230"/>
      <c r="Q1052" s="230"/>
      <c r="R1052" s="230"/>
      <c r="S1052" s="230"/>
      <c r="T1052" s="231"/>
      <c r="U1052" s="225"/>
      <c r="V1052" s="225"/>
      <c r="AT1052" s="101" t="s">
        <v>212</v>
      </c>
      <c r="AU1052" s="101" t="s">
        <v>83</v>
      </c>
      <c r="AV1052" s="13" t="s">
        <v>81</v>
      </c>
      <c r="AW1052" s="13" t="s">
        <v>32</v>
      </c>
      <c r="AX1052" s="13" t="s">
        <v>75</v>
      </c>
      <c r="AY1052" s="101" t="s">
        <v>204</v>
      </c>
    </row>
    <row r="1053" spans="1:65" s="14" customFormat="1" x14ac:dyDescent="0.2">
      <c r="A1053" s="198"/>
      <c r="B1053" s="199"/>
      <c r="C1053" s="198"/>
      <c r="D1053" s="200" t="s">
        <v>212</v>
      </c>
      <c r="E1053" s="201" t="s">
        <v>1</v>
      </c>
      <c r="F1053" s="202" t="s">
        <v>544</v>
      </c>
      <c r="G1053" s="198"/>
      <c r="H1053" s="203">
        <v>13.7</v>
      </c>
      <c r="I1053" s="198"/>
      <c r="J1053" s="198"/>
      <c r="K1053" s="198"/>
      <c r="L1053" s="199"/>
      <c r="M1053" s="204"/>
      <c r="N1053" s="205"/>
      <c r="O1053" s="205"/>
      <c r="P1053" s="205"/>
      <c r="Q1053" s="205"/>
      <c r="R1053" s="205"/>
      <c r="S1053" s="205"/>
      <c r="T1053" s="206"/>
      <c r="U1053" s="198"/>
      <c r="V1053" s="198"/>
      <c r="AT1053" s="102" t="s">
        <v>212</v>
      </c>
      <c r="AU1053" s="102" t="s">
        <v>83</v>
      </c>
      <c r="AV1053" s="14" t="s">
        <v>83</v>
      </c>
      <c r="AW1053" s="14" t="s">
        <v>32</v>
      </c>
      <c r="AX1053" s="14" t="s">
        <v>75</v>
      </c>
      <c r="AY1053" s="102" t="s">
        <v>204</v>
      </c>
    </row>
    <row r="1054" spans="1:65" s="13" customFormat="1" x14ac:dyDescent="0.2">
      <c r="A1054" s="225"/>
      <c r="B1054" s="226"/>
      <c r="C1054" s="225"/>
      <c r="D1054" s="200" t="s">
        <v>212</v>
      </c>
      <c r="E1054" s="227" t="s">
        <v>1</v>
      </c>
      <c r="F1054" s="228" t="s">
        <v>485</v>
      </c>
      <c r="G1054" s="225"/>
      <c r="H1054" s="227" t="s">
        <v>1</v>
      </c>
      <c r="I1054" s="225"/>
      <c r="J1054" s="225"/>
      <c r="K1054" s="225"/>
      <c r="L1054" s="226"/>
      <c r="M1054" s="229"/>
      <c r="N1054" s="230"/>
      <c r="O1054" s="230"/>
      <c r="P1054" s="230"/>
      <c r="Q1054" s="230"/>
      <c r="R1054" s="230"/>
      <c r="S1054" s="230"/>
      <c r="T1054" s="231"/>
      <c r="U1054" s="225"/>
      <c r="V1054" s="225"/>
      <c r="AT1054" s="101" t="s">
        <v>212</v>
      </c>
      <c r="AU1054" s="101" t="s">
        <v>83</v>
      </c>
      <c r="AV1054" s="13" t="s">
        <v>81</v>
      </c>
      <c r="AW1054" s="13" t="s">
        <v>32</v>
      </c>
      <c r="AX1054" s="13" t="s">
        <v>75</v>
      </c>
      <c r="AY1054" s="101" t="s">
        <v>204</v>
      </c>
    </row>
    <row r="1055" spans="1:65" s="14" customFormat="1" x14ac:dyDescent="0.2">
      <c r="A1055" s="198"/>
      <c r="B1055" s="199"/>
      <c r="C1055" s="198"/>
      <c r="D1055" s="200" t="s">
        <v>212</v>
      </c>
      <c r="E1055" s="201" t="s">
        <v>1</v>
      </c>
      <c r="F1055" s="202" t="s">
        <v>486</v>
      </c>
      <c r="G1055" s="198"/>
      <c r="H1055" s="203">
        <v>25.2</v>
      </c>
      <c r="I1055" s="198"/>
      <c r="J1055" s="198"/>
      <c r="K1055" s="198"/>
      <c r="L1055" s="199"/>
      <c r="M1055" s="204"/>
      <c r="N1055" s="205"/>
      <c r="O1055" s="205"/>
      <c r="P1055" s="205"/>
      <c r="Q1055" s="205"/>
      <c r="R1055" s="205"/>
      <c r="S1055" s="205"/>
      <c r="T1055" s="206"/>
      <c r="U1055" s="198"/>
      <c r="V1055" s="198"/>
      <c r="AT1055" s="102" t="s">
        <v>212</v>
      </c>
      <c r="AU1055" s="102" t="s">
        <v>83</v>
      </c>
      <c r="AV1055" s="14" t="s">
        <v>83</v>
      </c>
      <c r="AW1055" s="14" t="s">
        <v>32</v>
      </c>
      <c r="AX1055" s="14" t="s">
        <v>75</v>
      </c>
      <c r="AY1055" s="102" t="s">
        <v>204</v>
      </c>
    </row>
    <row r="1056" spans="1:65" s="13" customFormat="1" x14ac:dyDescent="0.2">
      <c r="A1056" s="225"/>
      <c r="B1056" s="226"/>
      <c r="C1056" s="225"/>
      <c r="D1056" s="200" t="s">
        <v>212</v>
      </c>
      <c r="E1056" s="227" t="s">
        <v>1</v>
      </c>
      <c r="F1056" s="228" t="s">
        <v>421</v>
      </c>
      <c r="G1056" s="225"/>
      <c r="H1056" s="227" t="s">
        <v>1</v>
      </c>
      <c r="I1056" s="225"/>
      <c r="J1056" s="225"/>
      <c r="K1056" s="225"/>
      <c r="L1056" s="226"/>
      <c r="M1056" s="229"/>
      <c r="N1056" s="230"/>
      <c r="O1056" s="230"/>
      <c r="P1056" s="230"/>
      <c r="Q1056" s="230"/>
      <c r="R1056" s="230"/>
      <c r="S1056" s="230"/>
      <c r="T1056" s="231"/>
      <c r="U1056" s="225"/>
      <c r="V1056" s="225"/>
      <c r="AT1056" s="101" t="s">
        <v>212</v>
      </c>
      <c r="AU1056" s="101" t="s">
        <v>83</v>
      </c>
      <c r="AV1056" s="13" t="s">
        <v>81</v>
      </c>
      <c r="AW1056" s="13" t="s">
        <v>32</v>
      </c>
      <c r="AX1056" s="13" t="s">
        <v>75</v>
      </c>
      <c r="AY1056" s="101" t="s">
        <v>204</v>
      </c>
    </row>
    <row r="1057" spans="1:65" s="14" customFormat="1" x14ac:dyDescent="0.2">
      <c r="A1057" s="198"/>
      <c r="B1057" s="199"/>
      <c r="C1057" s="198"/>
      <c r="D1057" s="200" t="s">
        <v>212</v>
      </c>
      <c r="E1057" s="201" t="s">
        <v>1</v>
      </c>
      <c r="F1057" s="202" t="s">
        <v>545</v>
      </c>
      <c r="G1057" s="198"/>
      <c r="H1057" s="203">
        <v>9.6999999999999993</v>
      </c>
      <c r="I1057" s="198"/>
      <c r="J1057" s="198"/>
      <c r="K1057" s="198"/>
      <c r="L1057" s="199"/>
      <c r="M1057" s="204"/>
      <c r="N1057" s="205"/>
      <c r="O1057" s="205"/>
      <c r="P1057" s="205"/>
      <c r="Q1057" s="205"/>
      <c r="R1057" s="205"/>
      <c r="S1057" s="205"/>
      <c r="T1057" s="206"/>
      <c r="U1057" s="198"/>
      <c r="V1057" s="198"/>
      <c r="AT1057" s="102" t="s">
        <v>212</v>
      </c>
      <c r="AU1057" s="102" t="s">
        <v>83</v>
      </c>
      <c r="AV1057" s="14" t="s">
        <v>83</v>
      </c>
      <c r="AW1057" s="14" t="s">
        <v>32</v>
      </c>
      <c r="AX1057" s="14" t="s">
        <v>75</v>
      </c>
      <c r="AY1057" s="102" t="s">
        <v>204</v>
      </c>
    </row>
    <row r="1058" spans="1:65" s="13" customFormat="1" x14ac:dyDescent="0.2">
      <c r="A1058" s="225"/>
      <c r="B1058" s="226"/>
      <c r="C1058" s="225"/>
      <c r="D1058" s="200" t="s">
        <v>212</v>
      </c>
      <c r="E1058" s="227" t="s">
        <v>1</v>
      </c>
      <c r="F1058" s="228" t="s">
        <v>396</v>
      </c>
      <c r="G1058" s="225"/>
      <c r="H1058" s="227" t="s">
        <v>1</v>
      </c>
      <c r="I1058" s="225"/>
      <c r="J1058" s="225"/>
      <c r="K1058" s="225"/>
      <c r="L1058" s="226"/>
      <c r="M1058" s="229"/>
      <c r="N1058" s="230"/>
      <c r="O1058" s="230"/>
      <c r="P1058" s="230"/>
      <c r="Q1058" s="230"/>
      <c r="R1058" s="230"/>
      <c r="S1058" s="230"/>
      <c r="T1058" s="231"/>
      <c r="U1058" s="225"/>
      <c r="V1058" s="225"/>
      <c r="AT1058" s="101" t="s">
        <v>212</v>
      </c>
      <c r="AU1058" s="101" t="s">
        <v>83</v>
      </c>
      <c r="AV1058" s="13" t="s">
        <v>81</v>
      </c>
      <c r="AW1058" s="13" t="s">
        <v>32</v>
      </c>
      <c r="AX1058" s="13" t="s">
        <v>75</v>
      </c>
      <c r="AY1058" s="101" t="s">
        <v>204</v>
      </c>
    </row>
    <row r="1059" spans="1:65" s="14" customFormat="1" x14ac:dyDescent="0.2">
      <c r="A1059" s="198"/>
      <c r="B1059" s="199"/>
      <c r="C1059" s="198"/>
      <c r="D1059" s="200" t="s">
        <v>212</v>
      </c>
      <c r="E1059" s="201" t="s">
        <v>1</v>
      </c>
      <c r="F1059" s="202" t="s">
        <v>397</v>
      </c>
      <c r="G1059" s="198"/>
      <c r="H1059" s="203">
        <v>25</v>
      </c>
      <c r="I1059" s="198"/>
      <c r="J1059" s="198"/>
      <c r="K1059" s="198"/>
      <c r="L1059" s="199"/>
      <c r="M1059" s="204"/>
      <c r="N1059" s="205"/>
      <c r="O1059" s="205"/>
      <c r="P1059" s="205"/>
      <c r="Q1059" s="205"/>
      <c r="R1059" s="205"/>
      <c r="S1059" s="205"/>
      <c r="T1059" s="206"/>
      <c r="U1059" s="198"/>
      <c r="V1059" s="198"/>
      <c r="AT1059" s="102" t="s">
        <v>212</v>
      </c>
      <c r="AU1059" s="102" t="s">
        <v>83</v>
      </c>
      <c r="AV1059" s="14" t="s">
        <v>83</v>
      </c>
      <c r="AW1059" s="14" t="s">
        <v>32</v>
      </c>
      <c r="AX1059" s="14" t="s">
        <v>75</v>
      </c>
      <c r="AY1059" s="102" t="s">
        <v>204</v>
      </c>
    </row>
    <row r="1060" spans="1:65" s="13" customFormat="1" x14ac:dyDescent="0.2">
      <c r="A1060" s="225"/>
      <c r="B1060" s="226"/>
      <c r="C1060" s="225"/>
      <c r="D1060" s="200" t="s">
        <v>212</v>
      </c>
      <c r="E1060" s="227" t="s">
        <v>1</v>
      </c>
      <c r="F1060" s="228" t="s">
        <v>1159</v>
      </c>
      <c r="G1060" s="225"/>
      <c r="H1060" s="227" t="s">
        <v>1</v>
      </c>
      <c r="I1060" s="225"/>
      <c r="J1060" s="225"/>
      <c r="K1060" s="225"/>
      <c r="L1060" s="226"/>
      <c r="M1060" s="229"/>
      <c r="N1060" s="230"/>
      <c r="O1060" s="230"/>
      <c r="P1060" s="230"/>
      <c r="Q1060" s="230"/>
      <c r="R1060" s="230"/>
      <c r="S1060" s="230"/>
      <c r="T1060" s="231"/>
      <c r="U1060" s="225"/>
      <c r="V1060" s="225"/>
      <c r="AT1060" s="101" t="s">
        <v>212</v>
      </c>
      <c r="AU1060" s="101" t="s">
        <v>83</v>
      </c>
      <c r="AV1060" s="13" t="s">
        <v>81</v>
      </c>
      <c r="AW1060" s="13" t="s">
        <v>32</v>
      </c>
      <c r="AX1060" s="13" t="s">
        <v>75</v>
      </c>
      <c r="AY1060" s="101" t="s">
        <v>204</v>
      </c>
    </row>
    <row r="1061" spans="1:65" s="13" customFormat="1" x14ac:dyDescent="0.2">
      <c r="A1061" s="225"/>
      <c r="B1061" s="226"/>
      <c r="C1061" s="225"/>
      <c r="D1061" s="200" t="s">
        <v>212</v>
      </c>
      <c r="E1061" s="227" t="s">
        <v>1</v>
      </c>
      <c r="F1061" s="228" t="s">
        <v>1674</v>
      </c>
      <c r="G1061" s="225"/>
      <c r="H1061" s="227" t="s">
        <v>1</v>
      </c>
      <c r="I1061" s="225"/>
      <c r="J1061" s="225"/>
      <c r="K1061" s="225"/>
      <c r="L1061" s="226"/>
      <c r="M1061" s="229"/>
      <c r="N1061" s="230"/>
      <c r="O1061" s="230"/>
      <c r="P1061" s="230"/>
      <c r="Q1061" s="230"/>
      <c r="R1061" s="230"/>
      <c r="S1061" s="230"/>
      <c r="T1061" s="231"/>
      <c r="U1061" s="225"/>
      <c r="V1061" s="225"/>
      <c r="AT1061" s="101" t="s">
        <v>212</v>
      </c>
      <c r="AU1061" s="101" t="s">
        <v>83</v>
      </c>
      <c r="AV1061" s="13" t="s">
        <v>81</v>
      </c>
      <c r="AW1061" s="13" t="s">
        <v>32</v>
      </c>
      <c r="AX1061" s="13" t="s">
        <v>75</v>
      </c>
      <c r="AY1061" s="101" t="s">
        <v>204</v>
      </c>
    </row>
    <row r="1062" spans="1:65" s="13" customFormat="1" x14ac:dyDescent="0.2">
      <c r="A1062" s="225"/>
      <c r="B1062" s="226"/>
      <c r="C1062" s="225"/>
      <c r="D1062" s="200" t="s">
        <v>212</v>
      </c>
      <c r="E1062" s="227" t="s">
        <v>1</v>
      </c>
      <c r="F1062" s="228" t="s">
        <v>1675</v>
      </c>
      <c r="G1062" s="225"/>
      <c r="H1062" s="227" t="s">
        <v>1</v>
      </c>
      <c r="I1062" s="225"/>
      <c r="J1062" s="225"/>
      <c r="K1062" s="225"/>
      <c r="L1062" s="226"/>
      <c r="M1062" s="229"/>
      <c r="N1062" s="230"/>
      <c r="O1062" s="230"/>
      <c r="P1062" s="230"/>
      <c r="Q1062" s="230"/>
      <c r="R1062" s="230"/>
      <c r="S1062" s="230"/>
      <c r="T1062" s="231"/>
      <c r="U1062" s="225"/>
      <c r="V1062" s="225"/>
      <c r="AT1062" s="101" t="s">
        <v>212</v>
      </c>
      <c r="AU1062" s="101" t="s">
        <v>83</v>
      </c>
      <c r="AV1062" s="13" t="s">
        <v>81</v>
      </c>
      <c r="AW1062" s="13" t="s">
        <v>32</v>
      </c>
      <c r="AX1062" s="13" t="s">
        <v>75</v>
      </c>
      <c r="AY1062" s="101" t="s">
        <v>204</v>
      </c>
    </row>
    <row r="1063" spans="1:65" s="14" customFormat="1" x14ac:dyDescent="0.2">
      <c r="A1063" s="198"/>
      <c r="B1063" s="199"/>
      <c r="C1063" s="198"/>
      <c r="D1063" s="200" t="s">
        <v>212</v>
      </c>
      <c r="E1063" s="201" t="s">
        <v>1</v>
      </c>
      <c r="F1063" s="202" t="s">
        <v>1676</v>
      </c>
      <c r="G1063" s="198"/>
      <c r="H1063" s="203">
        <v>10.807</v>
      </c>
      <c r="I1063" s="198"/>
      <c r="J1063" s="198"/>
      <c r="K1063" s="198"/>
      <c r="L1063" s="199"/>
      <c r="M1063" s="204"/>
      <c r="N1063" s="205"/>
      <c r="O1063" s="205"/>
      <c r="P1063" s="205"/>
      <c r="Q1063" s="205"/>
      <c r="R1063" s="205"/>
      <c r="S1063" s="205"/>
      <c r="T1063" s="206"/>
      <c r="U1063" s="198"/>
      <c r="V1063" s="198"/>
      <c r="AT1063" s="102" t="s">
        <v>212</v>
      </c>
      <c r="AU1063" s="102" t="s">
        <v>83</v>
      </c>
      <c r="AV1063" s="14" t="s">
        <v>83</v>
      </c>
      <c r="AW1063" s="14" t="s">
        <v>32</v>
      </c>
      <c r="AX1063" s="14" t="s">
        <v>75</v>
      </c>
      <c r="AY1063" s="102" t="s">
        <v>204</v>
      </c>
    </row>
    <row r="1064" spans="1:65" s="15" customFormat="1" x14ac:dyDescent="0.2">
      <c r="A1064" s="207"/>
      <c r="B1064" s="208"/>
      <c r="C1064" s="207"/>
      <c r="D1064" s="200" t="s">
        <v>212</v>
      </c>
      <c r="E1064" s="209" t="s">
        <v>1</v>
      </c>
      <c r="F1064" s="210" t="s">
        <v>227</v>
      </c>
      <c r="G1064" s="207"/>
      <c r="H1064" s="211">
        <v>94.807000000000002</v>
      </c>
      <c r="I1064" s="207"/>
      <c r="J1064" s="207"/>
      <c r="K1064" s="207"/>
      <c r="L1064" s="208"/>
      <c r="M1064" s="212"/>
      <c r="N1064" s="213"/>
      <c r="O1064" s="213"/>
      <c r="P1064" s="213"/>
      <c r="Q1064" s="213"/>
      <c r="R1064" s="213"/>
      <c r="S1064" s="213"/>
      <c r="T1064" s="214"/>
      <c r="U1064" s="207"/>
      <c r="V1064" s="207"/>
      <c r="AT1064" s="103" t="s">
        <v>212</v>
      </c>
      <c r="AU1064" s="103" t="s">
        <v>83</v>
      </c>
      <c r="AV1064" s="15" t="s">
        <v>211</v>
      </c>
      <c r="AW1064" s="15" t="s">
        <v>32</v>
      </c>
      <c r="AX1064" s="15" t="s">
        <v>81</v>
      </c>
      <c r="AY1064" s="103" t="s">
        <v>204</v>
      </c>
    </row>
    <row r="1065" spans="1:65" s="2" customFormat="1" ht="16.5" customHeight="1" x14ac:dyDescent="0.2">
      <c r="A1065" s="111"/>
      <c r="B1065" s="112"/>
      <c r="C1065" s="215" t="s">
        <v>920</v>
      </c>
      <c r="D1065" s="215" t="s">
        <v>1071</v>
      </c>
      <c r="E1065" s="216" t="s">
        <v>1677</v>
      </c>
      <c r="F1065" s="217" t="s">
        <v>1678</v>
      </c>
      <c r="G1065" s="218" t="s">
        <v>282</v>
      </c>
      <c r="H1065" s="219">
        <v>2607.1930000000002</v>
      </c>
      <c r="I1065" s="220"/>
      <c r="J1065" s="220">
        <f>ROUND(I1065*H1065,2)</f>
        <v>0</v>
      </c>
      <c r="K1065" s="221"/>
      <c r="L1065" s="222"/>
      <c r="M1065" s="223" t="s">
        <v>1</v>
      </c>
      <c r="N1065" s="224" t="s">
        <v>40</v>
      </c>
      <c r="O1065" s="196">
        <v>0</v>
      </c>
      <c r="P1065" s="196">
        <f>O1065*H1065</f>
        <v>0</v>
      </c>
      <c r="Q1065" s="196">
        <v>0</v>
      </c>
      <c r="R1065" s="196">
        <f>Q1065*H1065</f>
        <v>0</v>
      </c>
      <c r="S1065" s="196">
        <v>0</v>
      </c>
      <c r="T1065" s="197">
        <f>S1065*H1065</f>
        <v>0</v>
      </c>
      <c r="U1065" s="111"/>
      <c r="V1065" s="111"/>
      <c r="W1065" s="29"/>
      <c r="X1065" s="29"/>
      <c r="Y1065" s="29"/>
      <c r="Z1065" s="29"/>
      <c r="AA1065" s="29"/>
      <c r="AB1065" s="29"/>
      <c r="AC1065" s="29"/>
      <c r="AD1065" s="29"/>
      <c r="AE1065" s="29"/>
      <c r="AR1065" s="99" t="s">
        <v>368</v>
      </c>
      <c r="AT1065" s="99" t="s">
        <v>1071</v>
      </c>
      <c r="AU1065" s="99" t="s">
        <v>83</v>
      </c>
      <c r="AY1065" s="18" t="s">
        <v>204</v>
      </c>
      <c r="BE1065" s="100">
        <f>IF(N1065="základní",J1065,0)</f>
        <v>0</v>
      </c>
      <c r="BF1065" s="100">
        <f>IF(N1065="snížená",J1065,0)</f>
        <v>0</v>
      </c>
      <c r="BG1065" s="100">
        <f>IF(N1065="zákl. přenesená",J1065,0)</f>
        <v>0</v>
      </c>
      <c r="BH1065" s="100">
        <f>IF(N1065="sníž. přenesená",J1065,0)</f>
        <v>0</v>
      </c>
      <c r="BI1065" s="100">
        <f>IF(N1065="nulová",J1065,0)</f>
        <v>0</v>
      </c>
      <c r="BJ1065" s="18" t="s">
        <v>81</v>
      </c>
      <c r="BK1065" s="100">
        <f>ROUND(I1065*H1065,2)</f>
        <v>0</v>
      </c>
      <c r="BL1065" s="18" t="s">
        <v>310</v>
      </c>
      <c r="BM1065" s="99" t="s">
        <v>1679</v>
      </c>
    </row>
    <row r="1066" spans="1:65" s="14" customFormat="1" x14ac:dyDescent="0.2">
      <c r="A1066" s="198"/>
      <c r="B1066" s="199"/>
      <c r="C1066" s="198"/>
      <c r="D1066" s="200" t="s">
        <v>212</v>
      </c>
      <c r="E1066" s="201" t="s">
        <v>1</v>
      </c>
      <c r="F1066" s="202" t="s">
        <v>1680</v>
      </c>
      <c r="G1066" s="198"/>
      <c r="H1066" s="203">
        <v>2607.1930000000002</v>
      </c>
      <c r="I1066" s="198"/>
      <c r="J1066" s="198"/>
      <c r="K1066" s="198"/>
      <c r="L1066" s="199"/>
      <c r="M1066" s="204"/>
      <c r="N1066" s="205"/>
      <c r="O1066" s="205"/>
      <c r="P1066" s="205"/>
      <c r="Q1066" s="205"/>
      <c r="R1066" s="205"/>
      <c r="S1066" s="205"/>
      <c r="T1066" s="206"/>
      <c r="U1066" s="198"/>
      <c r="V1066" s="198"/>
      <c r="AT1066" s="102" t="s">
        <v>212</v>
      </c>
      <c r="AU1066" s="102" t="s">
        <v>83</v>
      </c>
      <c r="AV1066" s="14" t="s">
        <v>83</v>
      </c>
      <c r="AW1066" s="14" t="s">
        <v>32</v>
      </c>
      <c r="AX1066" s="14" t="s">
        <v>75</v>
      </c>
      <c r="AY1066" s="102" t="s">
        <v>204</v>
      </c>
    </row>
    <row r="1067" spans="1:65" s="15" customFormat="1" x14ac:dyDescent="0.2">
      <c r="A1067" s="207"/>
      <c r="B1067" s="208"/>
      <c r="C1067" s="207"/>
      <c r="D1067" s="200" t="s">
        <v>212</v>
      </c>
      <c r="E1067" s="209" t="s">
        <v>1</v>
      </c>
      <c r="F1067" s="210" t="s">
        <v>227</v>
      </c>
      <c r="G1067" s="207"/>
      <c r="H1067" s="211">
        <v>2607.1930000000002</v>
      </c>
      <c r="I1067" s="207"/>
      <c r="J1067" s="207"/>
      <c r="K1067" s="207"/>
      <c r="L1067" s="208"/>
      <c r="M1067" s="212"/>
      <c r="N1067" s="213"/>
      <c r="O1067" s="213"/>
      <c r="P1067" s="213"/>
      <c r="Q1067" s="213"/>
      <c r="R1067" s="213"/>
      <c r="S1067" s="213"/>
      <c r="T1067" s="214"/>
      <c r="U1067" s="207"/>
      <c r="V1067" s="207"/>
      <c r="AT1067" s="103" t="s">
        <v>212</v>
      </c>
      <c r="AU1067" s="103" t="s">
        <v>83</v>
      </c>
      <c r="AV1067" s="15" t="s">
        <v>211</v>
      </c>
      <c r="AW1067" s="15" t="s">
        <v>32</v>
      </c>
      <c r="AX1067" s="15" t="s">
        <v>81</v>
      </c>
      <c r="AY1067" s="103" t="s">
        <v>204</v>
      </c>
    </row>
    <row r="1068" spans="1:65" s="2" customFormat="1" ht="24.2" customHeight="1" x14ac:dyDescent="0.2">
      <c r="A1068" s="111"/>
      <c r="B1068" s="112"/>
      <c r="C1068" s="187" t="s">
        <v>1681</v>
      </c>
      <c r="D1068" s="187" t="s">
        <v>207</v>
      </c>
      <c r="E1068" s="188" t="s">
        <v>1682</v>
      </c>
      <c r="F1068" s="189" t="s">
        <v>1683</v>
      </c>
      <c r="G1068" s="190" t="s">
        <v>210</v>
      </c>
      <c r="H1068" s="191">
        <v>16.007000000000001</v>
      </c>
      <c r="I1068" s="192"/>
      <c r="J1068" s="192">
        <f>ROUND(I1068*H1068,2)</f>
        <v>0</v>
      </c>
      <c r="K1068" s="193"/>
      <c r="L1068" s="112"/>
      <c r="M1068" s="194" t="s">
        <v>1</v>
      </c>
      <c r="N1068" s="195" t="s">
        <v>40</v>
      </c>
      <c r="O1068" s="196">
        <v>0</v>
      </c>
      <c r="P1068" s="196">
        <f>O1068*H1068</f>
        <v>0</v>
      </c>
      <c r="Q1068" s="196">
        <v>0</v>
      </c>
      <c r="R1068" s="196">
        <f>Q1068*H1068</f>
        <v>0</v>
      </c>
      <c r="S1068" s="196">
        <v>0</v>
      </c>
      <c r="T1068" s="197">
        <f>S1068*H1068</f>
        <v>0</v>
      </c>
      <c r="U1068" s="111"/>
      <c r="V1068" s="111"/>
      <c r="W1068" s="29"/>
      <c r="X1068" s="29"/>
      <c r="Y1068" s="29"/>
      <c r="Z1068" s="29"/>
      <c r="AA1068" s="29"/>
      <c r="AB1068" s="29"/>
      <c r="AC1068" s="29"/>
      <c r="AD1068" s="29"/>
      <c r="AE1068" s="29"/>
      <c r="AR1068" s="99" t="s">
        <v>310</v>
      </c>
      <c r="AT1068" s="99" t="s">
        <v>207</v>
      </c>
      <c r="AU1068" s="99" t="s">
        <v>83</v>
      </c>
      <c r="AY1068" s="18" t="s">
        <v>204</v>
      </c>
      <c r="BE1068" s="100">
        <f>IF(N1068="základní",J1068,0)</f>
        <v>0</v>
      </c>
      <c r="BF1068" s="100">
        <f>IF(N1068="snížená",J1068,0)</f>
        <v>0</v>
      </c>
      <c r="BG1068" s="100">
        <f>IF(N1068="zákl. přenesená",J1068,0)</f>
        <v>0</v>
      </c>
      <c r="BH1068" s="100">
        <f>IF(N1068="sníž. přenesená",J1068,0)</f>
        <v>0</v>
      </c>
      <c r="BI1068" s="100">
        <f>IF(N1068="nulová",J1068,0)</f>
        <v>0</v>
      </c>
      <c r="BJ1068" s="18" t="s">
        <v>81</v>
      </c>
      <c r="BK1068" s="100">
        <f>ROUND(I1068*H1068,2)</f>
        <v>0</v>
      </c>
      <c r="BL1068" s="18" t="s">
        <v>310</v>
      </c>
      <c r="BM1068" s="99" t="s">
        <v>1684</v>
      </c>
    </row>
    <row r="1069" spans="1:65" s="13" customFormat="1" x14ac:dyDescent="0.2">
      <c r="A1069" s="225"/>
      <c r="B1069" s="226"/>
      <c r="C1069" s="225"/>
      <c r="D1069" s="200" t="s">
        <v>212</v>
      </c>
      <c r="E1069" s="227" t="s">
        <v>1</v>
      </c>
      <c r="F1069" s="228" t="s">
        <v>1154</v>
      </c>
      <c r="G1069" s="225"/>
      <c r="H1069" s="227" t="s">
        <v>1</v>
      </c>
      <c r="I1069" s="225"/>
      <c r="J1069" s="225"/>
      <c r="K1069" s="225"/>
      <c r="L1069" s="226"/>
      <c r="M1069" s="229"/>
      <c r="N1069" s="230"/>
      <c r="O1069" s="230"/>
      <c r="P1069" s="230"/>
      <c r="Q1069" s="230"/>
      <c r="R1069" s="230"/>
      <c r="S1069" s="230"/>
      <c r="T1069" s="231"/>
      <c r="U1069" s="225"/>
      <c r="V1069" s="225"/>
      <c r="AT1069" s="101" t="s">
        <v>212</v>
      </c>
      <c r="AU1069" s="101" t="s">
        <v>83</v>
      </c>
      <c r="AV1069" s="13" t="s">
        <v>81</v>
      </c>
      <c r="AW1069" s="13" t="s">
        <v>32</v>
      </c>
      <c r="AX1069" s="13" t="s">
        <v>75</v>
      </c>
      <c r="AY1069" s="101" t="s">
        <v>204</v>
      </c>
    </row>
    <row r="1070" spans="1:65" s="13" customFormat="1" x14ac:dyDescent="0.2">
      <c r="A1070" s="225"/>
      <c r="B1070" s="226"/>
      <c r="C1070" s="225"/>
      <c r="D1070" s="200" t="s">
        <v>212</v>
      </c>
      <c r="E1070" s="227" t="s">
        <v>1</v>
      </c>
      <c r="F1070" s="228" t="s">
        <v>1651</v>
      </c>
      <c r="G1070" s="225"/>
      <c r="H1070" s="227" t="s">
        <v>1</v>
      </c>
      <c r="I1070" s="225"/>
      <c r="J1070" s="225"/>
      <c r="K1070" s="225"/>
      <c r="L1070" s="226"/>
      <c r="M1070" s="229"/>
      <c r="N1070" s="230"/>
      <c r="O1070" s="230"/>
      <c r="P1070" s="230"/>
      <c r="Q1070" s="230"/>
      <c r="R1070" s="230"/>
      <c r="S1070" s="230"/>
      <c r="T1070" s="231"/>
      <c r="U1070" s="225"/>
      <c r="V1070" s="225"/>
      <c r="AT1070" s="101" t="s">
        <v>212</v>
      </c>
      <c r="AU1070" s="101" t="s">
        <v>83</v>
      </c>
      <c r="AV1070" s="13" t="s">
        <v>81</v>
      </c>
      <c r="AW1070" s="13" t="s">
        <v>32</v>
      </c>
      <c r="AX1070" s="13" t="s">
        <v>75</v>
      </c>
      <c r="AY1070" s="101" t="s">
        <v>204</v>
      </c>
    </row>
    <row r="1071" spans="1:65" s="13" customFormat="1" x14ac:dyDescent="0.2">
      <c r="A1071" s="225"/>
      <c r="B1071" s="226"/>
      <c r="C1071" s="225"/>
      <c r="D1071" s="200" t="s">
        <v>212</v>
      </c>
      <c r="E1071" s="227" t="s">
        <v>1</v>
      </c>
      <c r="F1071" s="228" t="s">
        <v>475</v>
      </c>
      <c r="G1071" s="225"/>
      <c r="H1071" s="227" t="s">
        <v>1</v>
      </c>
      <c r="I1071" s="225"/>
      <c r="J1071" s="225"/>
      <c r="K1071" s="225"/>
      <c r="L1071" s="226"/>
      <c r="M1071" s="229"/>
      <c r="N1071" s="230"/>
      <c r="O1071" s="230"/>
      <c r="P1071" s="230"/>
      <c r="Q1071" s="230"/>
      <c r="R1071" s="230"/>
      <c r="S1071" s="230"/>
      <c r="T1071" s="231"/>
      <c r="U1071" s="225"/>
      <c r="V1071" s="225"/>
      <c r="AT1071" s="101" t="s">
        <v>212</v>
      </c>
      <c r="AU1071" s="101" t="s">
        <v>83</v>
      </c>
      <c r="AV1071" s="13" t="s">
        <v>81</v>
      </c>
      <c r="AW1071" s="13" t="s">
        <v>32</v>
      </c>
      <c r="AX1071" s="13" t="s">
        <v>75</v>
      </c>
      <c r="AY1071" s="101" t="s">
        <v>204</v>
      </c>
    </row>
    <row r="1072" spans="1:65" s="14" customFormat="1" x14ac:dyDescent="0.2">
      <c r="A1072" s="198"/>
      <c r="B1072" s="199"/>
      <c r="C1072" s="198"/>
      <c r="D1072" s="200" t="s">
        <v>212</v>
      </c>
      <c r="E1072" s="201" t="s">
        <v>1</v>
      </c>
      <c r="F1072" s="202" t="s">
        <v>1652</v>
      </c>
      <c r="G1072" s="198"/>
      <c r="H1072" s="203">
        <v>2.1</v>
      </c>
      <c r="I1072" s="198"/>
      <c r="J1072" s="198"/>
      <c r="K1072" s="198"/>
      <c r="L1072" s="199"/>
      <c r="M1072" s="204"/>
      <c r="N1072" s="205"/>
      <c r="O1072" s="205"/>
      <c r="P1072" s="205"/>
      <c r="Q1072" s="205"/>
      <c r="R1072" s="205"/>
      <c r="S1072" s="205"/>
      <c r="T1072" s="206"/>
      <c r="U1072" s="198"/>
      <c r="V1072" s="198"/>
      <c r="AT1072" s="102" t="s">
        <v>212</v>
      </c>
      <c r="AU1072" s="102" t="s">
        <v>83</v>
      </c>
      <c r="AV1072" s="14" t="s">
        <v>83</v>
      </c>
      <c r="AW1072" s="14" t="s">
        <v>32</v>
      </c>
      <c r="AX1072" s="14" t="s">
        <v>75</v>
      </c>
      <c r="AY1072" s="102" t="s">
        <v>204</v>
      </c>
    </row>
    <row r="1073" spans="1:65" s="13" customFormat="1" x14ac:dyDescent="0.2">
      <c r="A1073" s="225"/>
      <c r="B1073" s="226"/>
      <c r="C1073" s="225"/>
      <c r="D1073" s="200" t="s">
        <v>212</v>
      </c>
      <c r="E1073" s="227" t="s">
        <v>1</v>
      </c>
      <c r="F1073" s="228" t="s">
        <v>325</v>
      </c>
      <c r="G1073" s="225"/>
      <c r="H1073" s="227" t="s">
        <v>1</v>
      </c>
      <c r="I1073" s="225"/>
      <c r="J1073" s="225"/>
      <c r="K1073" s="225"/>
      <c r="L1073" s="226"/>
      <c r="M1073" s="229"/>
      <c r="N1073" s="230"/>
      <c r="O1073" s="230"/>
      <c r="P1073" s="230"/>
      <c r="Q1073" s="230"/>
      <c r="R1073" s="230"/>
      <c r="S1073" s="230"/>
      <c r="T1073" s="231"/>
      <c r="U1073" s="225"/>
      <c r="V1073" s="225"/>
      <c r="AT1073" s="101" t="s">
        <v>212</v>
      </c>
      <c r="AU1073" s="101" t="s">
        <v>83</v>
      </c>
      <c r="AV1073" s="13" t="s">
        <v>81</v>
      </c>
      <c r="AW1073" s="13" t="s">
        <v>32</v>
      </c>
      <c r="AX1073" s="13" t="s">
        <v>75</v>
      </c>
      <c r="AY1073" s="101" t="s">
        <v>204</v>
      </c>
    </row>
    <row r="1074" spans="1:65" s="14" customFormat="1" x14ac:dyDescent="0.2">
      <c r="A1074" s="198"/>
      <c r="B1074" s="199"/>
      <c r="C1074" s="198"/>
      <c r="D1074" s="200" t="s">
        <v>212</v>
      </c>
      <c r="E1074" s="201" t="s">
        <v>1</v>
      </c>
      <c r="F1074" s="202" t="s">
        <v>1654</v>
      </c>
      <c r="G1074" s="198"/>
      <c r="H1074" s="203">
        <v>1.8</v>
      </c>
      <c r="I1074" s="198"/>
      <c r="J1074" s="198"/>
      <c r="K1074" s="198"/>
      <c r="L1074" s="199"/>
      <c r="M1074" s="204"/>
      <c r="N1074" s="205"/>
      <c r="O1074" s="205"/>
      <c r="P1074" s="205"/>
      <c r="Q1074" s="205"/>
      <c r="R1074" s="205"/>
      <c r="S1074" s="205"/>
      <c r="T1074" s="206"/>
      <c r="U1074" s="198"/>
      <c r="V1074" s="198"/>
      <c r="AT1074" s="102" t="s">
        <v>212</v>
      </c>
      <c r="AU1074" s="102" t="s">
        <v>83</v>
      </c>
      <c r="AV1074" s="14" t="s">
        <v>83</v>
      </c>
      <c r="AW1074" s="14" t="s">
        <v>32</v>
      </c>
      <c r="AX1074" s="14" t="s">
        <v>75</v>
      </c>
      <c r="AY1074" s="102" t="s">
        <v>204</v>
      </c>
    </row>
    <row r="1075" spans="1:65" s="13" customFormat="1" x14ac:dyDescent="0.2">
      <c r="A1075" s="225"/>
      <c r="B1075" s="226"/>
      <c r="C1075" s="225"/>
      <c r="D1075" s="200" t="s">
        <v>212</v>
      </c>
      <c r="E1075" s="227" t="s">
        <v>1</v>
      </c>
      <c r="F1075" s="228" t="s">
        <v>468</v>
      </c>
      <c r="G1075" s="225"/>
      <c r="H1075" s="227" t="s">
        <v>1</v>
      </c>
      <c r="I1075" s="225"/>
      <c r="J1075" s="225"/>
      <c r="K1075" s="225"/>
      <c r="L1075" s="226"/>
      <c r="M1075" s="229"/>
      <c r="N1075" s="230"/>
      <c r="O1075" s="230"/>
      <c r="P1075" s="230"/>
      <c r="Q1075" s="230"/>
      <c r="R1075" s="230"/>
      <c r="S1075" s="230"/>
      <c r="T1075" s="231"/>
      <c r="U1075" s="225"/>
      <c r="V1075" s="225"/>
      <c r="AT1075" s="101" t="s">
        <v>212</v>
      </c>
      <c r="AU1075" s="101" t="s">
        <v>83</v>
      </c>
      <c r="AV1075" s="13" t="s">
        <v>81</v>
      </c>
      <c r="AW1075" s="13" t="s">
        <v>32</v>
      </c>
      <c r="AX1075" s="13" t="s">
        <v>75</v>
      </c>
      <c r="AY1075" s="101" t="s">
        <v>204</v>
      </c>
    </row>
    <row r="1076" spans="1:65" s="14" customFormat="1" x14ac:dyDescent="0.2">
      <c r="A1076" s="198"/>
      <c r="B1076" s="199"/>
      <c r="C1076" s="198"/>
      <c r="D1076" s="200" t="s">
        <v>212</v>
      </c>
      <c r="E1076" s="201" t="s">
        <v>1</v>
      </c>
      <c r="F1076" s="202" t="s">
        <v>543</v>
      </c>
      <c r="G1076" s="198"/>
      <c r="H1076" s="203">
        <v>1.3</v>
      </c>
      <c r="I1076" s="198"/>
      <c r="J1076" s="198"/>
      <c r="K1076" s="198"/>
      <c r="L1076" s="199"/>
      <c r="M1076" s="204"/>
      <c r="N1076" s="205"/>
      <c r="O1076" s="205"/>
      <c r="P1076" s="205"/>
      <c r="Q1076" s="205"/>
      <c r="R1076" s="205"/>
      <c r="S1076" s="205"/>
      <c r="T1076" s="206"/>
      <c r="U1076" s="198"/>
      <c r="V1076" s="198"/>
      <c r="AT1076" s="102" t="s">
        <v>212</v>
      </c>
      <c r="AU1076" s="102" t="s">
        <v>83</v>
      </c>
      <c r="AV1076" s="14" t="s">
        <v>83</v>
      </c>
      <c r="AW1076" s="14" t="s">
        <v>32</v>
      </c>
      <c r="AX1076" s="14" t="s">
        <v>75</v>
      </c>
      <c r="AY1076" s="102" t="s">
        <v>204</v>
      </c>
    </row>
    <row r="1077" spans="1:65" s="13" customFormat="1" x14ac:dyDescent="0.2">
      <c r="A1077" s="225"/>
      <c r="B1077" s="226"/>
      <c r="C1077" s="225"/>
      <c r="D1077" s="200" t="s">
        <v>212</v>
      </c>
      <c r="E1077" s="227" t="s">
        <v>1</v>
      </c>
      <c r="F1077" s="228" t="s">
        <v>1159</v>
      </c>
      <c r="G1077" s="225"/>
      <c r="H1077" s="227" t="s">
        <v>1</v>
      </c>
      <c r="I1077" s="225"/>
      <c r="J1077" s="225"/>
      <c r="K1077" s="225"/>
      <c r="L1077" s="226"/>
      <c r="M1077" s="229"/>
      <c r="N1077" s="230"/>
      <c r="O1077" s="230"/>
      <c r="P1077" s="230"/>
      <c r="Q1077" s="230"/>
      <c r="R1077" s="230"/>
      <c r="S1077" s="230"/>
      <c r="T1077" s="231"/>
      <c r="U1077" s="225"/>
      <c r="V1077" s="225"/>
      <c r="AT1077" s="101" t="s">
        <v>212</v>
      </c>
      <c r="AU1077" s="101" t="s">
        <v>83</v>
      </c>
      <c r="AV1077" s="13" t="s">
        <v>81</v>
      </c>
      <c r="AW1077" s="13" t="s">
        <v>32</v>
      </c>
      <c r="AX1077" s="13" t="s">
        <v>75</v>
      </c>
      <c r="AY1077" s="101" t="s">
        <v>204</v>
      </c>
    </row>
    <row r="1078" spans="1:65" s="13" customFormat="1" x14ac:dyDescent="0.2">
      <c r="A1078" s="225"/>
      <c r="B1078" s="226"/>
      <c r="C1078" s="225"/>
      <c r="D1078" s="200" t="s">
        <v>212</v>
      </c>
      <c r="E1078" s="227" t="s">
        <v>1</v>
      </c>
      <c r="F1078" s="228" t="s">
        <v>1674</v>
      </c>
      <c r="G1078" s="225"/>
      <c r="H1078" s="227" t="s">
        <v>1</v>
      </c>
      <c r="I1078" s="225"/>
      <c r="J1078" s="225"/>
      <c r="K1078" s="225"/>
      <c r="L1078" s="226"/>
      <c r="M1078" s="229"/>
      <c r="N1078" s="230"/>
      <c r="O1078" s="230"/>
      <c r="P1078" s="230"/>
      <c r="Q1078" s="230"/>
      <c r="R1078" s="230"/>
      <c r="S1078" s="230"/>
      <c r="T1078" s="231"/>
      <c r="U1078" s="225"/>
      <c r="V1078" s="225"/>
      <c r="AT1078" s="101" t="s">
        <v>212</v>
      </c>
      <c r="AU1078" s="101" t="s">
        <v>83</v>
      </c>
      <c r="AV1078" s="13" t="s">
        <v>81</v>
      </c>
      <c r="AW1078" s="13" t="s">
        <v>32</v>
      </c>
      <c r="AX1078" s="13" t="s">
        <v>75</v>
      </c>
      <c r="AY1078" s="101" t="s">
        <v>204</v>
      </c>
    </row>
    <row r="1079" spans="1:65" s="13" customFormat="1" x14ac:dyDescent="0.2">
      <c r="A1079" s="225"/>
      <c r="B1079" s="226"/>
      <c r="C1079" s="225"/>
      <c r="D1079" s="200" t="s">
        <v>212</v>
      </c>
      <c r="E1079" s="227" t="s">
        <v>1</v>
      </c>
      <c r="F1079" s="228" t="s">
        <v>1675</v>
      </c>
      <c r="G1079" s="225"/>
      <c r="H1079" s="227" t="s">
        <v>1</v>
      </c>
      <c r="I1079" s="225"/>
      <c r="J1079" s="225"/>
      <c r="K1079" s="225"/>
      <c r="L1079" s="226"/>
      <c r="M1079" s="229"/>
      <c r="N1079" s="230"/>
      <c r="O1079" s="230"/>
      <c r="P1079" s="230"/>
      <c r="Q1079" s="230"/>
      <c r="R1079" s="230"/>
      <c r="S1079" s="230"/>
      <c r="T1079" s="231"/>
      <c r="U1079" s="225"/>
      <c r="V1079" s="225"/>
      <c r="AT1079" s="101" t="s">
        <v>212</v>
      </c>
      <c r="AU1079" s="101" t="s">
        <v>83</v>
      </c>
      <c r="AV1079" s="13" t="s">
        <v>81</v>
      </c>
      <c r="AW1079" s="13" t="s">
        <v>32</v>
      </c>
      <c r="AX1079" s="13" t="s">
        <v>75</v>
      </c>
      <c r="AY1079" s="101" t="s">
        <v>204</v>
      </c>
    </row>
    <row r="1080" spans="1:65" s="14" customFormat="1" x14ac:dyDescent="0.2">
      <c r="A1080" s="198"/>
      <c r="B1080" s="199"/>
      <c r="C1080" s="198"/>
      <c r="D1080" s="200" t="s">
        <v>212</v>
      </c>
      <c r="E1080" s="201" t="s">
        <v>1</v>
      </c>
      <c r="F1080" s="202" t="s">
        <v>1676</v>
      </c>
      <c r="G1080" s="198"/>
      <c r="H1080" s="203">
        <v>10.807</v>
      </c>
      <c r="I1080" s="198"/>
      <c r="J1080" s="198"/>
      <c r="K1080" s="198"/>
      <c r="L1080" s="199"/>
      <c r="M1080" s="204"/>
      <c r="N1080" s="205"/>
      <c r="O1080" s="205"/>
      <c r="P1080" s="205"/>
      <c r="Q1080" s="205"/>
      <c r="R1080" s="205"/>
      <c r="S1080" s="205"/>
      <c r="T1080" s="206"/>
      <c r="U1080" s="198"/>
      <c r="V1080" s="198"/>
      <c r="AT1080" s="102" t="s">
        <v>212</v>
      </c>
      <c r="AU1080" s="102" t="s">
        <v>83</v>
      </c>
      <c r="AV1080" s="14" t="s">
        <v>83</v>
      </c>
      <c r="AW1080" s="14" t="s">
        <v>32</v>
      </c>
      <c r="AX1080" s="14" t="s">
        <v>75</v>
      </c>
      <c r="AY1080" s="102" t="s">
        <v>204</v>
      </c>
    </row>
    <row r="1081" spans="1:65" s="15" customFormat="1" x14ac:dyDescent="0.2">
      <c r="A1081" s="207"/>
      <c r="B1081" s="208"/>
      <c r="C1081" s="207"/>
      <c r="D1081" s="200" t="s">
        <v>212</v>
      </c>
      <c r="E1081" s="209" t="s">
        <v>1</v>
      </c>
      <c r="F1081" s="210" t="s">
        <v>227</v>
      </c>
      <c r="G1081" s="207"/>
      <c r="H1081" s="211">
        <v>16.007000000000001</v>
      </c>
      <c r="I1081" s="207"/>
      <c r="J1081" s="207"/>
      <c r="K1081" s="207"/>
      <c r="L1081" s="208"/>
      <c r="M1081" s="212"/>
      <c r="N1081" s="213"/>
      <c r="O1081" s="213"/>
      <c r="P1081" s="213"/>
      <c r="Q1081" s="213"/>
      <c r="R1081" s="213"/>
      <c r="S1081" s="213"/>
      <c r="T1081" s="214"/>
      <c r="U1081" s="207"/>
      <c r="V1081" s="207"/>
      <c r="AT1081" s="103" t="s">
        <v>212</v>
      </c>
      <c r="AU1081" s="103" t="s">
        <v>83</v>
      </c>
      <c r="AV1081" s="15" t="s">
        <v>211</v>
      </c>
      <c r="AW1081" s="15" t="s">
        <v>32</v>
      </c>
      <c r="AX1081" s="15" t="s">
        <v>81</v>
      </c>
      <c r="AY1081" s="103" t="s">
        <v>204</v>
      </c>
    </row>
    <row r="1082" spans="1:65" s="2" customFormat="1" ht="24.2" customHeight="1" x14ac:dyDescent="0.2">
      <c r="A1082" s="111"/>
      <c r="B1082" s="112"/>
      <c r="C1082" s="187" t="s">
        <v>924</v>
      </c>
      <c r="D1082" s="187" t="s">
        <v>207</v>
      </c>
      <c r="E1082" s="188" t="s">
        <v>1685</v>
      </c>
      <c r="F1082" s="189" t="s">
        <v>1686</v>
      </c>
      <c r="G1082" s="190" t="s">
        <v>210</v>
      </c>
      <c r="H1082" s="191">
        <v>4.0999999999999996</v>
      </c>
      <c r="I1082" s="192"/>
      <c r="J1082" s="192">
        <f>ROUND(I1082*H1082,2)</f>
        <v>0</v>
      </c>
      <c r="K1082" s="193"/>
      <c r="L1082" s="112"/>
      <c r="M1082" s="194" t="s">
        <v>1</v>
      </c>
      <c r="N1082" s="195" t="s">
        <v>40</v>
      </c>
      <c r="O1082" s="196">
        <v>0</v>
      </c>
      <c r="P1082" s="196">
        <f>O1082*H1082</f>
        <v>0</v>
      </c>
      <c r="Q1082" s="196">
        <v>0</v>
      </c>
      <c r="R1082" s="196">
        <f>Q1082*H1082</f>
        <v>0</v>
      </c>
      <c r="S1082" s="196">
        <v>0</v>
      </c>
      <c r="T1082" s="197">
        <f>S1082*H1082</f>
        <v>0</v>
      </c>
      <c r="U1082" s="111"/>
      <c r="V1082" s="111"/>
      <c r="W1082" s="29"/>
      <c r="X1082" s="29"/>
      <c r="Y1082" s="29"/>
      <c r="Z1082" s="29"/>
      <c r="AA1082" s="29"/>
      <c r="AB1082" s="29"/>
      <c r="AC1082" s="29"/>
      <c r="AD1082" s="29"/>
      <c r="AE1082" s="29"/>
      <c r="AR1082" s="99" t="s">
        <v>310</v>
      </c>
      <c r="AT1082" s="99" t="s">
        <v>207</v>
      </c>
      <c r="AU1082" s="99" t="s">
        <v>83</v>
      </c>
      <c r="AY1082" s="18" t="s">
        <v>204</v>
      </c>
      <c r="BE1082" s="100">
        <f>IF(N1082="základní",J1082,0)</f>
        <v>0</v>
      </c>
      <c r="BF1082" s="100">
        <f>IF(N1082="snížená",J1082,0)</f>
        <v>0</v>
      </c>
      <c r="BG1082" s="100">
        <f>IF(N1082="zákl. přenesená",J1082,0)</f>
        <v>0</v>
      </c>
      <c r="BH1082" s="100">
        <f>IF(N1082="sníž. přenesená",J1082,0)</f>
        <v>0</v>
      </c>
      <c r="BI1082" s="100">
        <f>IF(N1082="nulová",J1082,0)</f>
        <v>0</v>
      </c>
      <c r="BJ1082" s="18" t="s">
        <v>81</v>
      </c>
      <c r="BK1082" s="100">
        <f>ROUND(I1082*H1082,2)</f>
        <v>0</v>
      </c>
      <c r="BL1082" s="18" t="s">
        <v>310</v>
      </c>
      <c r="BM1082" s="99" t="s">
        <v>1687</v>
      </c>
    </row>
    <row r="1083" spans="1:65" s="13" customFormat="1" x14ac:dyDescent="0.2">
      <c r="A1083" s="225"/>
      <c r="B1083" s="226"/>
      <c r="C1083" s="225"/>
      <c r="D1083" s="200" t="s">
        <v>212</v>
      </c>
      <c r="E1083" s="227" t="s">
        <v>1</v>
      </c>
      <c r="F1083" s="228" t="s">
        <v>1159</v>
      </c>
      <c r="G1083" s="225"/>
      <c r="H1083" s="227" t="s">
        <v>1</v>
      </c>
      <c r="I1083" s="225"/>
      <c r="J1083" s="225"/>
      <c r="K1083" s="225"/>
      <c r="L1083" s="226"/>
      <c r="M1083" s="229"/>
      <c r="N1083" s="230"/>
      <c r="O1083" s="230"/>
      <c r="P1083" s="230"/>
      <c r="Q1083" s="230"/>
      <c r="R1083" s="230"/>
      <c r="S1083" s="230"/>
      <c r="T1083" s="231"/>
      <c r="U1083" s="225"/>
      <c r="V1083" s="225"/>
      <c r="AT1083" s="101" t="s">
        <v>212</v>
      </c>
      <c r="AU1083" s="101" t="s">
        <v>83</v>
      </c>
      <c r="AV1083" s="13" t="s">
        <v>81</v>
      </c>
      <c r="AW1083" s="13" t="s">
        <v>32</v>
      </c>
      <c r="AX1083" s="13" t="s">
        <v>75</v>
      </c>
      <c r="AY1083" s="101" t="s">
        <v>204</v>
      </c>
    </row>
    <row r="1084" spans="1:65" s="13" customFormat="1" x14ac:dyDescent="0.2">
      <c r="A1084" s="225"/>
      <c r="B1084" s="226"/>
      <c r="C1084" s="225"/>
      <c r="D1084" s="200" t="s">
        <v>212</v>
      </c>
      <c r="E1084" s="227" t="s">
        <v>1</v>
      </c>
      <c r="F1084" s="228" t="s">
        <v>1655</v>
      </c>
      <c r="G1084" s="225"/>
      <c r="H1084" s="227" t="s">
        <v>1</v>
      </c>
      <c r="I1084" s="225"/>
      <c r="J1084" s="225"/>
      <c r="K1084" s="225"/>
      <c r="L1084" s="226"/>
      <c r="M1084" s="229"/>
      <c r="N1084" s="230"/>
      <c r="O1084" s="230"/>
      <c r="P1084" s="230"/>
      <c r="Q1084" s="230"/>
      <c r="R1084" s="230"/>
      <c r="S1084" s="230"/>
      <c r="T1084" s="231"/>
      <c r="U1084" s="225"/>
      <c r="V1084" s="225"/>
      <c r="AT1084" s="101" t="s">
        <v>212</v>
      </c>
      <c r="AU1084" s="101" t="s">
        <v>83</v>
      </c>
      <c r="AV1084" s="13" t="s">
        <v>81</v>
      </c>
      <c r="AW1084" s="13" t="s">
        <v>32</v>
      </c>
      <c r="AX1084" s="13" t="s">
        <v>75</v>
      </c>
      <c r="AY1084" s="101" t="s">
        <v>204</v>
      </c>
    </row>
    <row r="1085" spans="1:65" s="13" customFormat="1" x14ac:dyDescent="0.2">
      <c r="A1085" s="225"/>
      <c r="B1085" s="226"/>
      <c r="C1085" s="225"/>
      <c r="D1085" s="200" t="s">
        <v>212</v>
      </c>
      <c r="E1085" s="227" t="s">
        <v>1</v>
      </c>
      <c r="F1085" s="228" t="s">
        <v>433</v>
      </c>
      <c r="G1085" s="225"/>
      <c r="H1085" s="227" t="s">
        <v>1</v>
      </c>
      <c r="I1085" s="225"/>
      <c r="J1085" s="225"/>
      <c r="K1085" s="225"/>
      <c r="L1085" s="226"/>
      <c r="M1085" s="229"/>
      <c r="N1085" s="230"/>
      <c r="O1085" s="230"/>
      <c r="P1085" s="230"/>
      <c r="Q1085" s="230"/>
      <c r="R1085" s="230"/>
      <c r="S1085" s="230"/>
      <c r="T1085" s="231"/>
      <c r="U1085" s="225"/>
      <c r="V1085" s="225"/>
      <c r="AT1085" s="101" t="s">
        <v>212</v>
      </c>
      <c r="AU1085" s="101" t="s">
        <v>83</v>
      </c>
      <c r="AV1085" s="13" t="s">
        <v>81</v>
      </c>
      <c r="AW1085" s="13" t="s">
        <v>32</v>
      </c>
      <c r="AX1085" s="13" t="s">
        <v>75</v>
      </c>
      <c r="AY1085" s="101" t="s">
        <v>204</v>
      </c>
    </row>
    <row r="1086" spans="1:65" s="14" customFormat="1" x14ac:dyDescent="0.2">
      <c r="A1086" s="198"/>
      <c r="B1086" s="199"/>
      <c r="C1086" s="198"/>
      <c r="D1086" s="200" t="s">
        <v>212</v>
      </c>
      <c r="E1086" s="201" t="s">
        <v>1</v>
      </c>
      <c r="F1086" s="202" t="s">
        <v>515</v>
      </c>
      <c r="G1086" s="198"/>
      <c r="H1086" s="203">
        <v>4.0999999999999996</v>
      </c>
      <c r="I1086" s="198"/>
      <c r="J1086" s="198"/>
      <c r="K1086" s="198"/>
      <c r="L1086" s="199"/>
      <c r="M1086" s="204"/>
      <c r="N1086" s="205"/>
      <c r="O1086" s="205"/>
      <c r="P1086" s="205"/>
      <c r="Q1086" s="205"/>
      <c r="R1086" s="205"/>
      <c r="S1086" s="205"/>
      <c r="T1086" s="206"/>
      <c r="U1086" s="198"/>
      <c r="V1086" s="198"/>
      <c r="AT1086" s="102" t="s">
        <v>212</v>
      </c>
      <c r="AU1086" s="102" t="s">
        <v>83</v>
      </c>
      <c r="AV1086" s="14" t="s">
        <v>83</v>
      </c>
      <c r="AW1086" s="14" t="s">
        <v>32</v>
      </c>
      <c r="AX1086" s="14" t="s">
        <v>75</v>
      </c>
      <c r="AY1086" s="102" t="s">
        <v>204</v>
      </c>
    </row>
    <row r="1087" spans="1:65" s="15" customFormat="1" x14ac:dyDescent="0.2">
      <c r="A1087" s="207"/>
      <c r="B1087" s="208"/>
      <c r="C1087" s="207"/>
      <c r="D1087" s="200" t="s">
        <v>212</v>
      </c>
      <c r="E1087" s="209" t="s">
        <v>1</v>
      </c>
      <c r="F1087" s="210" t="s">
        <v>227</v>
      </c>
      <c r="G1087" s="207"/>
      <c r="H1087" s="211">
        <v>4.0999999999999996</v>
      </c>
      <c r="I1087" s="207"/>
      <c r="J1087" s="207"/>
      <c r="K1087" s="207"/>
      <c r="L1087" s="208"/>
      <c r="M1087" s="212"/>
      <c r="N1087" s="213"/>
      <c r="O1087" s="213"/>
      <c r="P1087" s="213"/>
      <c r="Q1087" s="213"/>
      <c r="R1087" s="213"/>
      <c r="S1087" s="213"/>
      <c r="T1087" s="214"/>
      <c r="U1087" s="207"/>
      <c r="V1087" s="207"/>
      <c r="AT1087" s="103" t="s">
        <v>212</v>
      </c>
      <c r="AU1087" s="103" t="s">
        <v>83</v>
      </c>
      <c r="AV1087" s="15" t="s">
        <v>211</v>
      </c>
      <c r="AW1087" s="15" t="s">
        <v>32</v>
      </c>
      <c r="AX1087" s="15" t="s">
        <v>81</v>
      </c>
      <c r="AY1087" s="103" t="s">
        <v>204</v>
      </c>
    </row>
    <row r="1088" spans="1:65" s="2" customFormat="1" ht="24.2" customHeight="1" x14ac:dyDescent="0.2">
      <c r="A1088" s="111"/>
      <c r="B1088" s="112"/>
      <c r="C1088" s="215" t="s">
        <v>1688</v>
      </c>
      <c r="D1088" s="215" t="s">
        <v>1071</v>
      </c>
      <c r="E1088" s="216" t="s">
        <v>1689</v>
      </c>
      <c r="F1088" s="217" t="s">
        <v>1690</v>
      </c>
      <c r="G1088" s="218" t="s">
        <v>210</v>
      </c>
      <c r="H1088" s="219">
        <v>4.51</v>
      </c>
      <c r="I1088" s="220"/>
      <c r="J1088" s="220">
        <f>ROUND(I1088*H1088,2)</f>
        <v>0</v>
      </c>
      <c r="K1088" s="221"/>
      <c r="L1088" s="222"/>
      <c r="M1088" s="223" t="s">
        <v>1</v>
      </c>
      <c r="N1088" s="224" t="s">
        <v>40</v>
      </c>
      <c r="O1088" s="196">
        <v>0</v>
      </c>
      <c r="P1088" s="196">
        <f>O1088*H1088</f>
        <v>0</v>
      </c>
      <c r="Q1088" s="196">
        <v>0</v>
      </c>
      <c r="R1088" s="196">
        <f>Q1088*H1088</f>
        <v>0</v>
      </c>
      <c r="S1088" s="196">
        <v>0</v>
      </c>
      <c r="T1088" s="197">
        <f>S1088*H1088</f>
        <v>0</v>
      </c>
      <c r="U1088" s="111"/>
      <c r="V1088" s="111"/>
      <c r="W1088" s="29"/>
      <c r="X1088" s="29"/>
      <c r="Y1088" s="29"/>
      <c r="Z1088" s="29"/>
      <c r="AA1088" s="29"/>
      <c r="AB1088" s="29"/>
      <c r="AC1088" s="29"/>
      <c r="AD1088" s="29"/>
      <c r="AE1088" s="29"/>
      <c r="AR1088" s="99" t="s">
        <v>368</v>
      </c>
      <c r="AT1088" s="99" t="s">
        <v>1071</v>
      </c>
      <c r="AU1088" s="99" t="s">
        <v>83</v>
      </c>
      <c r="AY1088" s="18" t="s">
        <v>204</v>
      </c>
      <c r="BE1088" s="100">
        <f>IF(N1088="základní",J1088,0)</f>
        <v>0</v>
      </c>
      <c r="BF1088" s="100">
        <f>IF(N1088="snížená",J1088,0)</f>
        <v>0</v>
      </c>
      <c r="BG1088" s="100">
        <f>IF(N1088="zákl. přenesená",J1088,0)</f>
        <v>0</v>
      </c>
      <c r="BH1088" s="100">
        <f>IF(N1088="sníž. přenesená",J1088,0)</f>
        <v>0</v>
      </c>
      <c r="BI1088" s="100">
        <f>IF(N1088="nulová",J1088,0)</f>
        <v>0</v>
      </c>
      <c r="BJ1088" s="18" t="s">
        <v>81</v>
      </c>
      <c r="BK1088" s="100">
        <f>ROUND(I1088*H1088,2)</f>
        <v>0</v>
      </c>
      <c r="BL1088" s="18" t="s">
        <v>310</v>
      </c>
      <c r="BM1088" s="99" t="s">
        <v>1691</v>
      </c>
    </row>
    <row r="1089" spans="1:65" s="14" customFormat="1" x14ac:dyDescent="0.2">
      <c r="A1089" s="198"/>
      <c r="B1089" s="199"/>
      <c r="C1089" s="198"/>
      <c r="D1089" s="200" t="s">
        <v>212</v>
      </c>
      <c r="E1089" s="201" t="s">
        <v>1</v>
      </c>
      <c r="F1089" s="202" t="s">
        <v>1692</v>
      </c>
      <c r="G1089" s="198"/>
      <c r="H1089" s="203">
        <v>4.51</v>
      </c>
      <c r="I1089" s="198"/>
      <c r="J1089" s="198"/>
      <c r="K1089" s="198"/>
      <c r="L1089" s="199"/>
      <c r="M1089" s="204"/>
      <c r="N1089" s="205"/>
      <c r="O1089" s="205"/>
      <c r="P1089" s="205"/>
      <c r="Q1089" s="205"/>
      <c r="R1089" s="205"/>
      <c r="S1089" s="205"/>
      <c r="T1089" s="206"/>
      <c r="U1089" s="198"/>
      <c r="V1089" s="198"/>
      <c r="AT1089" s="102" t="s">
        <v>212</v>
      </c>
      <c r="AU1089" s="102" t="s">
        <v>83</v>
      </c>
      <c r="AV1089" s="14" t="s">
        <v>83</v>
      </c>
      <c r="AW1089" s="14" t="s">
        <v>32</v>
      </c>
      <c r="AX1089" s="14" t="s">
        <v>75</v>
      </c>
      <c r="AY1089" s="102" t="s">
        <v>204</v>
      </c>
    </row>
    <row r="1090" spans="1:65" s="15" customFormat="1" x14ac:dyDescent="0.2">
      <c r="A1090" s="207"/>
      <c r="B1090" s="208"/>
      <c r="C1090" s="207"/>
      <c r="D1090" s="200" t="s">
        <v>212</v>
      </c>
      <c r="E1090" s="209" t="s">
        <v>1</v>
      </c>
      <c r="F1090" s="210" t="s">
        <v>227</v>
      </c>
      <c r="G1090" s="207"/>
      <c r="H1090" s="211">
        <v>4.51</v>
      </c>
      <c r="I1090" s="207"/>
      <c r="J1090" s="207"/>
      <c r="K1090" s="207"/>
      <c r="L1090" s="208"/>
      <c r="M1090" s="212"/>
      <c r="N1090" s="213"/>
      <c r="O1090" s="213"/>
      <c r="P1090" s="213"/>
      <c r="Q1090" s="213"/>
      <c r="R1090" s="213"/>
      <c r="S1090" s="213"/>
      <c r="T1090" s="214"/>
      <c r="U1090" s="207"/>
      <c r="V1090" s="207"/>
      <c r="AT1090" s="103" t="s">
        <v>212</v>
      </c>
      <c r="AU1090" s="103" t="s">
        <v>83</v>
      </c>
      <c r="AV1090" s="15" t="s">
        <v>211</v>
      </c>
      <c r="AW1090" s="15" t="s">
        <v>32</v>
      </c>
      <c r="AX1090" s="15" t="s">
        <v>81</v>
      </c>
      <c r="AY1090" s="103" t="s">
        <v>204</v>
      </c>
    </row>
    <row r="1091" spans="1:65" s="2" customFormat="1" ht="24.2" customHeight="1" x14ac:dyDescent="0.2">
      <c r="A1091" s="111"/>
      <c r="B1091" s="112"/>
      <c r="C1091" s="187" t="s">
        <v>927</v>
      </c>
      <c r="D1091" s="187" t="s">
        <v>207</v>
      </c>
      <c r="E1091" s="188" t="s">
        <v>1693</v>
      </c>
      <c r="F1091" s="189" t="s">
        <v>1694</v>
      </c>
      <c r="G1091" s="190" t="s">
        <v>210</v>
      </c>
      <c r="H1091" s="191">
        <v>4.0999999999999996</v>
      </c>
      <c r="I1091" s="192"/>
      <c r="J1091" s="192">
        <f>ROUND(I1091*H1091,2)</f>
        <v>0</v>
      </c>
      <c r="K1091" s="193"/>
      <c r="L1091" s="112"/>
      <c r="M1091" s="194" t="s">
        <v>1</v>
      </c>
      <c r="N1091" s="195" t="s">
        <v>40</v>
      </c>
      <c r="O1091" s="196">
        <v>0</v>
      </c>
      <c r="P1091" s="196">
        <f>O1091*H1091</f>
        <v>0</v>
      </c>
      <c r="Q1091" s="196">
        <v>0</v>
      </c>
      <c r="R1091" s="196">
        <f>Q1091*H1091</f>
        <v>0</v>
      </c>
      <c r="S1091" s="196">
        <v>0</v>
      </c>
      <c r="T1091" s="197">
        <f>S1091*H1091</f>
        <v>0</v>
      </c>
      <c r="U1091" s="111"/>
      <c r="V1091" s="111"/>
      <c r="W1091" s="29"/>
      <c r="X1091" s="29"/>
      <c r="Y1091" s="29"/>
      <c r="Z1091" s="29"/>
      <c r="AA1091" s="29"/>
      <c r="AB1091" s="29"/>
      <c r="AC1091" s="29"/>
      <c r="AD1091" s="29"/>
      <c r="AE1091" s="29"/>
      <c r="AR1091" s="99" t="s">
        <v>310</v>
      </c>
      <c r="AT1091" s="99" t="s">
        <v>207</v>
      </c>
      <c r="AU1091" s="99" t="s">
        <v>83</v>
      </c>
      <c r="AY1091" s="18" t="s">
        <v>204</v>
      </c>
      <c r="BE1091" s="100">
        <f>IF(N1091="základní",J1091,0)</f>
        <v>0</v>
      </c>
      <c r="BF1091" s="100">
        <f>IF(N1091="snížená",J1091,0)</f>
        <v>0</v>
      </c>
      <c r="BG1091" s="100">
        <f>IF(N1091="zákl. přenesená",J1091,0)</f>
        <v>0</v>
      </c>
      <c r="BH1091" s="100">
        <f>IF(N1091="sníž. přenesená",J1091,0)</f>
        <v>0</v>
      </c>
      <c r="BI1091" s="100">
        <f>IF(N1091="nulová",J1091,0)</f>
        <v>0</v>
      </c>
      <c r="BJ1091" s="18" t="s">
        <v>81</v>
      </c>
      <c r="BK1091" s="100">
        <f>ROUND(I1091*H1091,2)</f>
        <v>0</v>
      </c>
      <c r="BL1091" s="18" t="s">
        <v>310</v>
      </c>
      <c r="BM1091" s="99" t="s">
        <v>1695</v>
      </c>
    </row>
    <row r="1092" spans="1:65" s="2" customFormat="1" ht="33" customHeight="1" x14ac:dyDescent="0.2">
      <c r="A1092" s="111"/>
      <c r="B1092" s="112"/>
      <c r="C1092" s="187" t="s">
        <v>1696</v>
      </c>
      <c r="D1092" s="187" t="s">
        <v>207</v>
      </c>
      <c r="E1092" s="188" t="s">
        <v>1697</v>
      </c>
      <c r="F1092" s="189" t="s">
        <v>1698</v>
      </c>
      <c r="G1092" s="190" t="s">
        <v>859</v>
      </c>
      <c r="H1092" s="191">
        <v>38.725999999999999</v>
      </c>
      <c r="I1092" s="192"/>
      <c r="J1092" s="192">
        <f>ROUND(I1092*H1092,2)</f>
        <v>0</v>
      </c>
      <c r="K1092" s="193"/>
      <c r="L1092" s="112"/>
      <c r="M1092" s="194" t="s">
        <v>1</v>
      </c>
      <c r="N1092" s="195" t="s">
        <v>40</v>
      </c>
      <c r="O1092" s="196">
        <v>0</v>
      </c>
      <c r="P1092" s="196">
        <f>O1092*H1092</f>
        <v>0</v>
      </c>
      <c r="Q1092" s="196">
        <v>0</v>
      </c>
      <c r="R1092" s="196">
        <f>Q1092*H1092</f>
        <v>0</v>
      </c>
      <c r="S1092" s="196">
        <v>0</v>
      </c>
      <c r="T1092" s="197">
        <f>S1092*H1092</f>
        <v>0</v>
      </c>
      <c r="U1092" s="111"/>
      <c r="V1092" s="111"/>
      <c r="W1092" s="29"/>
      <c r="X1092" s="29"/>
      <c r="Y1092" s="29"/>
      <c r="Z1092" s="29"/>
      <c r="AA1092" s="29"/>
      <c r="AB1092" s="29"/>
      <c r="AC1092" s="29"/>
      <c r="AD1092" s="29"/>
      <c r="AE1092" s="29"/>
      <c r="AR1092" s="99" t="s">
        <v>310</v>
      </c>
      <c r="AT1092" s="99" t="s">
        <v>207</v>
      </c>
      <c r="AU1092" s="99" t="s">
        <v>83</v>
      </c>
      <c r="AY1092" s="18" t="s">
        <v>204</v>
      </c>
      <c r="BE1092" s="100">
        <f>IF(N1092="základní",J1092,0)</f>
        <v>0</v>
      </c>
      <c r="BF1092" s="100">
        <f>IF(N1092="snížená",J1092,0)</f>
        <v>0</v>
      </c>
      <c r="BG1092" s="100">
        <f>IF(N1092="zákl. přenesená",J1092,0)</f>
        <v>0</v>
      </c>
      <c r="BH1092" s="100">
        <f>IF(N1092="sníž. přenesená",J1092,0)</f>
        <v>0</v>
      </c>
      <c r="BI1092" s="100">
        <f>IF(N1092="nulová",J1092,0)</f>
        <v>0</v>
      </c>
      <c r="BJ1092" s="18" t="s">
        <v>81</v>
      </c>
      <c r="BK1092" s="100">
        <f>ROUND(I1092*H1092,2)</f>
        <v>0</v>
      </c>
      <c r="BL1092" s="18" t="s">
        <v>310</v>
      </c>
      <c r="BM1092" s="99" t="s">
        <v>1699</v>
      </c>
    </row>
    <row r="1093" spans="1:65" s="2" customFormat="1" ht="24.2" customHeight="1" x14ac:dyDescent="0.2">
      <c r="A1093" s="111"/>
      <c r="B1093" s="112"/>
      <c r="C1093" s="187" t="s">
        <v>933</v>
      </c>
      <c r="D1093" s="187" t="s">
        <v>207</v>
      </c>
      <c r="E1093" s="188" t="s">
        <v>1700</v>
      </c>
      <c r="F1093" s="189" t="s">
        <v>1701</v>
      </c>
      <c r="G1093" s="190" t="s">
        <v>859</v>
      </c>
      <c r="H1093" s="191">
        <v>38.725999999999999</v>
      </c>
      <c r="I1093" s="192"/>
      <c r="J1093" s="192">
        <f>ROUND(I1093*H1093,2)</f>
        <v>0</v>
      </c>
      <c r="K1093" s="193"/>
      <c r="L1093" s="112"/>
      <c r="M1093" s="194" t="s">
        <v>1</v>
      </c>
      <c r="N1093" s="195" t="s">
        <v>40</v>
      </c>
      <c r="O1093" s="196">
        <v>0</v>
      </c>
      <c r="P1093" s="196">
        <f>O1093*H1093</f>
        <v>0</v>
      </c>
      <c r="Q1093" s="196">
        <v>0</v>
      </c>
      <c r="R1093" s="196">
        <f>Q1093*H1093</f>
        <v>0</v>
      </c>
      <c r="S1093" s="196">
        <v>0</v>
      </c>
      <c r="T1093" s="197">
        <f>S1093*H1093</f>
        <v>0</v>
      </c>
      <c r="U1093" s="111"/>
      <c r="V1093" s="111"/>
      <c r="W1093" s="29"/>
      <c r="X1093" s="29"/>
      <c r="Y1093" s="29"/>
      <c r="Z1093" s="29"/>
      <c r="AA1093" s="29"/>
      <c r="AB1093" s="29"/>
      <c r="AC1093" s="29"/>
      <c r="AD1093" s="29"/>
      <c r="AE1093" s="29"/>
      <c r="AR1093" s="99" t="s">
        <v>310</v>
      </c>
      <c r="AT1093" s="99" t="s">
        <v>207</v>
      </c>
      <c r="AU1093" s="99" t="s">
        <v>83</v>
      </c>
      <c r="AY1093" s="18" t="s">
        <v>204</v>
      </c>
      <c r="BE1093" s="100">
        <f>IF(N1093="základní",J1093,0)</f>
        <v>0</v>
      </c>
      <c r="BF1093" s="100">
        <f>IF(N1093="snížená",J1093,0)</f>
        <v>0</v>
      </c>
      <c r="BG1093" s="100">
        <f>IF(N1093="zákl. přenesená",J1093,0)</f>
        <v>0</v>
      </c>
      <c r="BH1093" s="100">
        <f>IF(N1093="sníž. přenesená",J1093,0)</f>
        <v>0</v>
      </c>
      <c r="BI1093" s="100">
        <f>IF(N1093="nulová",J1093,0)</f>
        <v>0</v>
      </c>
      <c r="BJ1093" s="18" t="s">
        <v>81</v>
      </c>
      <c r="BK1093" s="100">
        <f>ROUND(I1093*H1093,2)</f>
        <v>0</v>
      </c>
      <c r="BL1093" s="18" t="s">
        <v>310</v>
      </c>
      <c r="BM1093" s="99" t="s">
        <v>1702</v>
      </c>
    </row>
    <row r="1094" spans="1:65" s="2" customFormat="1" ht="24.2" customHeight="1" x14ac:dyDescent="0.2">
      <c r="A1094" s="111"/>
      <c r="B1094" s="112"/>
      <c r="C1094" s="187" t="s">
        <v>1703</v>
      </c>
      <c r="D1094" s="187" t="s">
        <v>207</v>
      </c>
      <c r="E1094" s="188" t="s">
        <v>1704</v>
      </c>
      <c r="F1094" s="189" t="s">
        <v>1705</v>
      </c>
      <c r="G1094" s="190" t="s">
        <v>859</v>
      </c>
      <c r="H1094" s="191">
        <v>38.725999999999999</v>
      </c>
      <c r="I1094" s="192"/>
      <c r="J1094" s="192">
        <f>ROUND(I1094*H1094,2)</f>
        <v>0</v>
      </c>
      <c r="K1094" s="193"/>
      <c r="L1094" s="112"/>
      <c r="M1094" s="194" t="s">
        <v>1</v>
      </c>
      <c r="N1094" s="195" t="s">
        <v>40</v>
      </c>
      <c r="O1094" s="196">
        <v>0</v>
      </c>
      <c r="P1094" s="196">
        <f>O1094*H1094</f>
        <v>0</v>
      </c>
      <c r="Q1094" s="196">
        <v>0</v>
      </c>
      <c r="R1094" s="196">
        <f>Q1094*H1094</f>
        <v>0</v>
      </c>
      <c r="S1094" s="196">
        <v>0</v>
      </c>
      <c r="T1094" s="197">
        <f>S1094*H1094</f>
        <v>0</v>
      </c>
      <c r="U1094" s="111"/>
      <c r="V1094" s="111"/>
      <c r="W1094" s="29"/>
      <c r="X1094" s="29"/>
      <c r="Y1094" s="29"/>
      <c r="Z1094" s="29"/>
      <c r="AA1094" s="29"/>
      <c r="AB1094" s="29"/>
      <c r="AC1094" s="29"/>
      <c r="AD1094" s="29"/>
      <c r="AE1094" s="29"/>
      <c r="AR1094" s="99" t="s">
        <v>310</v>
      </c>
      <c r="AT1094" s="99" t="s">
        <v>207</v>
      </c>
      <c r="AU1094" s="99" t="s">
        <v>83</v>
      </c>
      <c r="AY1094" s="18" t="s">
        <v>204</v>
      </c>
      <c r="BE1094" s="100">
        <f>IF(N1094="základní",J1094,0)</f>
        <v>0</v>
      </c>
      <c r="BF1094" s="100">
        <f>IF(N1094="snížená",J1094,0)</f>
        <v>0</v>
      </c>
      <c r="BG1094" s="100">
        <f>IF(N1094="zákl. přenesená",J1094,0)</f>
        <v>0</v>
      </c>
      <c r="BH1094" s="100">
        <f>IF(N1094="sníž. přenesená",J1094,0)</f>
        <v>0</v>
      </c>
      <c r="BI1094" s="100">
        <f>IF(N1094="nulová",J1094,0)</f>
        <v>0</v>
      </c>
      <c r="BJ1094" s="18" t="s">
        <v>81</v>
      </c>
      <c r="BK1094" s="100">
        <f>ROUND(I1094*H1094,2)</f>
        <v>0</v>
      </c>
      <c r="BL1094" s="18" t="s">
        <v>310</v>
      </c>
      <c r="BM1094" s="99" t="s">
        <v>1706</v>
      </c>
    </row>
    <row r="1095" spans="1:65" s="12" customFormat="1" ht="22.9" customHeight="1" x14ac:dyDescent="0.2">
      <c r="A1095" s="176"/>
      <c r="B1095" s="177"/>
      <c r="C1095" s="176"/>
      <c r="D1095" s="178" t="s">
        <v>74</v>
      </c>
      <c r="E1095" s="185" t="s">
        <v>1029</v>
      </c>
      <c r="F1095" s="185" t="s">
        <v>1030</v>
      </c>
      <c r="G1095" s="176"/>
      <c r="H1095" s="176"/>
      <c r="I1095" s="176"/>
      <c r="J1095" s="186">
        <f>BK1095</f>
        <v>0</v>
      </c>
      <c r="K1095" s="176"/>
      <c r="L1095" s="177"/>
      <c r="M1095" s="181"/>
      <c r="N1095" s="182"/>
      <c r="O1095" s="182"/>
      <c r="P1095" s="183">
        <f>SUM(P1096:P1160)</f>
        <v>0</v>
      </c>
      <c r="Q1095" s="182"/>
      <c r="R1095" s="183">
        <f>SUM(R1096:R1160)</f>
        <v>0</v>
      </c>
      <c r="S1095" s="182"/>
      <c r="T1095" s="184">
        <f>SUM(T1096:T1160)</f>
        <v>0</v>
      </c>
      <c r="U1095" s="176"/>
      <c r="V1095" s="176"/>
      <c r="AR1095" s="96" t="s">
        <v>83</v>
      </c>
      <c r="AT1095" s="97" t="s">
        <v>74</v>
      </c>
      <c r="AU1095" s="97" t="s">
        <v>81</v>
      </c>
      <c r="AY1095" s="96" t="s">
        <v>204</v>
      </c>
      <c r="BK1095" s="98">
        <f>SUM(BK1096:BK1160)</f>
        <v>0</v>
      </c>
    </row>
    <row r="1096" spans="1:65" s="2" customFormat="1" ht="24.2" customHeight="1" x14ac:dyDescent="0.2">
      <c r="A1096" s="111"/>
      <c r="B1096" s="112"/>
      <c r="C1096" s="187" t="s">
        <v>939</v>
      </c>
      <c r="D1096" s="187" t="s">
        <v>207</v>
      </c>
      <c r="E1096" s="188" t="s">
        <v>1707</v>
      </c>
      <c r="F1096" s="189" t="s">
        <v>1708</v>
      </c>
      <c r="G1096" s="190" t="s">
        <v>210</v>
      </c>
      <c r="H1096" s="191">
        <v>6.3</v>
      </c>
      <c r="I1096" s="192"/>
      <c r="J1096" s="192">
        <f>ROUND(I1096*H1096,2)</f>
        <v>0</v>
      </c>
      <c r="K1096" s="193"/>
      <c r="L1096" s="112"/>
      <c r="M1096" s="194" t="s">
        <v>1</v>
      </c>
      <c r="N1096" s="195" t="s">
        <v>40</v>
      </c>
      <c r="O1096" s="196">
        <v>0</v>
      </c>
      <c r="P1096" s="196">
        <f>O1096*H1096</f>
        <v>0</v>
      </c>
      <c r="Q1096" s="196">
        <v>0</v>
      </c>
      <c r="R1096" s="196">
        <f>Q1096*H1096</f>
        <v>0</v>
      </c>
      <c r="S1096" s="196">
        <v>0</v>
      </c>
      <c r="T1096" s="197">
        <f>S1096*H1096</f>
        <v>0</v>
      </c>
      <c r="U1096" s="111"/>
      <c r="V1096" s="111"/>
      <c r="W1096" s="29"/>
      <c r="X1096" s="29"/>
      <c r="Y1096" s="29"/>
      <c r="Z1096" s="29"/>
      <c r="AA1096" s="29"/>
      <c r="AB1096" s="29"/>
      <c r="AC1096" s="29"/>
      <c r="AD1096" s="29"/>
      <c r="AE1096" s="29"/>
      <c r="AR1096" s="99" t="s">
        <v>310</v>
      </c>
      <c r="AT1096" s="99" t="s">
        <v>207</v>
      </c>
      <c r="AU1096" s="99" t="s">
        <v>83</v>
      </c>
      <c r="AY1096" s="18" t="s">
        <v>204</v>
      </c>
      <c r="BE1096" s="100">
        <f>IF(N1096="základní",J1096,0)</f>
        <v>0</v>
      </c>
      <c r="BF1096" s="100">
        <f>IF(N1096="snížená",J1096,0)</f>
        <v>0</v>
      </c>
      <c r="BG1096" s="100">
        <f>IF(N1096="zákl. přenesená",J1096,0)</f>
        <v>0</v>
      </c>
      <c r="BH1096" s="100">
        <f>IF(N1096="sníž. přenesená",J1096,0)</f>
        <v>0</v>
      </c>
      <c r="BI1096" s="100">
        <f>IF(N1096="nulová",J1096,0)</f>
        <v>0</v>
      </c>
      <c r="BJ1096" s="18" t="s">
        <v>81</v>
      </c>
      <c r="BK1096" s="100">
        <f>ROUND(I1096*H1096,2)</f>
        <v>0</v>
      </c>
      <c r="BL1096" s="18" t="s">
        <v>310</v>
      </c>
      <c r="BM1096" s="99" t="s">
        <v>1709</v>
      </c>
    </row>
    <row r="1097" spans="1:65" s="13" customFormat="1" x14ac:dyDescent="0.2">
      <c r="A1097" s="225"/>
      <c r="B1097" s="226"/>
      <c r="C1097" s="225"/>
      <c r="D1097" s="200" t="s">
        <v>212</v>
      </c>
      <c r="E1097" s="227" t="s">
        <v>1</v>
      </c>
      <c r="F1097" s="228" t="s">
        <v>1154</v>
      </c>
      <c r="G1097" s="225"/>
      <c r="H1097" s="227" t="s">
        <v>1</v>
      </c>
      <c r="I1097" s="225"/>
      <c r="J1097" s="225"/>
      <c r="K1097" s="225"/>
      <c r="L1097" s="226"/>
      <c r="M1097" s="229"/>
      <c r="N1097" s="230"/>
      <c r="O1097" s="230"/>
      <c r="P1097" s="230"/>
      <c r="Q1097" s="230"/>
      <c r="R1097" s="230"/>
      <c r="S1097" s="230"/>
      <c r="T1097" s="231"/>
      <c r="U1097" s="225"/>
      <c r="V1097" s="225"/>
      <c r="AT1097" s="101" t="s">
        <v>212</v>
      </c>
      <c r="AU1097" s="101" t="s">
        <v>83</v>
      </c>
      <c r="AV1097" s="13" t="s">
        <v>81</v>
      </c>
      <c r="AW1097" s="13" t="s">
        <v>32</v>
      </c>
      <c r="AX1097" s="13" t="s">
        <v>75</v>
      </c>
      <c r="AY1097" s="101" t="s">
        <v>204</v>
      </c>
    </row>
    <row r="1098" spans="1:65" s="13" customFormat="1" x14ac:dyDescent="0.2">
      <c r="A1098" s="225"/>
      <c r="B1098" s="226"/>
      <c r="C1098" s="225"/>
      <c r="D1098" s="200" t="s">
        <v>212</v>
      </c>
      <c r="E1098" s="227" t="s">
        <v>1</v>
      </c>
      <c r="F1098" s="228" t="s">
        <v>1346</v>
      </c>
      <c r="G1098" s="225"/>
      <c r="H1098" s="227" t="s">
        <v>1</v>
      </c>
      <c r="I1098" s="225"/>
      <c r="J1098" s="225"/>
      <c r="K1098" s="225"/>
      <c r="L1098" s="226"/>
      <c r="M1098" s="229"/>
      <c r="N1098" s="230"/>
      <c r="O1098" s="230"/>
      <c r="P1098" s="230"/>
      <c r="Q1098" s="230"/>
      <c r="R1098" s="230"/>
      <c r="S1098" s="230"/>
      <c r="T1098" s="231"/>
      <c r="U1098" s="225"/>
      <c r="V1098" s="225"/>
      <c r="AT1098" s="101" t="s">
        <v>212</v>
      </c>
      <c r="AU1098" s="101" t="s">
        <v>83</v>
      </c>
      <c r="AV1098" s="13" t="s">
        <v>81</v>
      </c>
      <c r="AW1098" s="13" t="s">
        <v>32</v>
      </c>
      <c r="AX1098" s="13" t="s">
        <v>75</v>
      </c>
      <c r="AY1098" s="101" t="s">
        <v>204</v>
      </c>
    </row>
    <row r="1099" spans="1:65" s="13" customFormat="1" x14ac:dyDescent="0.2">
      <c r="A1099" s="225"/>
      <c r="B1099" s="226"/>
      <c r="C1099" s="225"/>
      <c r="D1099" s="200" t="s">
        <v>212</v>
      </c>
      <c r="E1099" s="227" t="s">
        <v>1</v>
      </c>
      <c r="F1099" s="228" t="s">
        <v>473</v>
      </c>
      <c r="G1099" s="225"/>
      <c r="H1099" s="227" t="s">
        <v>1</v>
      </c>
      <c r="I1099" s="225"/>
      <c r="J1099" s="225"/>
      <c r="K1099" s="225"/>
      <c r="L1099" s="226"/>
      <c r="M1099" s="229"/>
      <c r="N1099" s="230"/>
      <c r="O1099" s="230"/>
      <c r="P1099" s="230"/>
      <c r="Q1099" s="230"/>
      <c r="R1099" s="230"/>
      <c r="S1099" s="230"/>
      <c r="T1099" s="231"/>
      <c r="U1099" s="225"/>
      <c r="V1099" s="225"/>
      <c r="AT1099" s="101" t="s">
        <v>212</v>
      </c>
      <c r="AU1099" s="101" t="s">
        <v>83</v>
      </c>
      <c r="AV1099" s="13" t="s">
        <v>81</v>
      </c>
      <c r="AW1099" s="13" t="s">
        <v>32</v>
      </c>
      <c r="AX1099" s="13" t="s">
        <v>75</v>
      </c>
      <c r="AY1099" s="101" t="s">
        <v>204</v>
      </c>
    </row>
    <row r="1100" spans="1:65" s="14" customFormat="1" x14ac:dyDescent="0.2">
      <c r="A1100" s="198"/>
      <c r="B1100" s="199"/>
      <c r="C1100" s="198"/>
      <c r="D1100" s="200" t="s">
        <v>212</v>
      </c>
      <c r="E1100" s="201" t="s">
        <v>1</v>
      </c>
      <c r="F1100" s="202" t="s">
        <v>1451</v>
      </c>
      <c r="G1100" s="198"/>
      <c r="H1100" s="203">
        <v>6.3</v>
      </c>
      <c r="I1100" s="198"/>
      <c r="J1100" s="198"/>
      <c r="K1100" s="198"/>
      <c r="L1100" s="199"/>
      <c r="M1100" s="204"/>
      <c r="N1100" s="205"/>
      <c r="O1100" s="205"/>
      <c r="P1100" s="205"/>
      <c r="Q1100" s="205"/>
      <c r="R1100" s="205"/>
      <c r="S1100" s="205"/>
      <c r="T1100" s="206"/>
      <c r="U1100" s="198"/>
      <c r="V1100" s="198"/>
      <c r="AT1100" s="102" t="s">
        <v>212</v>
      </c>
      <c r="AU1100" s="102" t="s">
        <v>83</v>
      </c>
      <c r="AV1100" s="14" t="s">
        <v>83</v>
      </c>
      <c r="AW1100" s="14" t="s">
        <v>32</v>
      </c>
      <c r="AX1100" s="14" t="s">
        <v>75</v>
      </c>
      <c r="AY1100" s="102" t="s">
        <v>204</v>
      </c>
    </row>
    <row r="1101" spans="1:65" s="15" customFormat="1" x14ac:dyDescent="0.2">
      <c r="A1101" s="207"/>
      <c r="B1101" s="208"/>
      <c r="C1101" s="207"/>
      <c r="D1101" s="200" t="s">
        <v>212</v>
      </c>
      <c r="E1101" s="209" t="s">
        <v>1</v>
      </c>
      <c r="F1101" s="210" t="s">
        <v>227</v>
      </c>
      <c r="G1101" s="207"/>
      <c r="H1101" s="211">
        <v>6.3</v>
      </c>
      <c r="I1101" s="207"/>
      <c r="J1101" s="207"/>
      <c r="K1101" s="207"/>
      <c r="L1101" s="208"/>
      <c r="M1101" s="212"/>
      <c r="N1101" s="213"/>
      <c r="O1101" s="213"/>
      <c r="P1101" s="213"/>
      <c r="Q1101" s="213"/>
      <c r="R1101" s="213"/>
      <c r="S1101" s="213"/>
      <c r="T1101" s="214"/>
      <c r="U1101" s="207"/>
      <c r="V1101" s="207"/>
      <c r="AT1101" s="103" t="s">
        <v>212</v>
      </c>
      <c r="AU1101" s="103" t="s">
        <v>83</v>
      </c>
      <c r="AV1101" s="15" t="s">
        <v>211</v>
      </c>
      <c r="AW1101" s="15" t="s">
        <v>32</v>
      </c>
      <c r="AX1101" s="15" t="s">
        <v>81</v>
      </c>
      <c r="AY1101" s="103" t="s">
        <v>204</v>
      </c>
    </row>
    <row r="1102" spans="1:65" s="2" customFormat="1" ht="24.2" customHeight="1" x14ac:dyDescent="0.2">
      <c r="A1102" s="111"/>
      <c r="B1102" s="112"/>
      <c r="C1102" s="215" t="s">
        <v>1710</v>
      </c>
      <c r="D1102" s="215" t="s">
        <v>1071</v>
      </c>
      <c r="E1102" s="216" t="s">
        <v>1711</v>
      </c>
      <c r="F1102" s="217" t="s">
        <v>1712</v>
      </c>
      <c r="G1102" s="218" t="s">
        <v>210</v>
      </c>
      <c r="H1102" s="219">
        <v>6.4889999999999999</v>
      </c>
      <c r="I1102" s="220"/>
      <c r="J1102" s="220">
        <f>ROUND(I1102*H1102,2)</f>
        <v>0</v>
      </c>
      <c r="K1102" s="221"/>
      <c r="L1102" s="222"/>
      <c r="M1102" s="223" t="s">
        <v>1</v>
      </c>
      <c r="N1102" s="224" t="s">
        <v>40</v>
      </c>
      <c r="O1102" s="196">
        <v>0</v>
      </c>
      <c r="P1102" s="196">
        <f>O1102*H1102</f>
        <v>0</v>
      </c>
      <c r="Q1102" s="196">
        <v>0</v>
      </c>
      <c r="R1102" s="196">
        <f>Q1102*H1102</f>
        <v>0</v>
      </c>
      <c r="S1102" s="196">
        <v>0</v>
      </c>
      <c r="T1102" s="197">
        <f>S1102*H1102</f>
        <v>0</v>
      </c>
      <c r="U1102" s="111"/>
      <c r="V1102" s="111"/>
      <c r="W1102" s="29"/>
      <c r="X1102" s="29"/>
      <c r="Y1102" s="29"/>
      <c r="Z1102" s="29"/>
      <c r="AA1102" s="29"/>
      <c r="AB1102" s="29"/>
      <c r="AC1102" s="29"/>
      <c r="AD1102" s="29"/>
      <c r="AE1102" s="29"/>
      <c r="AR1102" s="99" t="s">
        <v>368</v>
      </c>
      <c r="AT1102" s="99" t="s">
        <v>1071</v>
      </c>
      <c r="AU1102" s="99" t="s">
        <v>83</v>
      </c>
      <c r="AY1102" s="18" t="s">
        <v>204</v>
      </c>
      <c r="BE1102" s="100">
        <f>IF(N1102="základní",J1102,0)</f>
        <v>0</v>
      </c>
      <c r="BF1102" s="100">
        <f>IF(N1102="snížená",J1102,0)</f>
        <v>0</v>
      </c>
      <c r="BG1102" s="100">
        <f>IF(N1102="zákl. přenesená",J1102,0)</f>
        <v>0</v>
      </c>
      <c r="BH1102" s="100">
        <f>IF(N1102="sníž. přenesená",J1102,0)</f>
        <v>0</v>
      </c>
      <c r="BI1102" s="100">
        <f>IF(N1102="nulová",J1102,0)</f>
        <v>0</v>
      </c>
      <c r="BJ1102" s="18" t="s">
        <v>81</v>
      </c>
      <c r="BK1102" s="100">
        <f>ROUND(I1102*H1102,2)</f>
        <v>0</v>
      </c>
      <c r="BL1102" s="18" t="s">
        <v>310</v>
      </c>
      <c r="BM1102" s="99" t="s">
        <v>1713</v>
      </c>
    </row>
    <row r="1103" spans="1:65" s="14" customFormat="1" x14ac:dyDescent="0.2">
      <c r="A1103" s="198"/>
      <c r="B1103" s="199"/>
      <c r="C1103" s="198"/>
      <c r="D1103" s="200" t="s">
        <v>212</v>
      </c>
      <c r="E1103" s="201" t="s">
        <v>1</v>
      </c>
      <c r="F1103" s="202" t="s">
        <v>1714</v>
      </c>
      <c r="G1103" s="198"/>
      <c r="H1103" s="203">
        <v>6.4889999999999999</v>
      </c>
      <c r="I1103" s="198"/>
      <c r="J1103" s="198"/>
      <c r="K1103" s="198"/>
      <c r="L1103" s="199"/>
      <c r="M1103" s="204"/>
      <c r="N1103" s="205"/>
      <c r="O1103" s="205"/>
      <c r="P1103" s="205"/>
      <c r="Q1103" s="205"/>
      <c r="R1103" s="205"/>
      <c r="S1103" s="205"/>
      <c r="T1103" s="206"/>
      <c r="U1103" s="198"/>
      <c r="V1103" s="198"/>
      <c r="AT1103" s="102" t="s">
        <v>212</v>
      </c>
      <c r="AU1103" s="102" t="s">
        <v>83</v>
      </c>
      <c r="AV1103" s="14" t="s">
        <v>83</v>
      </c>
      <c r="AW1103" s="14" t="s">
        <v>32</v>
      </c>
      <c r="AX1103" s="14" t="s">
        <v>75</v>
      </c>
      <c r="AY1103" s="102" t="s">
        <v>204</v>
      </c>
    </row>
    <row r="1104" spans="1:65" s="15" customFormat="1" x14ac:dyDescent="0.2">
      <c r="A1104" s="207"/>
      <c r="B1104" s="208"/>
      <c r="C1104" s="207"/>
      <c r="D1104" s="200" t="s">
        <v>212</v>
      </c>
      <c r="E1104" s="209" t="s">
        <v>1</v>
      </c>
      <c r="F1104" s="210" t="s">
        <v>227</v>
      </c>
      <c r="G1104" s="207"/>
      <c r="H1104" s="211">
        <v>6.4889999999999999</v>
      </c>
      <c r="I1104" s="207"/>
      <c r="J1104" s="207"/>
      <c r="K1104" s="207"/>
      <c r="L1104" s="208"/>
      <c r="M1104" s="212"/>
      <c r="N1104" s="213"/>
      <c r="O1104" s="213"/>
      <c r="P1104" s="213"/>
      <c r="Q1104" s="213"/>
      <c r="R1104" s="213"/>
      <c r="S1104" s="213"/>
      <c r="T1104" s="214"/>
      <c r="U1104" s="207"/>
      <c r="V1104" s="207"/>
      <c r="AT1104" s="103" t="s">
        <v>212</v>
      </c>
      <c r="AU1104" s="103" t="s">
        <v>83</v>
      </c>
      <c r="AV1104" s="15" t="s">
        <v>211</v>
      </c>
      <c r="AW1104" s="15" t="s">
        <v>32</v>
      </c>
      <c r="AX1104" s="15" t="s">
        <v>81</v>
      </c>
      <c r="AY1104" s="103" t="s">
        <v>204</v>
      </c>
    </row>
    <row r="1105" spans="1:65" s="2" customFormat="1" ht="33" customHeight="1" x14ac:dyDescent="0.2">
      <c r="A1105" s="111"/>
      <c r="B1105" s="112"/>
      <c r="C1105" s="187" t="s">
        <v>946</v>
      </c>
      <c r="D1105" s="187" t="s">
        <v>207</v>
      </c>
      <c r="E1105" s="188" t="s">
        <v>1715</v>
      </c>
      <c r="F1105" s="189" t="s">
        <v>1716</v>
      </c>
      <c r="G1105" s="190" t="s">
        <v>210</v>
      </c>
      <c r="H1105" s="191">
        <v>141.02799999999999</v>
      </c>
      <c r="I1105" s="192"/>
      <c r="J1105" s="192">
        <f>ROUND(I1105*H1105,2)</f>
        <v>0</v>
      </c>
      <c r="K1105" s="193"/>
      <c r="L1105" s="112"/>
      <c r="M1105" s="194" t="s">
        <v>1</v>
      </c>
      <c r="N1105" s="195" t="s">
        <v>40</v>
      </c>
      <c r="O1105" s="196">
        <v>0</v>
      </c>
      <c r="P1105" s="196">
        <f>O1105*H1105</f>
        <v>0</v>
      </c>
      <c r="Q1105" s="196">
        <v>0</v>
      </c>
      <c r="R1105" s="196">
        <f>Q1105*H1105</f>
        <v>0</v>
      </c>
      <c r="S1105" s="196">
        <v>0</v>
      </c>
      <c r="T1105" s="197">
        <f>S1105*H1105</f>
        <v>0</v>
      </c>
      <c r="U1105" s="111"/>
      <c r="V1105" s="111"/>
      <c r="W1105" s="29"/>
      <c r="X1105" s="29"/>
      <c r="Y1105" s="29"/>
      <c r="Z1105" s="29"/>
      <c r="AA1105" s="29"/>
      <c r="AB1105" s="29"/>
      <c r="AC1105" s="29"/>
      <c r="AD1105" s="29"/>
      <c r="AE1105" s="29"/>
      <c r="AR1105" s="99" t="s">
        <v>310</v>
      </c>
      <c r="AT1105" s="99" t="s">
        <v>207</v>
      </c>
      <c r="AU1105" s="99" t="s">
        <v>83</v>
      </c>
      <c r="AY1105" s="18" t="s">
        <v>204</v>
      </c>
      <c r="BE1105" s="100">
        <f>IF(N1105="základní",J1105,0)</f>
        <v>0</v>
      </c>
      <c r="BF1105" s="100">
        <f>IF(N1105="snížená",J1105,0)</f>
        <v>0</v>
      </c>
      <c r="BG1105" s="100">
        <f>IF(N1105="zákl. přenesená",J1105,0)</f>
        <v>0</v>
      </c>
      <c r="BH1105" s="100">
        <f>IF(N1105="sníž. přenesená",J1105,0)</f>
        <v>0</v>
      </c>
      <c r="BI1105" s="100">
        <f>IF(N1105="nulová",J1105,0)</f>
        <v>0</v>
      </c>
      <c r="BJ1105" s="18" t="s">
        <v>81</v>
      </c>
      <c r="BK1105" s="100">
        <f>ROUND(I1105*H1105,2)</f>
        <v>0</v>
      </c>
      <c r="BL1105" s="18" t="s">
        <v>310</v>
      </c>
      <c r="BM1105" s="99" t="s">
        <v>1717</v>
      </c>
    </row>
    <row r="1106" spans="1:65" s="13" customFormat="1" x14ac:dyDescent="0.2">
      <c r="A1106" s="225"/>
      <c r="B1106" s="226"/>
      <c r="C1106" s="225"/>
      <c r="D1106" s="200" t="s">
        <v>212</v>
      </c>
      <c r="E1106" s="227" t="s">
        <v>1</v>
      </c>
      <c r="F1106" s="228" t="s">
        <v>1351</v>
      </c>
      <c r="G1106" s="225"/>
      <c r="H1106" s="227" t="s">
        <v>1</v>
      </c>
      <c r="I1106" s="225"/>
      <c r="J1106" s="225"/>
      <c r="K1106" s="225"/>
      <c r="L1106" s="226"/>
      <c r="M1106" s="229"/>
      <c r="N1106" s="230"/>
      <c r="O1106" s="230"/>
      <c r="P1106" s="230"/>
      <c r="Q1106" s="230"/>
      <c r="R1106" s="230"/>
      <c r="S1106" s="230"/>
      <c r="T1106" s="231"/>
      <c r="U1106" s="225"/>
      <c r="V1106" s="225"/>
      <c r="AT1106" s="101" t="s">
        <v>212</v>
      </c>
      <c r="AU1106" s="101" t="s">
        <v>83</v>
      </c>
      <c r="AV1106" s="13" t="s">
        <v>81</v>
      </c>
      <c r="AW1106" s="13" t="s">
        <v>32</v>
      </c>
      <c r="AX1106" s="13" t="s">
        <v>75</v>
      </c>
      <c r="AY1106" s="101" t="s">
        <v>204</v>
      </c>
    </row>
    <row r="1107" spans="1:65" s="14" customFormat="1" x14ac:dyDescent="0.2">
      <c r="A1107" s="198"/>
      <c r="B1107" s="199"/>
      <c r="C1107" s="198"/>
      <c r="D1107" s="200" t="s">
        <v>212</v>
      </c>
      <c r="E1107" s="201" t="s">
        <v>1</v>
      </c>
      <c r="F1107" s="202" t="s">
        <v>851</v>
      </c>
      <c r="G1107" s="198"/>
      <c r="H1107" s="203">
        <v>128</v>
      </c>
      <c r="I1107" s="198"/>
      <c r="J1107" s="198"/>
      <c r="K1107" s="198"/>
      <c r="L1107" s="199"/>
      <c r="M1107" s="204"/>
      <c r="N1107" s="205"/>
      <c r="O1107" s="205"/>
      <c r="P1107" s="205"/>
      <c r="Q1107" s="205"/>
      <c r="R1107" s="205"/>
      <c r="S1107" s="205"/>
      <c r="T1107" s="206"/>
      <c r="U1107" s="198"/>
      <c r="V1107" s="198"/>
      <c r="AT1107" s="102" t="s">
        <v>212</v>
      </c>
      <c r="AU1107" s="102" t="s">
        <v>83</v>
      </c>
      <c r="AV1107" s="14" t="s">
        <v>83</v>
      </c>
      <c r="AW1107" s="14" t="s">
        <v>32</v>
      </c>
      <c r="AX1107" s="14" t="s">
        <v>75</v>
      </c>
      <c r="AY1107" s="102" t="s">
        <v>204</v>
      </c>
    </row>
    <row r="1108" spans="1:65" s="13" customFormat="1" x14ac:dyDescent="0.2">
      <c r="A1108" s="225"/>
      <c r="B1108" s="226"/>
      <c r="C1108" s="225"/>
      <c r="D1108" s="200" t="s">
        <v>212</v>
      </c>
      <c r="E1108" s="227" t="s">
        <v>1</v>
      </c>
      <c r="F1108" s="228" t="s">
        <v>1353</v>
      </c>
      <c r="G1108" s="225"/>
      <c r="H1108" s="227" t="s">
        <v>1</v>
      </c>
      <c r="I1108" s="225"/>
      <c r="J1108" s="225"/>
      <c r="K1108" s="225"/>
      <c r="L1108" s="226"/>
      <c r="M1108" s="229"/>
      <c r="N1108" s="230"/>
      <c r="O1108" s="230"/>
      <c r="P1108" s="230"/>
      <c r="Q1108" s="230"/>
      <c r="R1108" s="230"/>
      <c r="S1108" s="230"/>
      <c r="T1108" s="231"/>
      <c r="U1108" s="225"/>
      <c r="V1108" s="225"/>
      <c r="AT1108" s="101" t="s">
        <v>212</v>
      </c>
      <c r="AU1108" s="101" t="s">
        <v>83</v>
      </c>
      <c r="AV1108" s="13" t="s">
        <v>81</v>
      </c>
      <c r="AW1108" s="13" t="s">
        <v>32</v>
      </c>
      <c r="AX1108" s="13" t="s">
        <v>75</v>
      </c>
      <c r="AY1108" s="101" t="s">
        <v>204</v>
      </c>
    </row>
    <row r="1109" spans="1:65" s="14" customFormat="1" x14ac:dyDescent="0.2">
      <c r="A1109" s="198"/>
      <c r="B1109" s="199"/>
      <c r="C1109" s="198"/>
      <c r="D1109" s="200" t="s">
        <v>212</v>
      </c>
      <c r="E1109" s="201" t="s">
        <v>1</v>
      </c>
      <c r="F1109" s="202" t="s">
        <v>1718</v>
      </c>
      <c r="G1109" s="198"/>
      <c r="H1109" s="203">
        <v>13.028</v>
      </c>
      <c r="I1109" s="198"/>
      <c r="J1109" s="198"/>
      <c r="K1109" s="198"/>
      <c r="L1109" s="199"/>
      <c r="M1109" s="204"/>
      <c r="N1109" s="205"/>
      <c r="O1109" s="205"/>
      <c r="P1109" s="205"/>
      <c r="Q1109" s="205"/>
      <c r="R1109" s="205"/>
      <c r="S1109" s="205"/>
      <c r="T1109" s="206"/>
      <c r="U1109" s="198"/>
      <c r="V1109" s="198"/>
      <c r="AT1109" s="102" t="s">
        <v>212</v>
      </c>
      <c r="AU1109" s="102" t="s">
        <v>83</v>
      </c>
      <c r="AV1109" s="14" t="s">
        <v>83</v>
      </c>
      <c r="AW1109" s="14" t="s">
        <v>32</v>
      </c>
      <c r="AX1109" s="14" t="s">
        <v>75</v>
      </c>
      <c r="AY1109" s="102" t="s">
        <v>204</v>
      </c>
    </row>
    <row r="1110" spans="1:65" s="15" customFormat="1" x14ac:dyDescent="0.2">
      <c r="A1110" s="207"/>
      <c r="B1110" s="208"/>
      <c r="C1110" s="207"/>
      <c r="D1110" s="200" t="s">
        <v>212</v>
      </c>
      <c r="E1110" s="209" t="s">
        <v>1</v>
      </c>
      <c r="F1110" s="210" t="s">
        <v>227</v>
      </c>
      <c r="G1110" s="207"/>
      <c r="H1110" s="211">
        <v>141.02799999999999</v>
      </c>
      <c r="I1110" s="207"/>
      <c r="J1110" s="207"/>
      <c r="K1110" s="207"/>
      <c r="L1110" s="208"/>
      <c r="M1110" s="212"/>
      <c r="N1110" s="213"/>
      <c r="O1110" s="213"/>
      <c r="P1110" s="213"/>
      <c r="Q1110" s="213"/>
      <c r="R1110" s="213"/>
      <c r="S1110" s="213"/>
      <c r="T1110" s="214"/>
      <c r="U1110" s="207"/>
      <c r="V1110" s="207"/>
      <c r="AT1110" s="103" t="s">
        <v>212</v>
      </c>
      <c r="AU1110" s="103" t="s">
        <v>83</v>
      </c>
      <c r="AV1110" s="15" t="s">
        <v>211</v>
      </c>
      <c r="AW1110" s="15" t="s">
        <v>32</v>
      </c>
      <c r="AX1110" s="15" t="s">
        <v>81</v>
      </c>
      <c r="AY1110" s="103" t="s">
        <v>204</v>
      </c>
    </row>
    <row r="1111" spans="1:65" s="2" customFormat="1" ht="21.75" customHeight="1" x14ac:dyDescent="0.2">
      <c r="A1111" s="111"/>
      <c r="B1111" s="112"/>
      <c r="C1111" s="215" t="s">
        <v>1719</v>
      </c>
      <c r="D1111" s="215" t="s">
        <v>1071</v>
      </c>
      <c r="E1111" s="216" t="s">
        <v>1720</v>
      </c>
      <c r="F1111" s="217" t="s">
        <v>1721</v>
      </c>
      <c r="G1111" s="218" t="s">
        <v>210</v>
      </c>
      <c r="H1111" s="219">
        <v>148.07900000000001</v>
      </c>
      <c r="I1111" s="220"/>
      <c r="J1111" s="220">
        <f>ROUND(I1111*H1111,2)</f>
        <v>0</v>
      </c>
      <c r="K1111" s="221"/>
      <c r="L1111" s="222"/>
      <c r="M1111" s="223" t="s">
        <v>1</v>
      </c>
      <c r="N1111" s="224" t="s">
        <v>40</v>
      </c>
      <c r="O1111" s="196">
        <v>0</v>
      </c>
      <c r="P1111" s="196">
        <f>O1111*H1111</f>
        <v>0</v>
      </c>
      <c r="Q1111" s="196">
        <v>0</v>
      </c>
      <c r="R1111" s="196">
        <f>Q1111*H1111</f>
        <v>0</v>
      </c>
      <c r="S1111" s="196">
        <v>0</v>
      </c>
      <c r="T1111" s="197">
        <f>S1111*H1111</f>
        <v>0</v>
      </c>
      <c r="U1111" s="111"/>
      <c r="V1111" s="111"/>
      <c r="W1111" s="29"/>
      <c r="X1111" s="29"/>
      <c r="Y1111" s="29"/>
      <c r="Z1111" s="29"/>
      <c r="AA1111" s="29"/>
      <c r="AB1111" s="29"/>
      <c r="AC1111" s="29"/>
      <c r="AD1111" s="29"/>
      <c r="AE1111" s="29"/>
      <c r="AR1111" s="99" t="s">
        <v>368</v>
      </c>
      <c r="AT1111" s="99" t="s">
        <v>1071</v>
      </c>
      <c r="AU1111" s="99" t="s">
        <v>83</v>
      </c>
      <c r="AY1111" s="18" t="s">
        <v>204</v>
      </c>
      <c r="BE1111" s="100">
        <f>IF(N1111="základní",J1111,0)</f>
        <v>0</v>
      </c>
      <c r="BF1111" s="100">
        <f>IF(N1111="snížená",J1111,0)</f>
        <v>0</v>
      </c>
      <c r="BG1111" s="100">
        <f>IF(N1111="zákl. přenesená",J1111,0)</f>
        <v>0</v>
      </c>
      <c r="BH1111" s="100">
        <f>IF(N1111="sníž. přenesená",J1111,0)</f>
        <v>0</v>
      </c>
      <c r="BI1111" s="100">
        <f>IF(N1111="nulová",J1111,0)</f>
        <v>0</v>
      </c>
      <c r="BJ1111" s="18" t="s">
        <v>81</v>
      </c>
      <c r="BK1111" s="100">
        <f>ROUND(I1111*H1111,2)</f>
        <v>0</v>
      </c>
      <c r="BL1111" s="18" t="s">
        <v>310</v>
      </c>
      <c r="BM1111" s="99" t="s">
        <v>1722</v>
      </c>
    </row>
    <row r="1112" spans="1:65" s="14" customFormat="1" x14ac:dyDescent="0.2">
      <c r="A1112" s="198"/>
      <c r="B1112" s="199"/>
      <c r="C1112" s="198"/>
      <c r="D1112" s="200" t="s">
        <v>212</v>
      </c>
      <c r="E1112" s="201" t="s">
        <v>1</v>
      </c>
      <c r="F1112" s="202" t="s">
        <v>1723</v>
      </c>
      <c r="G1112" s="198"/>
      <c r="H1112" s="203">
        <v>148.07900000000001</v>
      </c>
      <c r="I1112" s="198"/>
      <c r="J1112" s="198"/>
      <c r="K1112" s="198"/>
      <c r="L1112" s="199"/>
      <c r="M1112" s="204"/>
      <c r="N1112" s="205"/>
      <c r="O1112" s="205"/>
      <c r="P1112" s="205"/>
      <c r="Q1112" s="205"/>
      <c r="R1112" s="205"/>
      <c r="S1112" s="205"/>
      <c r="T1112" s="206"/>
      <c r="U1112" s="198"/>
      <c r="V1112" s="198"/>
      <c r="AT1112" s="102" t="s">
        <v>212</v>
      </c>
      <c r="AU1112" s="102" t="s">
        <v>83</v>
      </c>
      <c r="AV1112" s="14" t="s">
        <v>83</v>
      </c>
      <c r="AW1112" s="14" t="s">
        <v>32</v>
      </c>
      <c r="AX1112" s="14" t="s">
        <v>75</v>
      </c>
      <c r="AY1112" s="102" t="s">
        <v>204</v>
      </c>
    </row>
    <row r="1113" spans="1:65" s="15" customFormat="1" x14ac:dyDescent="0.2">
      <c r="A1113" s="207"/>
      <c r="B1113" s="208"/>
      <c r="C1113" s="207"/>
      <c r="D1113" s="200" t="s">
        <v>212</v>
      </c>
      <c r="E1113" s="209" t="s">
        <v>1</v>
      </c>
      <c r="F1113" s="210" t="s">
        <v>227</v>
      </c>
      <c r="G1113" s="207"/>
      <c r="H1113" s="211">
        <v>148.07900000000001</v>
      </c>
      <c r="I1113" s="207"/>
      <c r="J1113" s="207"/>
      <c r="K1113" s="207"/>
      <c r="L1113" s="208"/>
      <c r="M1113" s="212"/>
      <c r="N1113" s="213"/>
      <c r="O1113" s="213"/>
      <c r="P1113" s="213"/>
      <c r="Q1113" s="213"/>
      <c r="R1113" s="213"/>
      <c r="S1113" s="213"/>
      <c r="T1113" s="214"/>
      <c r="U1113" s="207"/>
      <c r="V1113" s="207"/>
      <c r="AT1113" s="103" t="s">
        <v>212</v>
      </c>
      <c r="AU1113" s="103" t="s">
        <v>83</v>
      </c>
      <c r="AV1113" s="15" t="s">
        <v>211</v>
      </c>
      <c r="AW1113" s="15" t="s">
        <v>32</v>
      </c>
      <c r="AX1113" s="15" t="s">
        <v>81</v>
      </c>
      <c r="AY1113" s="103" t="s">
        <v>204</v>
      </c>
    </row>
    <row r="1114" spans="1:65" s="2" customFormat="1" ht="33" customHeight="1" x14ac:dyDescent="0.2">
      <c r="A1114" s="111"/>
      <c r="B1114" s="112"/>
      <c r="C1114" s="187" t="s">
        <v>950</v>
      </c>
      <c r="D1114" s="187" t="s">
        <v>207</v>
      </c>
      <c r="E1114" s="188" t="s">
        <v>1724</v>
      </c>
      <c r="F1114" s="189" t="s">
        <v>1725</v>
      </c>
      <c r="G1114" s="190" t="s">
        <v>210</v>
      </c>
      <c r="H1114" s="191">
        <v>35.1</v>
      </c>
      <c r="I1114" s="192"/>
      <c r="J1114" s="192">
        <f>ROUND(I1114*H1114,2)</f>
        <v>0</v>
      </c>
      <c r="K1114" s="193"/>
      <c r="L1114" s="112"/>
      <c r="M1114" s="194" t="s">
        <v>1</v>
      </c>
      <c r="N1114" s="195" t="s">
        <v>40</v>
      </c>
      <c r="O1114" s="196">
        <v>0</v>
      </c>
      <c r="P1114" s="196">
        <f>O1114*H1114</f>
        <v>0</v>
      </c>
      <c r="Q1114" s="196">
        <v>0</v>
      </c>
      <c r="R1114" s="196">
        <f>Q1114*H1114</f>
        <v>0</v>
      </c>
      <c r="S1114" s="196">
        <v>0</v>
      </c>
      <c r="T1114" s="197">
        <f>S1114*H1114</f>
        <v>0</v>
      </c>
      <c r="U1114" s="111"/>
      <c r="V1114" s="111"/>
      <c r="W1114" s="29"/>
      <c r="X1114" s="29"/>
      <c r="Y1114" s="29"/>
      <c r="Z1114" s="29"/>
      <c r="AA1114" s="29"/>
      <c r="AB1114" s="29"/>
      <c r="AC1114" s="29"/>
      <c r="AD1114" s="29"/>
      <c r="AE1114" s="29"/>
      <c r="AR1114" s="99" t="s">
        <v>310</v>
      </c>
      <c r="AT1114" s="99" t="s">
        <v>207</v>
      </c>
      <c r="AU1114" s="99" t="s">
        <v>83</v>
      </c>
      <c r="AY1114" s="18" t="s">
        <v>204</v>
      </c>
      <c r="BE1114" s="100">
        <f>IF(N1114="základní",J1114,0)</f>
        <v>0</v>
      </c>
      <c r="BF1114" s="100">
        <f>IF(N1114="snížená",J1114,0)</f>
        <v>0</v>
      </c>
      <c r="BG1114" s="100">
        <f>IF(N1114="zákl. přenesená",J1114,0)</f>
        <v>0</v>
      </c>
      <c r="BH1114" s="100">
        <f>IF(N1114="sníž. přenesená",J1114,0)</f>
        <v>0</v>
      </c>
      <c r="BI1114" s="100">
        <f>IF(N1114="nulová",J1114,0)</f>
        <v>0</v>
      </c>
      <c r="BJ1114" s="18" t="s">
        <v>81</v>
      </c>
      <c r="BK1114" s="100">
        <f>ROUND(I1114*H1114,2)</f>
        <v>0</v>
      </c>
      <c r="BL1114" s="18" t="s">
        <v>310</v>
      </c>
      <c r="BM1114" s="99" t="s">
        <v>1726</v>
      </c>
    </row>
    <row r="1115" spans="1:65" s="13" customFormat="1" x14ac:dyDescent="0.2">
      <c r="A1115" s="225"/>
      <c r="B1115" s="226"/>
      <c r="C1115" s="225"/>
      <c r="D1115" s="200" t="s">
        <v>212</v>
      </c>
      <c r="E1115" s="227" t="s">
        <v>1</v>
      </c>
      <c r="F1115" s="228" t="s">
        <v>1154</v>
      </c>
      <c r="G1115" s="225"/>
      <c r="H1115" s="227" t="s">
        <v>1</v>
      </c>
      <c r="I1115" s="225"/>
      <c r="J1115" s="225"/>
      <c r="K1115" s="225"/>
      <c r="L1115" s="226"/>
      <c r="M1115" s="229"/>
      <c r="N1115" s="230"/>
      <c r="O1115" s="230"/>
      <c r="P1115" s="230"/>
      <c r="Q1115" s="230"/>
      <c r="R1115" s="230"/>
      <c r="S1115" s="230"/>
      <c r="T1115" s="231"/>
      <c r="U1115" s="225"/>
      <c r="V1115" s="225"/>
      <c r="AT1115" s="101" t="s">
        <v>212</v>
      </c>
      <c r="AU1115" s="101" t="s">
        <v>83</v>
      </c>
      <c r="AV1115" s="13" t="s">
        <v>81</v>
      </c>
      <c r="AW1115" s="13" t="s">
        <v>32</v>
      </c>
      <c r="AX1115" s="13" t="s">
        <v>75</v>
      </c>
      <c r="AY1115" s="101" t="s">
        <v>204</v>
      </c>
    </row>
    <row r="1116" spans="1:65" s="13" customFormat="1" x14ac:dyDescent="0.2">
      <c r="A1116" s="225"/>
      <c r="B1116" s="226"/>
      <c r="C1116" s="225"/>
      <c r="D1116" s="200" t="s">
        <v>212</v>
      </c>
      <c r="E1116" s="227" t="s">
        <v>1</v>
      </c>
      <c r="F1116" s="228" t="s">
        <v>1338</v>
      </c>
      <c r="G1116" s="225"/>
      <c r="H1116" s="227" t="s">
        <v>1</v>
      </c>
      <c r="I1116" s="225"/>
      <c r="J1116" s="225"/>
      <c r="K1116" s="225"/>
      <c r="L1116" s="226"/>
      <c r="M1116" s="229"/>
      <c r="N1116" s="230"/>
      <c r="O1116" s="230"/>
      <c r="P1116" s="230"/>
      <c r="Q1116" s="230"/>
      <c r="R1116" s="230"/>
      <c r="S1116" s="230"/>
      <c r="T1116" s="231"/>
      <c r="U1116" s="225"/>
      <c r="V1116" s="225"/>
      <c r="AT1116" s="101" t="s">
        <v>212</v>
      </c>
      <c r="AU1116" s="101" t="s">
        <v>83</v>
      </c>
      <c r="AV1116" s="13" t="s">
        <v>81</v>
      </c>
      <c r="AW1116" s="13" t="s">
        <v>32</v>
      </c>
      <c r="AX1116" s="13" t="s">
        <v>75</v>
      </c>
      <c r="AY1116" s="101" t="s">
        <v>204</v>
      </c>
    </row>
    <row r="1117" spans="1:65" s="14" customFormat="1" x14ac:dyDescent="0.2">
      <c r="A1117" s="198"/>
      <c r="B1117" s="199"/>
      <c r="C1117" s="198"/>
      <c r="D1117" s="200" t="s">
        <v>212</v>
      </c>
      <c r="E1117" s="201" t="s">
        <v>1</v>
      </c>
      <c r="F1117" s="202" t="s">
        <v>1339</v>
      </c>
      <c r="G1117" s="198"/>
      <c r="H1117" s="203">
        <v>35.1</v>
      </c>
      <c r="I1117" s="198"/>
      <c r="J1117" s="198"/>
      <c r="K1117" s="198"/>
      <c r="L1117" s="199"/>
      <c r="M1117" s="204"/>
      <c r="N1117" s="205"/>
      <c r="O1117" s="205"/>
      <c r="P1117" s="205"/>
      <c r="Q1117" s="205"/>
      <c r="R1117" s="205"/>
      <c r="S1117" s="205"/>
      <c r="T1117" s="206"/>
      <c r="U1117" s="198"/>
      <c r="V1117" s="198"/>
      <c r="AT1117" s="102" t="s">
        <v>212</v>
      </c>
      <c r="AU1117" s="102" t="s">
        <v>83</v>
      </c>
      <c r="AV1117" s="14" t="s">
        <v>83</v>
      </c>
      <c r="AW1117" s="14" t="s">
        <v>32</v>
      </c>
      <c r="AX1117" s="14" t="s">
        <v>75</v>
      </c>
      <c r="AY1117" s="102" t="s">
        <v>204</v>
      </c>
    </row>
    <row r="1118" spans="1:65" s="15" customFormat="1" x14ac:dyDescent="0.2">
      <c r="A1118" s="207"/>
      <c r="B1118" s="208"/>
      <c r="C1118" s="207"/>
      <c r="D1118" s="200" t="s">
        <v>212</v>
      </c>
      <c r="E1118" s="209" t="s">
        <v>1</v>
      </c>
      <c r="F1118" s="210" t="s">
        <v>227</v>
      </c>
      <c r="G1118" s="207"/>
      <c r="H1118" s="211">
        <v>35.1</v>
      </c>
      <c r="I1118" s="207"/>
      <c r="J1118" s="207"/>
      <c r="K1118" s="207"/>
      <c r="L1118" s="208"/>
      <c r="M1118" s="212"/>
      <c r="N1118" s="213"/>
      <c r="O1118" s="213"/>
      <c r="P1118" s="213"/>
      <c r="Q1118" s="213"/>
      <c r="R1118" s="213"/>
      <c r="S1118" s="213"/>
      <c r="T1118" s="214"/>
      <c r="U1118" s="207"/>
      <c r="V1118" s="207"/>
      <c r="AT1118" s="103" t="s">
        <v>212</v>
      </c>
      <c r="AU1118" s="103" t="s">
        <v>83</v>
      </c>
      <c r="AV1118" s="15" t="s">
        <v>211</v>
      </c>
      <c r="AW1118" s="15" t="s">
        <v>32</v>
      </c>
      <c r="AX1118" s="15" t="s">
        <v>81</v>
      </c>
      <c r="AY1118" s="103" t="s">
        <v>204</v>
      </c>
    </row>
    <row r="1119" spans="1:65" s="2" customFormat="1" ht="24.2" customHeight="1" x14ac:dyDescent="0.2">
      <c r="A1119" s="111"/>
      <c r="B1119" s="112"/>
      <c r="C1119" s="215" t="s">
        <v>1727</v>
      </c>
      <c r="D1119" s="215" t="s">
        <v>1071</v>
      </c>
      <c r="E1119" s="216" t="s">
        <v>1728</v>
      </c>
      <c r="F1119" s="217" t="s">
        <v>1729</v>
      </c>
      <c r="G1119" s="218" t="s">
        <v>210</v>
      </c>
      <c r="H1119" s="219">
        <v>36.503999999999998</v>
      </c>
      <c r="I1119" s="220"/>
      <c r="J1119" s="220">
        <f>ROUND(I1119*H1119,2)</f>
        <v>0</v>
      </c>
      <c r="K1119" s="221"/>
      <c r="L1119" s="222"/>
      <c r="M1119" s="223" t="s">
        <v>1</v>
      </c>
      <c r="N1119" s="224" t="s">
        <v>40</v>
      </c>
      <c r="O1119" s="196">
        <v>0</v>
      </c>
      <c r="P1119" s="196">
        <f>O1119*H1119</f>
        <v>0</v>
      </c>
      <c r="Q1119" s="196">
        <v>0</v>
      </c>
      <c r="R1119" s="196">
        <f>Q1119*H1119</f>
        <v>0</v>
      </c>
      <c r="S1119" s="196">
        <v>0</v>
      </c>
      <c r="T1119" s="197">
        <f>S1119*H1119</f>
        <v>0</v>
      </c>
      <c r="U1119" s="111"/>
      <c r="V1119" s="111"/>
      <c r="W1119" s="29"/>
      <c r="X1119" s="29"/>
      <c r="Y1119" s="29"/>
      <c r="Z1119" s="29"/>
      <c r="AA1119" s="29"/>
      <c r="AB1119" s="29"/>
      <c r="AC1119" s="29"/>
      <c r="AD1119" s="29"/>
      <c r="AE1119" s="29"/>
      <c r="AR1119" s="99" t="s">
        <v>368</v>
      </c>
      <c r="AT1119" s="99" t="s">
        <v>1071</v>
      </c>
      <c r="AU1119" s="99" t="s">
        <v>83</v>
      </c>
      <c r="AY1119" s="18" t="s">
        <v>204</v>
      </c>
      <c r="BE1119" s="100">
        <f>IF(N1119="základní",J1119,0)</f>
        <v>0</v>
      </c>
      <c r="BF1119" s="100">
        <f>IF(N1119="snížená",J1119,0)</f>
        <v>0</v>
      </c>
      <c r="BG1119" s="100">
        <f>IF(N1119="zákl. přenesená",J1119,0)</f>
        <v>0</v>
      </c>
      <c r="BH1119" s="100">
        <f>IF(N1119="sníž. přenesená",J1119,0)</f>
        <v>0</v>
      </c>
      <c r="BI1119" s="100">
        <f>IF(N1119="nulová",J1119,0)</f>
        <v>0</v>
      </c>
      <c r="BJ1119" s="18" t="s">
        <v>81</v>
      </c>
      <c r="BK1119" s="100">
        <f>ROUND(I1119*H1119,2)</f>
        <v>0</v>
      </c>
      <c r="BL1119" s="18" t="s">
        <v>310</v>
      </c>
      <c r="BM1119" s="99" t="s">
        <v>1730</v>
      </c>
    </row>
    <row r="1120" spans="1:65" s="14" customFormat="1" x14ac:dyDescent="0.2">
      <c r="A1120" s="198"/>
      <c r="B1120" s="199"/>
      <c r="C1120" s="198"/>
      <c r="D1120" s="200" t="s">
        <v>212</v>
      </c>
      <c r="E1120" s="201" t="s">
        <v>1</v>
      </c>
      <c r="F1120" s="202" t="s">
        <v>1731</v>
      </c>
      <c r="G1120" s="198"/>
      <c r="H1120" s="203">
        <v>36.503999999999998</v>
      </c>
      <c r="I1120" s="198"/>
      <c r="J1120" s="198"/>
      <c r="K1120" s="198"/>
      <c r="L1120" s="199"/>
      <c r="M1120" s="204"/>
      <c r="N1120" s="205"/>
      <c r="O1120" s="205"/>
      <c r="P1120" s="205"/>
      <c r="Q1120" s="205"/>
      <c r="R1120" s="205"/>
      <c r="S1120" s="205"/>
      <c r="T1120" s="206"/>
      <c r="U1120" s="198"/>
      <c r="V1120" s="198"/>
      <c r="AT1120" s="102" t="s">
        <v>212</v>
      </c>
      <c r="AU1120" s="102" t="s">
        <v>83</v>
      </c>
      <c r="AV1120" s="14" t="s">
        <v>83</v>
      </c>
      <c r="AW1120" s="14" t="s">
        <v>32</v>
      </c>
      <c r="AX1120" s="14" t="s">
        <v>75</v>
      </c>
      <c r="AY1120" s="102" t="s">
        <v>204</v>
      </c>
    </row>
    <row r="1121" spans="1:65" s="15" customFormat="1" x14ac:dyDescent="0.2">
      <c r="A1121" s="207"/>
      <c r="B1121" s="208"/>
      <c r="C1121" s="207"/>
      <c r="D1121" s="200" t="s">
        <v>212</v>
      </c>
      <c r="E1121" s="209" t="s">
        <v>1</v>
      </c>
      <c r="F1121" s="210" t="s">
        <v>227</v>
      </c>
      <c r="G1121" s="207"/>
      <c r="H1121" s="211">
        <v>36.503999999999998</v>
      </c>
      <c r="I1121" s="207"/>
      <c r="J1121" s="207"/>
      <c r="K1121" s="207"/>
      <c r="L1121" s="208"/>
      <c r="M1121" s="212"/>
      <c r="N1121" s="213"/>
      <c r="O1121" s="213"/>
      <c r="P1121" s="213"/>
      <c r="Q1121" s="213"/>
      <c r="R1121" s="213"/>
      <c r="S1121" s="213"/>
      <c r="T1121" s="214"/>
      <c r="U1121" s="207"/>
      <c r="V1121" s="207"/>
      <c r="AT1121" s="103" t="s">
        <v>212</v>
      </c>
      <c r="AU1121" s="103" t="s">
        <v>83</v>
      </c>
      <c r="AV1121" s="15" t="s">
        <v>211</v>
      </c>
      <c r="AW1121" s="15" t="s">
        <v>32</v>
      </c>
      <c r="AX1121" s="15" t="s">
        <v>81</v>
      </c>
      <c r="AY1121" s="103" t="s">
        <v>204</v>
      </c>
    </row>
    <row r="1122" spans="1:65" s="2" customFormat="1" ht="44.25" customHeight="1" x14ac:dyDescent="0.2">
      <c r="A1122" s="111"/>
      <c r="B1122" s="112"/>
      <c r="C1122" s="187" t="s">
        <v>955</v>
      </c>
      <c r="D1122" s="187" t="s">
        <v>207</v>
      </c>
      <c r="E1122" s="188" t="s">
        <v>1732</v>
      </c>
      <c r="F1122" s="189" t="s">
        <v>1733</v>
      </c>
      <c r="G1122" s="190" t="s">
        <v>210</v>
      </c>
      <c r="H1122" s="191">
        <v>77.715000000000003</v>
      </c>
      <c r="I1122" s="192"/>
      <c r="J1122" s="192">
        <f>ROUND(I1122*H1122,2)</f>
        <v>0</v>
      </c>
      <c r="K1122" s="193"/>
      <c r="L1122" s="112"/>
      <c r="M1122" s="194" t="s">
        <v>1</v>
      </c>
      <c r="N1122" s="195" t="s">
        <v>40</v>
      </c>
      <c r="O1122" s="196">
        <v>0</v>
      </c>
      <c r="P1122" s="196">
        <f>O1122*H1122</f>
        <v>0</v>
      </c>
      <c r="Q1122" s="196">
        <v>0</v>
      </c>
      <c r="R1122" s="196">
        <f>Q1122*H1122</f>
        <v>0</v>
      </c>
      <c r="S1122" s="196">
        <v>0</v>
      </c>
      <c r="T1122" s="197">
        <f>S1122*H1122</f>
        <v>0</v>
      </c>
      <c r="U1122" s="111"/>
      <c r="V1122" s="111"/>
      <c r="W1122" s="29"/>
      <c r="X1122" s="29"/>
      <c r="Y1122" s="29"/>
      <c r="Z1122" s="29"/>
      <c r="AA1122" s="29"/>
      <c r="AB1122" s="29"/>
      <c r="AC1122" s="29"/>
      <c r="AD1122" s="29"/>
      <c r="AE1122" s="29"/>
      <c r="AR1122" s="99" t="s">
        <v>310</v>
      </c>
      <c r="AT1122" s="99" t="s">
        <v>207</v>
      </c>
      <c r="AU1122" s="99" t="s">
        <v>83</v>
      </c>
      <c r="AY1122" s="18" t="s">
        <v>204</v>
      </c>
      <c r="BE1122" s="100">
        <f>IF(N1122="základní",J1122,0)</f>
        <v>0</v>
      </c>
      <c r="BF1122" s="100">
        <f>IF(N1122="snížená",J1122,0)</f>
        <v>0</v>
      </c>
      <c r="BG1122" s="100">
        <f>IF(N1122="zákl. přenesená",J1122,0)</f>
        <v>0</v>
      </c>
      <c r="BH1122" s="100">
        <f>IF(N1122="sníž. přenesená",J1122,0)</f>
        <v>0</v>
      </c>
      <c r="BI1122" s="100">
        <f>IF(N1122="nulová",J1122,0)</f>
        <v>0</v>
      </c>
      <c r="BJ1122" s="18" t="s">
        <v>81</v>
      </c>
      <c r="BK1122" s="100">
        <f>ROUND(I1122*H1122,2)</f>
        <v>0</v>
      </c>
      <c r="BL1122" s="18" t="s">
        <v>310</v>
      </c>
      <c r="BM1122" s="99" t="s">
        <v>1734</v>
      </c>
    </row>
    <row r="1123" spans="1:65" s="13" customFormat="1" x14ac:dyDescent="0.2">
      <c r="A1123" s="225"/>
      <c r="B1123" s="226"/>
      <c r="C1123" s="225"/>
      <c r="D1123" s="200" t="s">
        <v>212</v>
      </c>
      <c r="E1123" s="227" t="s">
        <v>1</v>
      </c>
      <c r="F1123" s="228" t="s">
        <v>1137</v>
      </c>
      <c r="G1123" s="225"/>
      <c r="H1123" s="227" t="s">
        <v>1</v>
      </c>
      <c r="I1123" s="225"/>
      <c r="J1123" s="225"/>
      <c r="K1123" s="225"/>
      <c r="L1123" s="226"/>
      <c r="M1123" s="229"/>
      <c r="N1123" s="230"/>
      <c r="O1123" s="230"/>
      <c r="P1123" s="230"/>
      <c r="Q1123" s="230"/>
      <c r="R1123" s="230"/>
      <c r="S1123" s="230"/>
      <c r="T1123" s="231"/>
      <c r="U1123" s="225"/>
      <c r="V1123" s="225"/>
      <c r="AT1123" s="101" t="s">
        <v>212</v>
      </c>
      <c r="AU1123" s="101" t="s">
        <v>83</v>
      </c>
      <c r="AV1123" s="13" t="s">
        <v>81</v>
      </c>
      <c r="AW1123" s="13" t="s">
        <v>32</v>
      </c>
      <c r="AX1123" s="13" t="s">
        <v>75</v>
      </c>
      <c r="AY1123" s="101" t="s">
        <v>204</v>
      </c>
    </row>
    <row r="1124" spans="1:65" s="13" customFormat="1" x14ac:dyDescent="0.2">
      <c r="A1124" s="225"/>
      <c r="B1124" s="226"/>
      <c r="C1124" s="225"/>
      <c r="D1124" s="200" t="s">
        <v>212</v>
      </c>
      <c r="E1124" s="227" t="s">
        <v>1</v>
      </c>
      <c r="F1124" s="228" t="s">
        <v>1735</v>
      </c>
      <c r="G1124" s="225"/>
      <c r="H1124" s="227" t="s">
        <v>1</v>
      </c>
      <c r="I1124" s="225"/>
      <c r="J1124" s="225"/>
      <c r="K1124" s="225"/>
      <c r="L1124" s="226"/>
      <c r="M1124" s="229"/>
      <c r="N1124" s="230"/>
      <c r="O1124" s="230"/>
      <c r="P1124" s="230"/>
      <c r="Q1124" s="230"/>
      <c r="R1124" s="230"/>
      <c r="S1124" s="230"/>
      <c r="T1124" s="231"/>
      <c r="U1124" s="225"/>
      <c r="V1124" s="225"/>
      <c r="AT1124" s="101" t="s">
        <v>212</v>
      </c>
      <c r="AU1124" s="101" t="s">
        <v>83</v>
      </c>
      <c r="AV1124" s="13" t="s">
        <v>81</v>
      </c>
      <c r="AW1124" s="13" t="s">
        <v>32</v>
      </c>
      <c r="AX1124" s="13" t="s">
        <v>75</v>
      </c>
      <c r="AY1124" s="101" t="s">
        <v>204</v>
      </c>
    </row>
    <row r="1125" spans="1:65" s="13" customFormat="1" x14ac:dyDescent="0.2">
      <c r="A1125" s="225"/>
      <c r="B1125" s="226"/>
      <c r="C1125" s="225"/>
      <c r="D1125" s="200" t="s">
        <v>212</v>
      </c>
      <c r="E1125" s="227" t="s">
        <v>1</v>
      </c>
      <c r="F1125" s="228" t="s">
        <v>682</v>
      </c>
      <c r="G1125" s="225"/>
      <c r="H1125" s="227" t="s">
        <v>1</v>
      </c>
      <c r="I1125" s="225"/>
      <c r="J1125" s="225"/>
      <c r="K1125" s="225"/>
      <c r="L1125" s="226"/>
      <c r="M1125" s="229"/>
      <c r="N1125" s="230"/>
      <c r="O1125" s="230"/>
      <c r="P1125" s="230"/>
      <c r="Q1125" s="230"/>
      <c r="R1125" s="230"/>
      <c r="S1125" s="230"/>
      <c r="T1125" s="231"/>
      <c r="U1125" s="225"/>
      <c r="V1125" s="225"/>
      <c r="AT1125" s="101" t="s">
        <v>212</v>
      </c>
      <c r="AU1125" s="101" t="s">
        <v>83</v>
      </c>
      <c r="AV1125" s="13" t="s">
        <v>81</v>
      </c>
      <c r="AW1125" s="13" t="s">
        <v>32</v>
      </c>
      <c r="AX1125" s="13" t="s">
        <v>75</v>
      </c>
      <c r="AY1125" s="101" t="s">
        <v>204</v>
      </c>
    </row>
    <row r="1126" spans="1:65" s="14" customFormat="1" x14ac:dyDescent="0.2">
      <c r="A1126" s="198"/>
      <c r="B1126" s="199"/>
      <c r="C1126" s="198"/>
      <c r="D1126" s="200" t="s">
        <v>212</v>
      </c>
      <c r="E1126" s="201" t="s">
        <v>1</v>
      </c>
      <c r="F1126" s="202" t="s">
        <v>1736</v>
      </c>
      <c r="G1126" s="198"/>
      <c r="H1126" s="203">
        <v>18</v>
      </c>
      <c r="I1126" s="198"/>
      <c r="J1126" s="198"/>
      <c r="K1126" s="198"/>
      <c r="L1126" s="199"/>
      <c r="M1126" s="204"/>
      <c r="N1126" s="205"/>
      <c r="O1126" s="205"/>
      <c r="P1126" s="205"/>
      <c r="Q1126" s="205"/>
      <c r="R1126" s="205"/>
      <c r="S1126" s="205"/>
      <c r="T1126" s="206"/>
      <c r="U1126" s="198"/>
      <c r="V1126" s="198"/>
      <c r="AT1126" s="102" t="s">
        <v>212</v>
      </c>
      <c r="AU1126" s="102" t="s">
        <v>83</v>
      </c>
      <c r="AV1126" s="14" t="s">
        <v>83</v>
      </c>
      <c r="AW1126" s="14" t="s">
        <v>32</v>
      </c>
      <c r="AX1126" s="14" t="s">
        <v>75</v>
      </c>
      <c r="AY1126" s="102" t="s">
        <v>204</v>
      </c>
    </row>
    <row r="1127" spans="1:65" s="13" customFormat="1" x14ac:dyDescent="0.2">
      <c r="A1127" s="225"/>
      <c r="B1127" s="226"/>
      <c r="C1127" s="225"/>
      <c r="D1127" s="200" t="s">
        <v>212</v>
      </c>
      <c r="E1127" s="227" t="s">
        <v>1</v>
      </c>
      <c r="F1127" s="228" t="s">
        <v>1154</v>
      </c>
      <c r="G1127" s="225"/>
      <c r="H1127" s="227" t="s">
        <v>1</v>
      </c>
      <c r="I1127" s="225"/>
      <c r="J1127" s="225"/>
      <c r="K1127" s="225"/>
      <c r="L1127" s="226"/>
      <c r="M1127" s="229"/>
      <c r="N1127" s="230"/>
      <c r="O1127" s="230"/>
      <c r="P1127" s="230"/>
      <c r="Q1127" s="230"/>
      <c r="R1127" s="230"/>
      <c r="S1127" s="230"/>
      <c r="T1127" s="231"/>
      <c r="U1127" s="225"/>
      <c r="V1127" s="225"/>
      <c r="AT1127" s="101" t="s">
        <v>212</v>
      </c>
      <c r="AU1127" s="101" t="s">
        <v>83</v>
      </c>
      <c r="AV1127" s="13" t="s">
        <v>81</v>
      </c>
      <c r="AW1127" s="13" t="s">
        <v>32</v>
      </c>
      <c r="AX1127" s="13" t="s">
        <v>75</v>
      </c>
      <c r="AY1127" s="101" t="s">
        <v>204</v>
      </c>
    </row>
    <row r="1128" spans="1:65" s="13" customFormat="1" x14ac:dyDescent="0.2">
      <c r="A1128" s="225"/>
      <c r="B1128" s="226"/>
      <c r="C1128" s="225"/>
      <c r="D1128" s="200" t="s">
        <v>212</v>
      </c>
      <c r="E1128" s="227" t="s">
        <v>1</v>
      </c>
      <c r="F1128" s="228" t="s">
        <v>214</v>
      </c>
      <c r="G1128" s="225"/>
      <c r="H1128" s="227" t="s">
        <v>1</v>
      </c>
      <c r="I1128" s="225"/>
      <c r="J1128" s="225"/>
      <c r="K1128" s="225"/>
      <c r="L1128" s="226"/>
      <c r="M1128" s="229"/>
      <c r="N1128" s="230"/>
      <c r="O1128" s="230"/>
      <c r="P1128" s="230"/>
      <c r="Q1128" s="230"/>
      <c r="R1128" s="230"/>
      <c r="S1128" s="230"/>
      <c r="T1128" s="231"/>
      <c r="U1128" s="225"/>
      <c r="V1128" s="225"/>
      <c r="AT1128" s="101" t="s">
        <v>212</v>
      </c>
      <c r="AU1128" s="101" t="s">
        <v>83</v>
      </c>
      <c r="AV1128" s="13" t="s">
        <v>81</v>
      </c>
      <c r="AW1128" s="13" t="s">
        <v>32</v>
      </c>
      <c r="AX1128" s="13" t="s">
        <v>75</v>
      </c>
      <c r="AY1128" s="101" t="s">
        <v>204</v>
      </c>
    </row>
    <row r="1129" spans="1:65" s="14" customFormat="1" x14ac:dyDescent="0.2">
      <c r="A1129" s="198"/>
      <c r="B1129" s="199"/>
      <c r="C1129" s="198"/>
      <c r="D1129" s="200" t="s">
        <v>212</v>
      </c>
      <c r="E1129" s="201" t="s">
        <v>1</v>
      </c>
      <c r="F1129" s="202" t="s">
        <v>215</v>
      </c>
      <c r="G1129" s="198"/>
      <c r="H1129" s="203">
        <v>15.96</v>
      </c>
      <c r="I1129" s="198"/>
      <c r="J1129" s="198"/>
      <c r="K1129" s="198"/>
      <c r="L1129" s="199"/>
      <c r="M1129" s="204"/>
      <c r="N1129" s="205"/>
      <c r="O1129" s="205"/>
      <c r="P1129" s="205"/>
      <c r="Q1129" s="205"/>
      <c r="R1129" s="205"/>
      <c r="S1129" s="205"/>
      <c r="T1129" s="206"/>
      <c r="U1129" s="198"/>
      <c r="V1129" s="198"/>
      <c r="AT1129" s="102" t="s">
        <v>212</v>
      </c>
      <c r="AU1129" s="102" t="s">
        <v>83</v>
      </c>
      <c r="AV1129" s="14" t="s">
        <v>83</v>
      </c>
      <c r="AW1129" s="14" t="s">
        <v>32</v>
      </c>
      <c r="AX1129" s="14" t="s">
        <v>75</v>
      </c>
      <c r="AY1129" s="102" t="s">
        <v>204</v>
      </c>
    </row>
    <row r="1130" spans="1:65" s="14" customFormat="1" x14ac:dyDescent="0.2">
      <c r="A1130" s="198"/>
      <c r="B1130" s="199"/>
      <c r="C1130" s="198"/>
      <c r="D1130" s="200" t="s">
        <v>212</v>
      </c>
      <c r="E1130" s="201" t="s">
        <v>1</v>
      </c>
      <c r="F1130" s="202" t="s">
        <v>216</v>
      </c>
      <c r="G1130" s="198"/>
      <c r="H1130" s="203">
        <v>3.306</v>
      </c>
      <c r="I1130" s="198"/>
      <c r="J1130" s="198"/>
      <c r="K1130" s="198"/>
      <c r="L1130" s="199"/>
      <c r="M1130" s="204"/>
      <c r="N1130" s="205"/>
      <c r="O1130" s="205"/>
      <c r="P1130" s="205"/>
      <c r="Q1130" s="205"/>
      <c r="R1130" s="205"/>
      <c r="S1130" s="205"/>
      <c r="T1130" s="206"/>
      <c r="U1130" s="198"/>
      <c r="V1130" s="198"/>
      <c r="AT1130" s="102" t="s">
        <v>212</v>
      </c>
      <c r="AU1130" s="102" t="s">
        <v>83</v>
      </c>
      <c r="AV1130" s="14" t="s">
        <v>83</v>
      </c>
      <c r="AW1130" s="14" t="s">
        <v>32</v>
      </c>
      <c r="AX1130" s="14" t="s">
        <v>75</v>
      </c>
      <c r="AY1130" s="102" t="s">
        <v>204</v>
      </c>
    </row>
    <row r="1131" spans="1:65" s="13" customFormat="1" x14ac:dyDescent="0.2">
      <c r="A1131" s="225"/>
      <c r="B1131" s="226"/>
      <c r="C1131" s="225"/>
      <c r="D1131" s="200" t="s">
        <v>212</v>
      </c>
      <c r="E1131" s="227" t="s">
        <v>1</v>
      </c>
      <c r="F1131" s="228" t="s">
        <v>217</v>
      </c>
      <c r="G1131" s="225"/>
      <c r="H1131" s="227" t="s">
        <v>1</v>
      </c>
      <c r="I1131" s="225"/>
      <c r="J1131" s="225"/>
      <c r="K1131" s="225"/>
      <c r="L1131" s="226"/>
      <c r="M1131" s="229"/>
      <c r="N1131" s="230"/>
      <c r="O1131" s="230"/>
      <c r="P1131" s="230"/>
      <c r="Q1131" s="230"/>
      <c r="R1131" s="230"/>
      <c r="S1131" s="230"/>
      <c r="T1131" s="231"/>
      <c r="U1131" s="225"/>
      <c r="V1131" s="225"/>
      <c r="AT1131" s="101" t="s">
        <v>212</v>
      </c>
      <c r="AU1131" s="101" t="s">
        <v>83</v>
      </c>
      <c r="AV1131" s="13" t="s">
        <v>81</v>
      </c>
      <c r="AW1131" s="13" t="s">
        <v>32</v>
      </c>
      <c r="AX1131" s="13" t="s">
        <v>75</v>
      </c>
      <c r="AY1131" s="101" t="s">
        <v>204</v>
      </c>
    </row>
    <row r="1132" spans="1:65" s="14" customFormat="1" x14ac:dyDescent="0.2">
      <c r="A1132" s="198"/>
      <c r="B1132" s="199"/>
      <c r="C1132" s="198"/>
      <c r="D1132" s="200" t="s">
        <v>212</v>
      </c>
      <c r="E1132" s="201" t="s">
        <v>1</v>
      </c>
      <c r="F1132" s="202" t="s">
        <v>218</v>
      </c>
      <c r="G1132" s="198"/>
      <c r="H1132" s="203">
        <v>3.004</v>
      </c>
      <c r="I1132" s="198"/>
      <c r="J1132" s="198"/>
      <c r="K1132" s="198"/>
      <c r="L1132" s="199"/>
      <c r="M1132" s="204"/>
      <c r="N1132" s="205"/>
      <c r="O1132" s="205"/>
      <c r="P1132" s="205"/>
      <c r="Q1132" s="205"/>
      <c r="R1132" s="205"/>
      <c r="S1132" s="205"/>
      <c r="T1132" s="206"/>
      <c r="U1132" s="198"/>
      <c r="V1132" s="198"/>
      <c r="AT1132" s="102" t="s">
        <v>212</v>
      </c>
      <c r="AU1132" s="102" t="s">
        <v>83</v>
      </c>
      <c r="AV1132" s="14" t="s">
        <v>83</v>
      </c>
      <c r="AW1132" s="14" t="s">
        <v>32</v>
      </c>
      <c r="AX1132" s="14" t="s">
        <v>75</v>
      </c>
      <c r="AY1132" s="102" t="s">
        <v>204</v>
      </c>
    </row>
    <row r="1133" spans="1:65" s="14" customFormat="1" x14ac:dyDescent="0.2">
      <c r="A1133" s="198"/>
      <c r="B1133" s="199"/>
      <c r="C1133" s="198"/>
      <c r="D1133" s="200" t="s">
        <v>212</v>
      </c>
      <c r="E1133" s="201" t="s">
        <v>1</v>
      </c>
      <c r="F1133" s="202" t="s">
        <v>219</v>
      </c>
      <c r="G1133" s="198"/>
      <c r="H1133" s="203">
        <v>29.704999999999998</v>
      </c>
      <c r="I1133" s="198"/>
      <c r="J1133" s="198"/>
      <c r="K1133" s="198"/>
      <c r="L1133" s="199"/>
      <c r="M1133" s="204"/>
      <c r="N1133" s="205"/>
      <c r="O1133" s="205"/>
      <c r="P1133" s="205"/>
      <c r="Q1133" s="205"/>
      <c r="R1133" s="205"/>
      <c r="S1133" s="205"/>
      <c r="T1133" s="206"/>
      <c r="U1133" s="198"/>
      <c r="V1133" s="198"/>
      <c r="AT1133" s="102" t="s">
        <v>212</v>
      </c>
      <c r="AU1133" s="102" t="s">
        <v>83</v>
      </c>
      <c r="AV1133" s="14" t="s">
        <v>83</v>
      </c>
      <c r="AW1133" s="14" t="s">
        <v>32</v>
      </c>
      <c r="AX1133" s="14" t="s">
        <v>75</v>
      </c>
      <c r="AY1133" s="102" t="s">
        <v>204</v>
      </c>
    </row>
    <row r="1134" spans="1:65" s="13" customFormat="1" x14ac:dyDescent="0.2">
      <c r="A1134" s="225"/>
      <c r="B1134" s="226"/>
      <c r="C1134" s="225"/>
      <c r="D1134" s="200" t="s">
        <v>212</v>
      </c>
      <c r="E1134" s="227" t="s">
        <v>1</v>
      </c>
      <c r="F1134" s="228" t="s">
        <v>265</v>
      </c>
      <c r="G1134" s="225"/>
      <c r="H1134" s="227" t="s">
        <v>1</v>
      </c>
      <c r="I1134" s="225"/>
      <c r="J1134" s="225"/>
      <c r="K1134" s="225"/>
      <c r="L1134" s="226"/>
      <c r="M1134" s="229"/>
      <c r="N1134" s="230"/>
      <c r="O1134" s="230"/>
      <c r="P1134" s="230"/>
      <c r="Q1134" s="230"/>
      <c r="R1134" s="230"/>
      <c r="S1134" s="230"/>
      <c r="T1134" s="231"/>
      <c r="U1134" s="225"/>
      <c r="V1134" s="225"/>
      <c r="AT1134" s="101" t="s">
        <v>212</v>
      </c>
      <c r="AU1134" s="101" t="s">
        <v>83</v>
      </c>
      <c r="AV1134" s="13" t="s">
        <v>81</v>
      </c>
      <c r="AW1134" s="13" t="s">
        <v>32</v>
      </c>
      <c r="AX1134" s="13" t="s">
        <v>75</v>
      </c>
      <c r="AY1134" s="101" t="s">
        <v>204</v>
      </c>
    </row>
    <row r="1135" spans="1:65" s="14" customFormat="1" x14ac:dyDescent="0.2">
      <c r="A1135" s="198"/>
      <c r="B1135" s="199"/>
      <c r="C1135" s="198"/>
      <c r="D1135" s="200" t="s">
        <v>212</v>
      </c>
      <c r="E1135" s="201" t="s">
        <v>1</v>
      </c>
      <c r="F1135" s="202" t="s">
        <v>266</v>
      </c>
      <c r="G1135" s="198"/>
      <c r="H1135" s="203">
        <v>7.74</v>
      </c>
      <c r="I1135" s="198"/>
      <c r="J1135" s="198"/>
      <c r="K1135" s="198"/>
      <c r="L1135" s="199"/>
      <c r="M1135" s="204"/>
      <c r="N1135" s="205"/>
      <c r="O1135" s="205"/>
      <c r="P1135" s="205"/>
      <c r="Q1135" s="205"/>
      <c r="R1135" s="205"/>
      <c r="S1135" s="205"/>
      <c r="T1135" s="206"/>
      <c r="U1135" s="198"/>
      <c r="V1135" s="198"/>
      <c r="AT1135" s="102" t="s">
        <v>212</v>
      </c>
      <c r="AU1135" s="102" t="s">
        <v>83</v>
      </c>
      <c r="AV1135" s="14" t="s">
        <v>83</v>
      </c>
      <c r="AW1135" s="14" t="s">
        <v>32</v>
      </c>
      <c r="AX1135" s="14" t="s">
        <v>75</v>
      </c>
      <c r="AY1135" s="102" t="s">
        <v>204</v>
      </c>
    </row>
    <row r="1136" spans="1:65" s="15" customFormat="1" x14ac:dyDescent="0.2">
      <c r="A1136" s="207"/>
      <c r="B1136" s="208"/>
      <c r="C1136" s="207"/>
      <c r="D1136" s="200" t="s">
        <v>212</v>
      </c>
      <c r="E1136" s="209" t="s">
        <v>1</v>
      </c>
      <c r="F1136" s="210" t="s">
        <v>227</v>
      </c>
      <c r="G1136" s="207"/>
      <c r="H1136" s="211">
        <v>77.714999999999989</v>
      </c>
      <c r="I1136" s="207"/>
      <c r="J1136" s="207"/>
      <c r="K1136" s="207"/>
      <c r="L1136" s="208"/>
      <c r="M1136" s="212"/>
      <c r="N1136" s="213"/>
      <c r="O1136" s="213"/>
      <c r="P1136" s="213"/>
      <c r="Q1136" s="213"/>
      <c r="R1136" s="213"/>
      <c r="S1136" s="213"/>
      <c r="T1136" s="214"/>
      <c r="U1136" s="207"/>
      <c r="V1136" s="207"/>
      <c r="AT1136" s="103" t="s">
        <v>212</v>
      </c>
      <c r="AU1136" s="103" t="s">
        <v>83</v>
      </c>
      <c r="AV1136" s="15" t="s">
        <v>211</v>
      </c>
      <c r="AW1136" s="15" t="s">
        <v>32</v>
      </c>
      <c r="AX1136" s="15" t="s">
        <v>81</v>
      </c>
      <c r="AY1136" s="103" t="s">
        <v>204</v>
      </c>
    </row>
    <row r="1137" spans="1:65" s="2" customFormat="1" ht="24.2" customHeight="1" x14ac:dyDescent="0.2">
      <c r="A1137" s="111"/>
      <c r="B1137" s="112"/>
      <c r="C1137" s="187" t="s">
        <v>1737</v>
      </c>
      <c r="D1137" s="187" t="s">
        <v>207</v>
      </c>
      <c r="E1137" s="188" t="s">
        <v>1738</v>
      </c>
      <c r="F1137" s="189" t="s">
        <v>1739</v>
      </c>
      <c r="G1137" s="190" t="s">
        <v>210</v>
      </c>
      <c r="H1137" s="191">
        <v>77.715000000000003</v>
      </c>
      <c r="I1137" s="192"/>
      <c r="J1137" s="192">
        <f>ROUND(I1137*H1137,2)</f>
        <v>0</v>
      </c>
      <c r="K1137" s="193"/>
      <c r="L1137" s="112"/>
      <c r="M1137" s="194" t="s">
        <v>1</v>
      </c>
      <c r="N1137" s="195" t="s">
        <v>40</v>
      </c>
      <c r="O1137" s="196">
        <v>0</v>
      </c>
      <c r="P1137" s="196">
        <f>O1137*H1137</f>
        <v>0</v>
      </c>
      <c r="Q1137" s="196">
        <v>0</v>
      </c>
      <c r="R1137" s="196">
        <f>Q1137*H1137</f>
        <v>0</v>
      </c>
      <c r="S1137" s="196">
        <v>0</v>
      </c>
      <c r="T1137" s="197">
        <f>S1137*H1137</f>
        <v>0</v>
      </c>
      <c r="U1137" s="111"/>
      <c r="V1137" s="111"/>
      <c r="W1137" s="29"/>
      <c r="X1137" s="29"/>
      <c r="Y1137" s="29"/>
      <c r="Z1137" s="29"/>
      <c r="AA1137" s="29"/>
      <c r="AB1137" s="29"/>
      <c r="AC1137" s="29"/>
      <c r="AD1137" s="29"/>
      <c r="AE1137" s="29"/>
      <c r="AR1137" s="99" t="s">
        <v>310</v>
      </c>
      <c r="AT1137" s="99" t="s">
        <v>207</v>
      </c>
      <c r="AU1137" s="99" t="s">
        <v>83</v>
      </c>
      <c r="AY1137" s="18" t="s">
        <v>204</v>
      </c>
      <c r="BE1137" s="100">
        <f>IF(N1137="základní",J1137,0)</f>
        <v>0</v>
      </c>
      <c r="BF1137" s="100">
        <f>IF(N1137="snížená",J1137,0)</f>
        <v>0</v>
      </c>
      <c r="BG1137" s="100">
        <f>IF(N1137="zákl. přenesená",J1137,0)</f>
        <v>0</v>
      </c>
      <c r="BH1137" s="100">
        <f>IF(N1137="sníž. přenesená",J1137,0)</f>
        <v>0</v>
      </c>
      <c r="BI1137" s="100">
        <f>IF(N1137="nulová",J1137,0)</f>
        <v>0</v>
      </c>
      <c r="BJ1137" s="18" t="s">
        <v>81</v>
      </c>
      <c r="BK1137" s="100">
        <f>ROUND(I1137*H1137,2)</f>
        <v>0</v>
      </c>
      <c r="BL1137" s="18" t="s">
        <v>310</v>
      </c>
      <c r="BM1137" s="99" t="s">
        <v>1740</v>
      </c>
    </row>
    <row r="1138" spans="1:65" s="13" customFormat="1" x14ac:dyDescent="0.2">
      <c r="A1138" s="225"/>
      <c r="B1138" s="226"/>
      <c r="C1138" s="225"/>
      <c r="D1138" s="200" t="s">
        <v>212</v>
      </c>
      <c r="E1138" s="227" t="s">
        <v>1</v>
      </c>
      <c r="F1138" s="228" t="s">
        <v>233</v>
      </c>
      <c r="G1138" s="225"/>
      <c r="H1138" s="227" t="s">
        <v>1</v>
      </c>
      <c r="I1138" s="225"/>
      <c r="J1138" s="225"/>
      <c r="K1138" s="225"/>
      <c r="L1138" s="226"/>
      <c r="M1138" s="229"/>
      <c r="N1138" s="230"/>
      <c r="O1138" s="230"/>
      <c r="P1138" s="230"/>
      <c r="Q1138" s="230"/>
      <c r="R1138" s="230"/>
      <c r="S1138" s="230"/>
      <c r="T1138" s="231"/>
      <c r="U1138" s="225"/>
      <c r="V1138" s="225"/>
      <c r="AT1138" s="101" t="s">
        <v>212</v>
      </c>
      <c r="AU1138" s="101" t="s">
        <v>83</v>
      </c>
      <c r="AV1138" s="13" t="s">
        <v>81</v>
      </c>
      <c r="AW1138" s="13" t="s">
        <v>32</v>
      </c>
      <c r="AX1138" s="13" t="s">
        <v>75</v>
      </c>
      <c r="AY1138" s="101" t="s">
        <v>204</v>
      </c>
    </row>
    <row r="1139" spans="1:65" s="13" customFormat="1" x14ac:dyDescent="0.2">
      <c r="A1139" s="225"/>
      <c r="B1139" s="226"/>
      <c r="C1139" s="225"/>
      <c r="D1139" s="200" t="s">
        <v>212</v>
      </c>
      <c r="E1139" s="227" t="s">
        <v>1</v>
      </c>
      <c r="F1139" s="228" t="s">
        <v>1741</v>
      </c>
      <c r="G1139" s="225"/>
      <c r="H1139" s="227" t="s">
        <v>1</v>
      </c>
      <c r="I1139" s="225"/>
      <c r="J1139" s="225"/>
      <c r="K1139" s="225"/>
      <c r="L1139" s="226"/>
      <c r="M1139" s="229"/>
      <c r="N1139" s="230"/>
      <c r="O1139" s="230"/>
      <c r="P1139" s="230"/>
      <c r="Q1139" s="230"/>
      <c r="R1139" s="230"/>
      <c r="S1139" s="230"/>
      <c r="T1139" s="231"/>
      <c r="U1139" s="225"/>
      <c r="V1139" s="225"/>
      <c r="AT1139" s="101" t="s">
        <v>212</v>
      </c>
      <c r="AU1139" s="101" t="s">
        <v>83</v>
      </c>
      <c r="AV1139" s="13" t="s">
        <v>81</v>
      </c>
      <c r="AW1139" s="13" t="s">
        <v>32</v>
      </c>
      <c r="AX1139" s="13" t="s">
        <v>75</v>
      </c>
      <c r="AY1139" s="101" t="s">
        <v>204</v>
      </c>
    </row>
    <row r="1140" spans="1:65" s="13" customFormat="1" x14ac:dyDescent="0.2">
      <c r="A1140" s="225"/>
      <c r="B1140" s="226"/>
      <c r="C1140" s="225"/>
      <c r="D1140" s="200" t="s">
        <v>212</v>
      </c>
      <c r="E1140" s="227" t="s">
        <v>1</v>
      </c>
      <c r="F1140" s="228" t="s">
        <v>682</v>
      </c>
      <c r="G1140" s="225"/>
      <c r="H1140" s="227" t="s">
        <v>1</v>
      </c>
      <c r="I1140" s="225"/>
      <c r="J1140" s="225"/>
      <c r="K1140" s="225"/>
      <c r="L1140" s="226"/>
      <c r="M1140" s="229"/>
      <c r="N1140" s="230"/>
      <c r="O1140" s="230"/>
      <c r="P1140" s="230"/>
      <c r="Q1140" s="230"/>
      <c r="R1140" s="230"/>
      <c r="S1140" s="230"/>
      <c r="T1140" s="231"/>
      <c r="U1140" s="225"/>
      <c r="V1140" s="225"/>
      <c r="AT1140" s="101" t="s">
        <v>212</v>
      </c>
      <c r="AU1140" s="101" t="s">
        <v>83</v>
      </c>
      <c r="AV1140" s="13" t="s">
        <v>81</v>
      </c>
      <c r="AW1140" s="13" t="s">
        <v>32</v>
      </c>
      <c r="AX1140" s="13" t="s">
        <v>75</v>
      </c>
      <c r="AY1140" s="101" t="s">
        <v>204</v>
      </c>
    </row>
    <row r="1141" spans="1:65" s="14" customFormat="1" x14ac:dyDescent="0.2">
      <c r="A1141" s="198"/>
      <c r="B1141" s="199"/>
      <c r="C1141" s="198"/>
      <c r="D1141" s="200" t="s">
        <v>212</v>
      </c>
      <c r="E1141" s="201" t="s">
        <v>1</v>
      </c>
      <c r="F1141" s="202" t="s">
        <v>1736</v>
      </c>
      <c r="G1141" s="198"/>
      <c r="H1141" s="203">
        <v>18</v>
      </c>
      <c r="I1141" s="198"/>
      <c r="J1141" s="198"/>
      <c r="K1141" s="198"/>
      <c r="L1141" s="199"/>
      <c r="M1141" s="204"/>
      <c r="N1141" s="205"/>
      <c r="O1141" s="205"/>
      <c r="P1141" s="205"/>
      <c r="Q1141" s="205"/>
      <c r="R1141" s="205"/>
      <c r="S1141" s="205"/>
      <c r="T1141" s="206"/>
      <c r="U1141" s="198"/>
      <c r="V1141" s="198"/>
      <c r="AT1141" s="102" t="s">
        <v>212</v>
      </c>
      <c r="AU1141" s="102" t="s">
        <v>83</v>
      </c>
      <c r="AV1141" s="14" t="s">
        <v>83</v>
      </c>
      <c r="AW1141" s="14" t="s">
        <v>32</v>
      </c>
      <c r="AX1141" s="14" t="s">
        <v>75</v>
      </c>
      <c r="AY1141" s="102" t="s">
        <v>204</v>
      </c>
    </row>
    <row r="1142" spans="1:65" s="13" customFormat="1" x14ac:dyDescent="0.2">
      <c r="A1142" s="225"/>
      <c r="B1142" s="226"/>
      <c r="C1142" s="225"/>
      <c r="D1142" s="200" t="s">
        <v>212</v>
      </c>
      <c r="E1142" s="227" t="s">
        <v>1</v>
      </c>
      <c r="F1142" s="228" t="s">
        <v>1154</v>
      </c>
      <c r="G1142" s="225"/>
      <c r="H1142" s="227" t="s">
        <v>1</v>
      </c>
      <c r="I1142" s="225"/>
      <c r="J1142" s="225"/>
      <c r="K1142" s="225"/>
      <c r="L1142" s="226"/>
      <c r="M1142" s="229"/>
      <c r="N1142" s="230"/>
      <c r="O1142" s="230"/>
      <c r="P1142" s="230"/>
      <c r="Q1142" s="230"/>
      <c r="R1142" s="230"/>
      <c r="S1142" s="230"/>
      <c r="T1142" s="231"/>
      <c r="U1142" s="225"/>
      <c r="V1142" s="225"/>
      <c r="AT1142" s="101" t="s">
        <v>212</v>
      </c>
      <c r="AU1142" s="101" t="s">
        <v>83</v>
      </c>
      <c r="AV1142" s="13" t="s">
        <v>81</v>
      </c>
      <c r="AW1142" s="13" t="s">
        <v>32</v>
      </c>
      <c r="AX1142" s="13" t="s">
        <v>75</v>
      </c>
      <c r="AY1142" s="101" t="s">
        <v>204</v>
      </c>
    </row>
    <row r="1143" spans="1:65" s="13" customFormat="1" x14ac:dyDescent="0.2">
      <c r="A1143" s="225"/>
      <c r="B1143" s="226"/>
      <c r="C1143" s="225"/>
      <c r="D1143" s="200" t="s">
        <v>212</v>
      </c>
      <c r="E1143" s="227" t="s">
        <v>1</v>
      </c>
      <c r="F1143" s="228" t="s">
        <v>214</v>
      </c>
      <c r="G1143" s="225"/>
      <c r="H1143" s="227" t="s">
        <v>1</v>
      </c>
      <c r="I1143" s="225"/>
      <c r="J1143" s="225"/>
      <c r="K1143" s="225"/>
      <c r="L1143" s="226"/>
      <c r="M1143" s="229"/>
      <c r="N1143" s="230"/>
      <c r="O1143" s="230"/>
      <c r="P1143" s="230"/>
      <c r="Q1143" s="230"/>
      <c r="R1143" s="230"/>
      <c r="S1143" s="230"/>
      <c r="T1143" s="231"/>
      <c r="U1143" s="225"/>
      <c r="V1143" s="225"/>
      <c r="AT1143" s="101" t="s">
        <v>212</v>
      </c>
      <c r="AU1143" s="101" t="s">
        <v>83</v>
      </c>
      <c r="AV1143" s="13" t="s">
        <v>81</v>
      </c>
      <c r="AW1143" s="13" t="s">
        <v>32</v>
      </c>
      <c r="AX1143" s="13" t="s">
        <v>75</v>
      </c>
      <c r="AY1143" s="101" t="s">
        <v>204</v>
      </c>
    </row>
    <row r="1144" spans="1:65" s="14" customFormat="1" x14ac:dyDescent="0.2">
      <c r="A1144" s="198"/>
      <c r="B1144" s="199"/>
      <c r="C1144" s="198"/>
      <c r="D1144" s="200" t="s">
        <v>212</v>
      </c>
      <c r="E1144" s="201" t="s">
        <v>1</v>
      </c>
      <c r="F1144" s="202" t="s">
        <v>215</v>
      </c>
      <c r="G1144" s="198"/>
      <c r="H1144" s="203">
        <v>15.96</v>
      </c>
      <c r="I1144" s="198"/>
      <c r="J1144" s="198"/>
      <c r="K1144" s="198"/>
      <c r="L1144" s="199"/>
      <c r="M1144" s="204"/>
      <c r="N1144" s="205"/>
      <c r="O1144" s="205"/>
      <c r="P1144" s="205"/>
      <c r="Q1144" s="205"/>
      <c r="R1144" s="205"/>
      <c r="S1144" s="205"/>
      <c r="T1144" s="206"/>
      <c r="U1144" s="198"/>
      <c r="V1144" s="198"/>
      <c r="AT1144" s="102" t="s">
        <v>212</v>
      </c>
      <c r="AU1144" s="102" t="s">
        <v>83</v>
      </c>
      <c r="AV1144" s="14" t="s">
        <v>83</v>
      </c>
      <c r="AW1144" s="14" t="s">
        <v>32</v>
      </c>
      <c r="AX1144" s="14" t="s">
        <v>75</v>
      </c>
      <c r="AY1144" s="102" t="s">
        <v>204</v>
      </c>
    </row>
    <row r="1145" spans="1:65" s="14" customFormat="1" x14ac:dyDescent="0.2">
      <c r="A1145" s="198"/>
      <c r="B1145" s="199"/>
      <c r="C1145" s="198"/>
      <c r="D1145" s="200" t="s">
        <v>212</v>
      </c>
      <c r="E1145" s="201" t="s">
        <v>1</v>
      </c>
      <c r="F1145" s="202" t="s">
        <v>216</v>
      </c>
      <c r="G1145" s="198"/>
      <c r="H1145" s="203">
        <v>3.306</v>
      </c>
      <c r="I1145" s="198"/>
      <c r="J1145" s="198"/>
      <c r="K1145" s="198"/>
      <c r="L1145" s="199"/>
      <c r="M1145" s="204"/>
      <c r="N1145" s="205"/>
      <c r="O1145" s="205"/>
      <c r="P1145" s="205"/>
      <c r="Q1145" s="205"/>
      <c r="R1145" s="205"/>
      <c r="S1145" s="205"/>
      <c r="T1145" s="206"/>
      <c r="U1145" s="198"/>
      <c r="V1145" s="198"/>
      <c r="AT1145" s="102" t="s">
        <v>212</v>
      </c>
      <c r="AU1145" s="102" t="s">
        <v>83</v>
      </c>
      <c r="AV1145" s="14" t="s">
        <v>83</v>
      </c>
      <c r="AW1145" s="14" t="s">
        <v>32</v>
      </c>
      <c r="AX1145" s="14" t="s">
        <v>75</v>
      </c>
      <c r="AY1145" s="102" t="s">
        <v>204</v>
      </c>
    </row>
    <row r="1146" spans="1:65" s="13" customFormat="1" x14ac:dyDescent="0.2">
      <c r="A1146" s="225"/>
      <c r="B1146" s="226"/>
      <c r="C1146" s="225"/>
      <c r="D1146" s="200" t="s">
        <v>212</v>
      </c>
      <c r="E1146" s="227" t="s">
        <v>1</v>
      </c>
      <c r="F1146" s="228" t="s">
        <v>217</v>
      </c>
      <c r="G1146" s="225"/>
      <c r="H1146" s="227" t="s">
        <v>1</v>
      </c>
      <c r="I1146" s="225"/>
      <c r="J1146" s="225"/>
      <c r="K1146" s="225"/>
      <c r="L1146" s="226"/>
      <c r="M1146" s="229"/>
      <c r="N1146" s="230"/>
      <c r="O1146" s="230"/>
      <c r="P1146" s="230"/>
      <c r="Q1146" s="230"/>
      <c r="R1146" s="230"/>
      <c r="S1146" s="230"/>
      <c r="T1146" s="231"/>
      <c r="U1146" s="225"/>
      <c r="V1146" s="225"/>
      <c r="AT1146" s="101" t="s">
        <v>212</v>
      </c>
      <c r="AU1146" s="101" t="s">
        <v>83</v>
      </c>
      <c r="AV1146" s="13" t="s">
        <v>81</v>
      </c>
      <c r="AW1146" s="13" t="s">
        <v>32</v>
      </c>
      <c r="AX1146" s="13" t="s">
        <v>75</v>
      </c>
      <c r="AY1146" s="101" t="s">
        <v>204</v>
      </c>
    </row>
    <row r="1147" spans="1:65" s="14" customFormat="1" x14ac:dyDescent="0.2">
      <c r="A1147" s="198"/>
      <c r="B1147" s="199"/>
      <c r="C1147" s="198"/>
      <c r="D1147" s="200" t="s">
        <v>212</v>
      </c>
      <c r="E1147" s="201" t="s">
        <v>1</v>
      </c>
      <c r="F1147" s="202" t="s">
        <v>218</v>
      </c>
      <c r="G1147" s="198"/>
      <c r="H1147" s="203">
        <v>3.004</v>
      </c>
      <c r="I1147" s="198"/>
      <c r="J1147" s="198"/>
      <c r="K1147" s="198"/>
      <c r="L1147" s="199"/>
      <c r="M1147" s="204"/>
      <c r="N1147" s="205"/>
      <c r="O1147" s="205"/>
      <c r="P1147" s="205"/>
      <c r="Q1147" s="205"/>
      <c r="R1147" s="205"/>
      <c r="S1147" s="205"/>
      <c r="T1147" s="206"/>
      <c r="U1147" s="198"/>
      <c r="V1147" s="198"/>
      <c r="AT1147" s="102" t="s">
        <v>212</v>
      </c>
      <c r="AU1147" s="102" t="s">
        <v>83</v>
      </c>
      <c r="AV1147" s="14" t="s">
        <v>83</v>
      </c>
      <c r="AW1147" s="14" t="s">
        <v>32</v>
      </c>
      <c r="AX1147" s="14" t="s">
        <v>75</v>
      </c>
      <c r="AY1147" s="102" t="s">
        <v>204</v>
      </c>
    </row>
    <row r="1148" spans="1:65" s="14" customFormat="1" x14ac:dyDescent="0.2">
      <c r="A1148" s="198"/>
      <c r="B1148" s="199"/>
      <c r="C1148" s="198"/>
      <c r="D1148" s="200" t="s">
        <v>212</v>
      </c>
      <c r="E1148" s="201" t="s">
        <v>1</v>
      </c>
      <c r="F1148" s="202" t="s">
        <v>219</v>
      </c>
      <c r="G1148" s="198"/>
      <c r="H1148" s="203">
        <v>29.704999999999998</v>
      </c>
      <c r="I1148" s="198"/>
      <c r="J1148" s="198"/>
      <c r="K1148" s="198"/>
      <c r="L1148" s="199"/>
      <c r="M1148" s="204"/>
      <c r="N1148" s="205"/>
      <c r="O1148" s="205"/>
      <c r="P1148" s="205"/>
      <c r="Q1148" s="205"/>
      <c r="R1148" s="205"/>
      <c r="S1148" s="205"/>
      <c r="T1148" s="206"/>
      <c r="U1148" s="198"/>
      <c r="V1148" s="198"/>
      <c r="AT1148" s="102" t="s">
        <v>212</v>
      </c>
      <c r="AU1148" s="102" t="s">
        <v>83</v>
      </c>
      <c r="AV1148" s="14" t="s">
        <v>83</v>
      </c>
      <c r="AW1148" s="14" t="s">
        <v>32</v>
      </c>
      <c r="AX1148" s="14" t="s">
        <v>75</v>
      </c>
      <c r="AY1148" s="102" t="s">
        <v>204</v>
      </c>
    </row>
    <row r="1149" spans="1:65" s="13" customFormat="1" x14ac:dyDescent="0.2">
      <c r="A1149" s="225"/>
      <c r="B1149" s="226"/>
      <c r="C1149" s="225"/>
      <c r="D1149" s="200" t="s">
        <v>212</v>
      </c>
      <c r="E1149" s="227" t="s">
        <v>1</v>
      </c>
      <c r="F1149" s="228" t="s">
        <v>265</v>
      </c>
      <c r="G1149" s="225"/>
      <c r="H1149" s="227" t="s">
        <v>1</v>
      </c>
      <c r="I1149" s="225"/>
      <c r="J1149" s="225"/>
      <c r="K1149" s="225"/>
      <c r="L1149" s="226"/>
      <c r="M1149" s="229"/>
      <c r="N1149" s="230"/>
      <c r="O1149" s="230"/>
      <c r="P1149" s="230"/>
      <c r="Q1149" s="230"/>
      <c r="R1149" s="230"/>
      <c r="S1149" s="230"/>
      <c r="T1149" s="231"/>
      <c r="U1149" s="225"/>
      <c r="V1149" s="225"/>
      <c r="AT1149" s="101" t="s">
        <v>212</v>
      </c>
      <c r="AU1149" s="101" t="s">
        <v>83</v>
      </c>
      <c r="AV1149" s="13" t="s">
        <v>81</v>
      </c>
      <c r="AW1149" s="13" t="s">
        <v>32</v>
      </c>
      <c r="AX1149" s="13" t="s">
        <v>75</v>
      </c>
      <c r="AY1149" s="101" t="s">
        <v>204</v>
      </c>
    </row>
    <row r="1150" spans="1:65" s="14" customFormat="1" x14ac:dyDescent="0.2">
      <c r="A1150" s="198"/>
      <c r="B1150" s="199"/>
      <c r="C1150" s="198"/>
      <c r="D1150" s="200" t="s">
        <v>212</v>
      </c>
      <c r="E1150" s="201" t="s">
        <v>1</v>
      </c>
      <c r="F1150" s="202" t="s">
        <v>266</v>
      </c>
      <c r="G1150" s="198"/>
      <c r="H1150" s="203">
        <v>7.74</v>
      </c>
      <c r="I1150" s="198"/>
      <c r="J1150" s="198"/>
      <c r="K1150" s="198"/>
      <c r="L1150" s="199"/>
      <c r="M1150" s="204"/>
      <c r="N1150" s="205"/>
      <c r="O1150" s="205"/>
      <c r="P1150" s="205"/>
      <c r="Q1150" s="205"/>
      <c r="R1150" s="205"/>
      <c r="S1150" s="205"/>
      <c r="T1150" s="206"/>
      <c r="U1150" s="198"/>
      <c r="V1150" s="198"/>
      <c r="AT1150" s="102" t="s">
        <v>212</v>
      </c>
      <c r="AU1150" s="102" t="s">
        <v>83</v>
      </c>
      <c r="AV1150" s="14" t="s">
        <v>83</v>
      </c>
      <c r="AW1150" s="14" t="s">
        <v>32</v>
      </c>
      <c r="AX1150" s="14" t="s">
        <v>75</v>
      </c>
      <c r="AY1150" s="102" t="s">
        <v>204</v>
      </c>
    </row>
    <row r="1151" spans="1:65" s="15" customFormat="1" x14ac:dyDescent="0.2">
      <c r="A1151" s="207"/>
      <c r="B1151" s="208"/>
      <c r="C1151" s="207"/>
      <c r="D1151" s="200" t="s">
        <v>212</v>
      </c>
      <c r="E1151" s="209" t="s">
        <v>1</v>
      </c>
      <c r="F1151" s="210" t="s">
        <v>227</v>
      </c>
      <c r="G1151" s="207"/>
      <c r="H1151" s="211">
        <v>77.714999999999989</v>
      </c>
      <c r="I1151" s="207"/>
      <c r="J1151" s="207"/>
      <c r="K1151" s="207"/>
      <c r="L1151" s="208"/>
      <c r="M1151" s="212"/>
      <c r="N1151" s="213"/>
      <c r="O1151" s="213"/>
      <c r="P1151" s="213"/>
      <c r="Q1151" s="213"/>
      <c r="R1151" s="213"/>
      <c r="S1151" s="213"/>
      <c r="T1151" s="214"/>
      <c r="U1151" s="207"/>
      <c r="V1151" s="207"/>
      <c r="AT1151" s="103" t="s">
        <v>212</v>
      </c>
      <c r="AU1151" s="103" t="s">
        <v>83</v>
      </c>
      <c r="AV1151" s="15" t="s">
        <v>211</v>
      </c>
      <c r="AW1151" s="15" t="s">
        <v>32</v>
      </c>
      <c r="AX1151" s="15" t="s">
        <v>81</v>
      </c>
      <c r="AY1151" s="103" t="s">
        <v>204</v>
      </c>
    </row>
    <row r="1152" spans="1:65" s="2" customFormat="1" ht="16.5" customHeight="1" x14ac:dyDescent="0.2">
      <c r="A1152" s="111"/>
      <c r="B1152" s="112"/>
      <c r="C1152" s="187" t="s">
        <v>959</v>
      </c>
      <c r="D1152" s="187" t="s">
        <v>207</v>
      </c>
      <c r="E1152" s="188" t="s">
        <v>1742</v>
      </c>
      <c r="F1152" s="189" t="s">
        <v>1743</v>
      </c>
      <c r="G1152" s="190" t="s">
        <v>210</v>
      </c>
      <c r="H1152" s="191">
        <v>35.1</v>
      </c>
      <c r="I1152" s="192"/>
      <c r="J1152" s="192">
        <f>ROUND(I1152*H1152,2)</f>
        <v>0</v>
      </c>
      <c r="K1152" s="193"/>
      <c r="L1152" s="112"/>
      <c r="M1152" s="194" t="s">
        <v>1</v>
      </c>
      <c r="N1152" s="195" t="s">
        <v>40</v>
      </c>
      <c r="O1152" s="196">
        <v>0</v>
      </c>
      <c r="P1152" s="196">
        <f>O1152*H1152</f>
        <v>0</v>
      </c>
      <c r="Q1152" s="196">
        <v>0</v>
      </c>
      <c r="R1152" s="196">
        <f>Q1152*H1152</f>
        <v>0</v>
      </c>
      <c r="S1152" s="196">
        <v>0</v>
      </c>
      <c r="T1152" s="197">
        <f>S1152*H1152</f>
        <v>0</v>
      </c>
      <c r="U1152" s="111"/>
      <c r="V1152" s="111"/>
      <c r="W1152" s="29"/>
      <c r="X1152" s="29"/>
      <c r="Y1152" s="29"/>
      <c r="Z1152" s="29"/>
      <c r="AA1152" s="29"/>
      <c r="AB1152" s="29"/>
      <c r="AC1152" s="29"/>
      <c r="AD1152" s="29"/>
      <c r="AE1152" s="29"/>
      <c r="AR1152" s="99" t="s">
        <v>310</v>
      </c>
      <c r="AT1152" s="99" t="s">
        <v>207</v>
      </c>
      <c r="AU1152" s="99" t="s">
        <v>83</v>
      </c>
      <c r="AY1152" s="18" t="s">
        <v>204</v>
      </c>
      <c r="BE1152" s="100">
        <f>IF(N1152="základní",J1152,0)</f>
        <v>0</v>
      </c>
      <c r="BF1152" s="100">
        <f>IF(N1152="snížená",J1152,0)</f>
        <v>0</v>
      </c>
      <c r="BG1152" s="100">
        <f>IF(N1152="zákl. přenesená",J1152,0)</f>
        <v>0</v>
      </c>
      <c r="BH1152" s="100">
        <f>IF(N1152="sníž. přenesená",J1152,0)</f>
        <v>0</v>
      </c>
      <c r="BI1152" s="100">
        <f>IF(N1152="nulová",J1152,0)</f>
        <v>0</v>
      </c>
      <c r="BJ1152" s="18" t="s">
        <v>81</v>
      </c>
      <c r="BK1152" s="100">
        <f>ROUND(I1152*H1152,2)</f>
        <v>0</v>
      </c>
      <c r="BL1152" s="18" t="s">
        <v>310</v>
      </c>
      <c r="BM1152" s="99" t="s">
        <v>1744</v>
      </c>
    </row>
    <row r="1153" spans="1:65" s="13" customFormat="1" x14ac:dyDescent="0.2">
      <c r="A1153" s="225"/>
      <c r="B1153" s="226"/>
      <c r="C1153" s="225"/>
      <c r="D1153" s="200" t="s">
        <v>212</v>
      </c>
      <c r="E1153" s="227" t="s">
        <v>1</v>
      </c>
      <c r="F1153" s="228" t="s">
        <v>1154</v>
      </c>
      <c r="G1153" s="225"/>
      <c r="H1153" s="227" t="s">
        <v>1</v>
      </c>
      <c r="I1153" s="225"/>
      <c r="J1153" s="225"/>
      <c r="K1153" s="225"/>
      <c r="L1153" s="226"/>
      <c r="M1153" s="229"/>
      <c r="N1153" s="230"/>
      <c r="O1153" s="230"/>
      <c r="P1153" s="230"/>
      <c r="Q1153" s="230"/>
      <c r="R1153" s="230"/>
      <c r="S1153" s="230"/>
      <c r="T1153" s="231"/>
      <c r="U1153" s="225"/>
      <c r="V1153" s="225"/>
      <c r="AT1153" s="101" t="s">
        <v>212</v>
      </c>
      <c r="AU1153" s="101" t="s">
        <v>83</v>
      </c>
      <c r="AV1153" s="13" t="s">
        <v>81</v>
      </c>
      <c r="AW1153" s="13" t="s">
        <v>32</v>
      </c>
      <c r="AX1153" s="13" t="s">
        <v>75</v>
      </c>
      <c r="AY1153" s="101" t="s">
        <v>204</v>
      </c>
    </row>
    <row r="1154" spans="1:65" s="13" customFormat="1" x14ac:dyDescent="0.2">
      <c r="A1154" s="225"/>
      <c r="B1154" s="226"/>
      <c r="C1154" s="225"/>
      <c r="D1154" s="200" t="s">
        <v>212</v>
      </c>
      <c r="E1154" s="227" t="s">
        <v>1</v>
      </c>
      <c r="F1154" s="228" t="s">
        <v>1745</v>
      </c>
      <c r="G1154" s="225"/>
      <c r="H1154" s="227" t="s">
        <v>1</v>
      </c>
      <c r="I1154" s="225"/>
      <c r="J1154" s="225"/>
      <c r="K1154" s="225"/>
      <c r="L1154" s="226"/>
      <c r="M1154" s="229"/>
      <c r="N1154" s="230"/>
      <c r="O1154" s="230"/>
      <c r="P1154" s="230"/>
      <c r="Q1154" s="230"/>
      <c r="R1154" s="230"/>
      <c r="S1154" s="230"/>
      <c r="T1154" s="231"/>
      <c r="U1154" s="225"/>
      <c r="V1154" s="225"/>
      <c r="AT1154" s="101" t="s">
        <v>212</v>
      </c>
      <c r="AU1154" s="101" t="s">
        <v>83</v>
      </c>
      <c r="AV1154" s="13" t="s">
        <v>81</v>
      </c>
      <c r="AW1154" s="13" t="s">
        <v>32</v>
      </c>
      <c r="AX1154" s="13" t="s">
        <v>75</v>
      </c>
      <c r="AY1154" s="101" t="s">
        <v>204</v>
      </c>
    </row>
    <row r="1155" spans="1:65" s="13" customFormat="1" x14ac:dyDescent="0.2">
      <c r="A1155" s="225"/>
      <c r="B1155" s="226"/>
      <c r="C1155" s="225"/>
      <c r="D1155" s="200" t="s">
        <v>212</v>
      </c>
      <c r="E1155" s="227" t="s">
        <v>1</v>
      </c>
      <c r="F1155" s="228" t="s">
        <v>482</v>
      </c>
      <c r="G1155" s="225"/>
      <c r="H1155" s="227" t="s">
        <v>1</v>
      </c>
      <c r="I1155" s="225"/>
      <c r="J1155" s="225"/>
      <c r="K1155" s="225"/>
      <c r="L1155" s="226"/>
      <c r="M1155" s="229"/>
      <c r="N1155" s="230"/>
      <c r="O1155" s="230"/>
      <c r="P1155" s="230"/>
      <c r="Q1155" s="230"/>
      <c r="R1155" s="230"/>
      <c r="S1155" s="230"/>
      <c r="T1155" s="231"/>
      <c r="U1155" s="225"/>
      <c r="V1155" s="225"/>
      <c r="AT1155" s="101" t="s">
        <v>212</v>
      </c>
      <c r="AU1155" s="101" t="s">
        <v>83</v>
      </c>
      <c r="AV1155" s="13" t="s">
        <v>81</v>
      </c>
      <c r="AW1155" s="13" t="s">
        <v>32</v>
      </c>
      <c r="AX1155" s="13" t="s">
        <v>75</v>
      </c>
      <c r="AY1155" s="101" t="s">
        <v>204</v>
      </c>
    </row>
    <row r="1156" spans="1:65" s="14" customFormat="1" x14ac:dyDescent="0.2">
      <c r="A1156" s="198"/>
      <c r="B1156" s="199"/>
      <c r="C1156" s="198"/>
      <c r="D1156" s="200" t="s">
        <v>212</v>
      </c>
      <c r="E1156" s="201" t="s">
        <v>1</v>
      </c>
      <c r="F1156" s="202" t="s">
        <v>1339</v>
      </c>
      <c r="G1156" s="198"/>
      <c r="H1156" s="203">
        <v>35.1</v>
      </c>
      <c r="I1156" s="198"/>
      <c r="J1156" s="198"/>
      <c r="K1156" s="198"/>
      <c r="L1156" s="199"/>
      <c r="M1156" s="204"/>
      <c r="N1156" s="205"/>
      <c r="O1156" s="205"/>
      <c r="P1156" s="205"/>
      <c r="Q1156" s="205"/>
      <c r="R1156" s="205"/>
      <c r="S1156" s="205"/>
      <c r="T1156" s="206"/>
      <c r="U1156" s="198"/>
      <c r="V1156" s="198"/>
      <c r="AT1156" s="102" t="s">
        <v>212</v>
      </c>
      <c r="AU1156" s="102" t="s">
        <v>83</v>
      </c>
      <c r="AV1156" s="14" t="s">
        <v>83</v>
      </c>
      <c r="AW1156" s="14" t="s">
        <v>32</v>
      </c>
      <c r="AX1156" s="14" t="s">
        <v>75</v>
      </c>
      <c r="AY1156" s="102" t="s">
        <v>204</v>
      </c>
    </row>
    <row r="1157" spans="1:65" s="15" customFormat="1" x14ac:dyDescent="0.2">
      <c r="A1157" s="207"/>
      <c r="B1157" s="208"/>
      <c r="C1157" s="207"/>
      <c r="D1157" s="200" t="s">
        <v>212</v>
      </c>
      <c r="E1157" s="209" t="s">
        <v>1</v>
      </c>
      <c r="F1157" s="210" t="s">
        <v>227</v>
      </c>
      <c r="G1157" s="207"/>
      <c r="H1157" s="211">
        <v>35.1</v>
      </c>
      <c r="I1157" s="207"/>
      <c r="J1157" s="207"/>
      <c r="K1157" s="207"/>
      <c r="L1157" s="208"/>
      <c r="M1157" s="212"/>
      <c r="N1157" s="213"/>
      <c r="O1157" s="213"/>
      <c r="P1157" s="213"/>
      <c r="Q1157" s="213"/>
      <c r="R1157" s="213"/>
      <c r="S1157" s="213"/>
      <c r="T1157" s="214"/>
      <c r="U1157" s="207"/>
      <c r="V1157" s="207"/>
      <c r="AT1157" s="103" t="s">
        <v>212</v>
      </c>
      <c r="AU1157" s="103" t="s">
        <v>83</v>
      </c>
      <c r="AV1157" s="15" t="s">
        <v>211</v>
      </c>
      <c r="AW1157" s="15" t="s">
        <v>32</v>
      </c>
      <c r="AX1157" s="15" t="s">
        <v>81</v>
      </c>
      <c r="AY1157" s="103" t="s">
        <v>204</v>
      </c>
    </row>
    <row r="1158" spans="1:65" s="2" customFormat="1" ht="33" customHeight="1" x14ac:dyDescent="0.2">
      <c r="A1158" s="111"/>
      <c r="B1158" s="112"/>
      <c r="C1158" s="187" t="s">
        <v>1746</v>
      </c>
      <c r="D1158" s="187" t="s">
        <v>207</v>
      </c>
      <c r="E1158" s="188" t="s">
        <v>1747</v>
      </c>
      <c r="F1158" s="189" t="s">
        <v>1748</v>
      </c>
      <c r="G1158" s="190" t="s">
        <v>859</v>
      </c>
      <c r="H1158" s="191">
        <v>33.917000000000002</v>
      </c>
      <c r="I1158" s="192"/>
      <c r="J1158" s="192">
        <f>ROUND(I1158*H1158,2)</f>
        <v>0</v>
      </c>
      <c r="K1158" s="193"/>
      <c r="L1158" s="112"/>
      <c r="M1158" s="194" t="s">
        <v>1</v>
      </c>
      <c r="N1158" s="195" t="s">
        <v>40</v>
      </c>
      <c r="O1158" s="196">
        <v>0</v>
      </c>
      <c r="P1158" s="196">
        <f>O1158*H1158</f>
        <v>0</v>
      </c>
      <c r="Q1158" s="196">
        <v>0</v>
      </c>
      <c r="R1158" s="196">
        <f>Q1158*H1158</f>
        <v>0</v>
      </c>
      <c r="S1158" s="196">
        <v>0</v>
      </c>
      <c r="T1158" s="197">
        <f>S1158*H1158</f>
        <v>0</v>
      </c>
      <c r="U1158" s="111"/>
      <c r="V1158" s="111"/>
      <c r="W1158" s="29"/>
      <c r="X1158" s="29"/>
      <c r="Y1158" s="29"/>
      <c r="Z1158" s="29"/>
      <c r="AA1158" s="29"/>
      <c r="AB1158" s="29"/>
      <c r="AC1158" s="29"/>
      <c r="AD1158" s="29"/>
      <c r="AE1158" s="29"/>
      <c r="AR1158" s="99" t="s">
        <v>310</v>
      </c>
      <c r="AT1158" s="99" t="s">
        <v>207</v>
      </c>
      <c r="AU1158" s="99" t="s">
        <v>83</v>
      </c>
      <c r="AY1158" s="18" t="s">
        <v>204</v>
      </c>
      <c r="BE1158" s="100">
        <f>IF(N1158="základní",J1158,0)</f>
        <v>0</v>
      </c>
      <c r="BF1158" s="100">
        <f>IF(N1158="snížená",J1158,0)</f>
        <v>0</v>
      </c>
      <c r="BG1158" s="100">
        <f>IF(N1158="zákl. přenesená",J1158,0)</f>
        <v>0</v>
      </c>
      <c r="BH1158" s="100">
        <f>IF(N1158="sníž. přenesená",J1158,0)</f>
        <v>0</v>
      </c>
      <c r="BI1158" s="100">
        <f>IF(N1158="nulová",J1158,0)</f>
        <v>0</v>
      </c>
      <c r="BJ1158" s="18" t="s">
        <v>81</v>
      </c>
      <c r="BK1158" s="100">
        <f>ROUND(I1158*H1158,2)</f>
        <v>0</v>
      </c>
      <c r="BL1158" s="18" t="s">
        <v>310</v>
      </c>
      <c r="BM1158" s="99" t="s">
        <v>1749</v>
      </c>
    </row>
    <row r="1159" spans="1:65" s="2" customFormat="1" ht="24.2" customHeight="1" x14ac:dyDescent="0.2">
      <c r="A1159" s="111"/>
      <c r="B1159" s="112"/>
      <c r="C1159" s="187" t="s">
        <v>965</v>
      </c>
      <c r="D1159" s="187" t="s">
        <v>207</v>
      </c>
      <c r="E1159" s="188" t="s">
        <v>1750</v>
      </c>
      <c r="F1159" s="189" t="s">
        <v>1751</v>
      </c>
      <c r="G1159" s="190" t="s">
        <v>859</v>
      </c>
      <c r="H1159" s="191">
        <v>33.917000000000002</v>
      </c>
      <c r="I1159" s="192"/>
      <c r="J1159" s="192">
        <f>ROUND(I1159*H1159,2)</f>
        <v>0</v>
      </c>
      <c r="K1159" s="193"/>
      <c r="L1159" s="112"/>
      <c r="M1159" s="194" t="s">
        <v>1</v>
      </c>
      <c r="N1159" s="195" t="s">
        <v>40</v>
      </c>
      <c r="O1159" s="196">
        <v>0</v>
      </c>
      <c r="P1159" s="196">
        <f>O1159*H1159</f>
        <v>0</v>
      </c>
      <c r="Q1159" s="196">
        <v>0</v>
      </c>
      <c r="R1159" s="196">
        <f>Q1159*H1159</f>
        <v>0</v>
      </c>
      <c r="S1159" s="196">
        <v>0</v>
      </c>
      <c r="T1159" s="197">
        <f>S1159*H1159</f>
        <v>0</v>
      </c>
      <c r="U1159" s="111"/>
      <c r="V1159" s="111"/>
      <c r="W1159" s="29"/>
      <c r="X1159" s="29"/>
      <c r="Y1159" s="29"/>
      <c r="Z1159" s="29"/>
      <c r="AA1159" s="29"/>
      <c r="AB1159" s="29"/>
      <c r="AC1159" s="29"/>
      <c r="AD1159" s="29"/>
      <c r="AE1159" s="29"/>
      <c r="AR1159" s="99" t="s">
        <v>310</v>
      </c>
      <c r="AT1159" s="99" t="s">
        <v>207</v>
      </c>
      <c r="AU1159" s="99" t="s">
        <v>83</v>
      </c>
      <c r="AY1159" s="18" t="s">
        <v>204</v>
      </c>
      <c r="BE1159" s="100">
        <f>IF(N1159="základní",J1159,0)</f>
        <v>0</v>
      </c>
      <c r="BF1159" s="100">
        <f>IF(N1159="snížená",J1159,0)</f>
        <v>0</v>
      </c>
      <c r="BG1159" s="100">
        <f>IF(N1159="zákl. přenesená",J1159,0)</f>
        <v>0</v>
      </c>
      <c r="BH1159" s="100">
        <f>IF(N1159="sníž. přenesená",J1159,0)</f>
        <v>0</v>
      </c>
      <c r="BI1159" s="100">
        <f>IF(N1159="nulová",J1159,0)</f>
        <v>0</v>
      </c>
      <c r="BJ1159" s="18" t="s">
        <v>81</v>
      </c>
      <c r="BK1159" s="100">
        <f>ROUND(I1159*H1159,2)</f>
        <v>0</v>
      </c>
      <c r="BL1159" s="18" t="s">
        <v>310</v>
      </c>
      <c r="BM1159" s="99" t="s">
        <v>1752</v>
      </c>
    </row>
    <row r="1160" spans="1:65" s="2" customFormat="1" ht="24.2" customHeight="1" x14ac:dyDescent="0.2">
      <c r="A1160" s="111"/>
      <c r="B1160" s="112"/>
      <c r="C1160" s="187" t="s">
        <v>1753</v>
      </c>
      <c r="D1160" s="187" t="s">
        <v>207</v>
      </c>
      <c r="E1160" s="188" t="s">
        <v>1754</v>
      </c>
      <c r="F1160" s="189" t="s">
        <v>1755</v>
      </c>
      <c r="G1160" s="190" t="s">
        <v>859</v>
      </c>
      <c r="H1160" s="191">
        <v>33.917000000000002</v>
      </c>
      <c r="I1160" s="192"/>
      <c r="J1160" s="192">
        <f>ROUND(I1160*H1160,2)</f>
        <v>0</v>
      </c>
      <c r="K1160" s="193"/>
      <c r="L1160" s="112"/>
      <c r="M1160" s="194" t="s">
        <v>1</v>
      </c>
      <c r="N1160" s="195" t="s">
        <v>40</v>
      </c>
      <c r="O1160" s="196">
        <v>0</v>
      </c>
      <c r="P1160" s="196">
        <f>O1160*H1160</f>
        <v>0</v>
      </c>
      <c r="Q1160" s="196">
        <v>0</v>
      </c>
      <c r="R1160" s="196">
        <f>Q1160*H1160</f>
        <v>0</v>
      </c>
      <c r="S1160" s="196">
        <v>0</v>
      </c>
      <c r="T1160" s="197">
        <f>S1160*H1160</f>
        <v>0</v>
      </c>
      <c r="U1160" s="111"/>
      <c r="V1160" s="111"/>
      <c r="W1160" s="29"/>
      <c r="X1160" s="29"/>
      <c r="Y1160" s="29"/>
      <c r="Z1160" s="29"/>
      <c r="AA1160" s="29"/>
      <c r="AB1160" s="29"/>
      <c r="AC1160" s="29"/>
      <c r="AD1160" s="29"/>
      <c r="AE1160" s="29"/>
      <c r="AR1160" s="99" t="s">
        <v>310</v>
      </c>
      <c r="AT1160" s="99" t="s">
        <v>207</v>
      </c>
      <c r="AU1160" s="99" t="s">
        <v>83</v>
      </c>
      <c r="AY1160" s="18" t="s">
        <v>204</v>
      </c>
      <c r="BE1160" s="100">
        <f>IF(N1160="základní",J1160,0)</f>
        <v>0</v>
      </c>
      <c r="BF1160" s="100">
        <f>IF(N1160="snížená",J1160,0)</f>
        <v>0</v>
      </c>
      <c r="BG1160" s="100">
        <f>IF(N1160="zákl. přenesená",J1160,0)</f>
        <v>0</v>
      </c>
      <c r="BH1160" s="100">
        <f>IF(N1160="sníž. přenesená",J1160,0)</f>
        <v>0</v>
      </c>
      <c r="BI1160" s="100">
        <f>IF(N1160="nulová",J1160,0)</f>
        <v>0</v>
      </c>
      <c r="BJ1160" s="18" t="s">
        <v>81</v>
      </c>
      <c r="BK1160" s="100">
        <f>ROUND(I1160*H1160,2)</f>
        <v>0</v>
      </c>
      <c r="BL1160" s="18" t="s">
        <v>310</v>
      </c>
      <c r="BM1160" s="99" t="s">
        <v>1756</v>
      </c>
    </row>
    <row r="1161" spans="1:65" s="12" customFormat="1" ht="22.9" customHeight="1" x14ac:dyDescent="0.2">
      <c r="A1161" s="176"/>
      <c r="B1161" s="177"/>
      <c r="C1161" s="176"/>
      <c r="D1161" s="178" t="s">
        <v>74</v>
      </c>
      <c r="E1161" s="185" t="s">
        <v>1037</v>
      </c>
      <c r="F1161" s="185" t="s">
        <v>1038</v>
      </c>
      <c r="G1161" s="176"/>
      <c r="H1161" s="176"/>
      <c r="I1161" s="176"/>
      <c r="J1161" s="186">
        <f>BK1161</f>
        <v>0</v>
      </c>
      <c r="K1161" s="176"/>
      <c r="L1161" s="177"/>
      <c r="M1161" s="181"/>
      <c r="N1161" s="182"/>
      <c r="O1161" s="182"/>
      <c r="P1161" s="183">
        <f>SUM(P1162:P1331)</f>
        <v>0</v>
      </c>
      <c r="Q1161" s="182"/>
      <c r="R1161" s="183">
        <f>SUM(R1162:R1331)</f>
        <v>0</v>
      </c>
      <c r="S1161" s="182"/>
      <c r="T1161" s="184">
        <f>SUM(T1162:T1331)</f>
        <v>0</v>
      </c>
      <c r="U1161" s="176"/>
      <c r="V1161" s="176"/>
      <c r="AR1161" s="96" t="s">
        <v>83</v>
      </c>
      <c r="AT1161" s="97" t="s">
        <v>74</v>
      </c>
      <c r="AU1161" s="97" t="s">
        <v>81</v>
      </c>
      <c r="AY1161" s="96" t="s">
        <v>204</v>
      </c>
      <c r="BK1161" s="98">
        <f>SUM(BK1162:BK1331)</f>
        <v>0</v>
      </c>
    </row>
    <row r="1162" spans="1:65" s="2" customFormat="1" ht="16.5" customHeight="1" x14ac:dyDescent="0.2">
      <c r="A1162" s="111"/>
      <c r="B1162" s="112"/>
      <c r="C1162" s="187" t="s">
        <v>968</v>
      </c>
      <c r="D1162" s="187" t="s">
        <v>207</v>
      </c>
      <c r="E1162" s="188" t="s">
        <v>1757</v>
      </c>
      <c r="F1162" s="189" t="s">
        <v>1758</v>
      </c>
      <c r="G1162" s="190" t="s">
        <v>210</v>
      </c>
      <c r="H1162" s="191">
        <v>175.06</v>
      </c>
      <c r="I1162" s="192"/>
      <c r="J1162" s="192">
        <f>ROUND(I1162*H1162,2)</f>
        <v>0</v>
      </c>
      <c r="K1162" s="193"/>
      <c r="L1162" s="112"/>
      <c r="M1162" s="194" t="s">
        <v>1</v>
      </c>
      <c r="N1162" s="195" t="s">
        <v>40</v>
      </c>
      <c r="O1162" s="196">
        <v>0</v>
      </c>
      <c r="P1162" s="196">
        <f>O1162*H1162</f>
        <v>0</v>
      </c>
      <c r="Q1162" s="196">
        <v>0</v>
      </c>
      <c r="R1162" s="196">
        <f>Q1162*H1162</f>
        <v>0</v>
      </c>
      <c r="S1162" s="196">
        <v>0</v>
      </c>
      <c r="T1162" s="197">
        <f>S1162*H1162</f>
        <v>0</v>
      </c>
      <c r="U1162" s="111"/>
      <c r="V1162" s="111"/>
      <c r="W1162" s="29"/>
      <c r="X1162" s="29"/>
      <c r="Y1162" s="29"/>
      <c r="Z1162" s="29"/>
      <c r="AA1162" s="29"/>
      <c r="AB1162" s="29"/>
      <c r="AC1162" s="29"/>
      <c r="AD1162" s="29"/>
      <c r="AE1162" s="29"/>
      <c r="AR1162" s="99" t="s">
        <v>310</v>
      </c>
      <c r="AT1162" s="99" t="s">
        <v>207</v>
      </c>
      <c r="AU1162" s="99" t="s">
        <v>83</v>
      </c>
      <c r="AY1162" s="18" t="s">
        <v>204</v>
      </c>
      <c r="BE1162" s="100">
        <f>IF(N1162="základní",J1162,0)</f>
        <v>0</v>
      </c>
      <c r="BF1162" s="100">
        <f>IF(N1162="snížená",J1162,0)</f>
        <v>0</v>
      </c>
      <c r="BG1162" s="100">
        <f>IF(N1162="zákl. přenesená",J1162,0)</f>
        <v>0</v>
      </c>
      <c r="BH1162" s="100">
        <f>IF(N1162="sníž. přenesená",J1162,0)</f>
        <v>0</v>
      </c>
      <c r="BI1162" s="100">
        <f>IF(N1162="nulová",J1162,0)</f>
        <v>0</v>
      </c>
      <c r="BJ1162" s="18" t="s">
        <v>81</v>
      </c>
      <c r="BK1162" s="100">
        <f>ROUND(I1162*H1162,2)</f>
        <v>0</v>
      </c>
      <c r="BL1162" s="18" t="s">
        <v>310</v>
      </c>
      <c r="BM1162" s="99" t="s">
        <v>1759</v>
      </c>
    </row>
    <row r="1163" spans="1:65" s="2" customFormat="1" ht="24.2" customHeight="1" x14ac:dyDescent="0.2">
      <c r="A1163" s="111"/>
      <c r="B1163" s="112"/>
      <c r="C1163" s="187" t="s">
        <v>1760</v>
      </c>
      <c r="D1163" s="187" t="s">
        <v>207</v>
      </c>
      <c r="E1163" s="188" t="s">
        <v>1761</v>
      </c>
      <c r="F1163" s="189" t="s">
        <v>1762</v>
      </c>
      <c r="G1163" s="190" t="s">
        <v>210</v>
      </c>
      <c r="H1163" s="191">
        <v>175.06</v>
      </c>
      <c r="I1163" s="192"/>
      <c r="J1163" s="192">
        <f>ROUND(I1163*H1163,2)</f>
        <v>0</v>
      </c>
      <c r="K1163" s="193"/>
      <c r="L1163" s="112"/>
      <c r="M1163" s="194" t="s">
        <v>1</v>
      </c>
      <c r="N1163" s="195" t="s">
        <v>40</v>
      </c>
      <c r="O1163" s="196">
        <v>0</v>
      </c>
      <c r="P1163" s="196">
        <f>O1163*H1163</f>
        <v>0</v>
      </c>
      <c r="Q1163" s="196">
        <v>0</v>
      </c>
      <c r="R1163" s="196">
        <f>Q1163*H1163</f>
        <v>0</v>
      </c>
      <c r="S1163" s="196">
        <v>0</v>
      </c>
      <c r="T1163" s="197">
        <f>S1163*H1163</f>
        <v>0</v>
      </c>
      <c r="U1163" s="111"/>
      <c r="V1163" s="111"/>
      <c r="W1163" s="29"/>
      <c r="X1163" s="29"/>
      <c r="Y1163" s="29"/>
      <c r="Z1163" s="29"/>
      <c r="AA1163" s="29"/>
      <c r="AB1163" s="29"/>
      <c r="AC1163" s="29"/>
      <c r="AD1163" s="29"/>
      <c r="AE1163" s="29"/>
      <c r="AR1163" s="99" t="s">
        <v>310</v>
      </c>
      <c r="AT1163" s="99" t="s">
        <v>207</v>
      </c>
      <c r="AU1163" s="99" t="s">
        <v>83</v>
      </c>
      <c r="AY1163" s="18" t="s">
        <v>204</v>
      </c>
      <c r="BE1163" s="100">
        <f>IF(N1163="základní",J1163,0)</f>
        <v>0</v>
      </c>
      <c r="BF1163" s="100">
        <f>IF(N1163="snížená",J1163,0)</f>
        <v>0</v>
      </c>
      <c r="BG1163" s="100">
        <f>IF(N1163="zákl. přenesená",J1163,0)</f>
        <v>0</v>
      </c>
      <c r="BH1163" s="100">
        <f>IF(N1163="sníž. přenesená",J1163,0)</f>
        <v>0</v>
      </c>
      <c r="BI1163" s="100">
        <f>IF(N1163="nulová",J1163,0)</f>
        <v>0</v>
      </c>
      <c r="BJ1163" s="18" t="s">
        <v>81</v>
      </c>
      <c r="BK1163" s="100">
        <f>ROUND(I1163*H1163,2)</f>
        <v>0</v>
      </c>
      <c r="BL1163" s="18" t="s">
        <v>310</v>
      </c>
      <c r="BM1163" s="99" t="s">
        <v>1763</v>
      </c>
    </row>
    <row r="1164" spans="1:65" s="13" customFormat="1" x14ac:dyDescent="0.2">
      <c r="A1164" s="225"/>
      <c r="B1164" s="226"/>
      <c r="C1164" s="225"/>
      <c r="D1164" s="200" t="s">
        <v>212</v>
      </c>
      <c r="E1164" s="227" t="s">
        <v>1</v>
      </c>
      <c r="F1164" s="228" t="s">
        <v>1159</v>
      </c>
      <c r="G1164" s="225"/>
      <c r="H1164" s="227" t="s">
        <v>1</v>
      </c>
      <c r="I1164" s="225"/>
      <c r="J1164" s="225"/>
      <c r="K1164" s="225"/>
      <c r="L1164" s="226"/>
      <c r="M1164" s="229"/>
      <c r="N1164" s="230"/>
      <c r="O1164" s="230"/>
      <c r="P1164" s="230"/>
      <c r="Q1164" s="230"/>
      <c r="R1164" s="230"/>
      <c r="S1164" s="230"/>
      <c r="T1164" s="231"/>
      <c r="U1164" s="225"/>
      <c r="V1164" s="225"/>
      <c r="AT1164" s="101" t="s">
        <v>212</v>
      </c>
      <c r="AU1164" s="101" t="s">
        <v>83</v>
      </c>
      <c r="AV1164" s="13" t="s">
        <v>81</v>
      </c>
      <c r="AW1164" s="13" t="s">
        <v>32</v>
      </c>
      <c r="AX1164" s="13" t="s">
        <v>75</v>
      </c>
      <c r="AY1164" s="101" t="s">
        <v>204</v>
      </c>
    </row>
    <row r="1165" spans="1:65" s="13" customFormat="1" x14ac:dyDescent="0.2">
      <c r="A1165" s="225"/>
      <c r="B1165" s="226"/>
      <c r="C1165" s="225"/>
      <c r="D1165" s="200" t="s">
        <v>212</v>
      </c>
      <c r="E1165" s="227" t="s">
        <v>1</v>
      </c>
      <c r="F1165" s="228" t="s">
        <v>1764</v>
      </c>
      <c r="G1165" s="225"/>
      <c r="H1165" s="227" t="s">
        <v>1</v>
      </c>
      <c r="I1165" s="225"/>
      <c r="J1165" s="225"/>
      <c r="K1165" s="225"/>
      <c r="L1165" s="226"/>
      <c r="M1165" s="229"/>
      <c r="N1165" s="230"/>
      <c r="O1165" s="230"/>
      <c r="P1165" s="230"/>
      <c r="Q1165" s="230"/>
      <c r="R1165" s="230"/>
      <c r="S1165" s="230"/>
      <c r="T1165" s="231"/>
      <c r="U1165" s="225"/>
      <c r="V1165" s="225"/>
      <c r="AT1165" s="101" t="s">
        <v>212</v>
      </c>
      <c r="AU1165" s="101" t="s">
        <v>83</v>
      </c>
      <c r="AV1165" s="13" t="s">
        <v>81</v>
      </c>
      <c r="AW1165" s="13" t="s">
        <v>32</v>
      </c>
      <c r="AX1165" s="13" t="s">
        <v>75</v>
      </c>
      <c r="AY1165" s="101" t="s">
        <v>204</v>
      </c>
    </row>
    <row r="1166" spans="1:65" s="13" customFormat="1" x14ac:dyDescent="0.2">
      <c r="A1166" s="225"/>
      <c r="B1166" s="226"/>
      <c r="C1166" s="225"/>
      <c r="D1166" s="200" t="s">
        <v>212</v>
      </c>
      <c r="E1166" s="227" t="s">
        <v>1</v>
      </c>
      <c r="F1166" s="228" t="s">
        <v>329</v>
      </c>
      <c r="G1166" s="225"/>
      <c r="H1166" s="227" t="s">
        <v>1</v>
      </c>
      <c r="I1166" s="225"/>
      <c r="J1166" s="225"/>
      <c r="K1166" s="225"/>
      <c r="L1166" s="226"/>
      <c r="M1166" s="229"/>
      <c r="N1166" s="230"/>
      <c r="O1166" s="230"/>
      <c r="P1166" s="230"/>
      <c r="Q1166" s="230"/>
      <c r="R1166" s="230"/>
      <c r="S1166" s="230"/>
      <c r="T1166" s="231"/>
      <c r="U1166" s="225"/>
      <c r="V1166" s="225"/>
      <c r="AT1166" s="101" t="s">
        <v>212</v>
      </c>
      <c r="AU1166" s="101" t="s">
        <v>83</v>
      </c>
      <c r="AV1166" s="13" t="s">
        <v>81</v>
      </c>
      <c r="AW1166" s="13" t="s">
        <v>32</v>
      </c>
      <c r="AX1166" s="13" t="s">
        <v>75</v>
      </c>
      <c r="AY1166" s="101" t="s">
        <v>204</v>
      </c>
    </row>
    <row r="1167" spans="1:65" s="14" customFormat="1" x14ac:dyDescent="0.2">
      <c r="A1167" s="198"/>
      <c r="B1167" s="199"/>
      <c r="C1167" s="198"/>
      <c r="D1167" s="200" t="s">
        <v>212</v>
      </c>
      <c r="E1167" s="201" t="s">
        <v>1</v>
      </c>
      <c r="F1167" s="202" t="s">
        <v>1765</v>
      </c>
      <c r="G1167" s="198"/>
      <c r="H1167" s="203">
        <v>2.2000000000000002</v>
      </c>
      <c r="I1167" s="198"/>
      <c r="J1167" s="198"/>
      <c r="K1167" s="198"/>
      <c r="L1167" s="199"/>
      <c r="M1167" s="204"/>
      <c r="N1167" s="205"/>
      <c r="O1167" s="205"/>
      <c r="P1167" s="205"/>
      <c r="Q1167" s="205"/>
      <c r="R1167" s="205"/>
      <c r="S1167" s="205"/>
      <c r="T1167" s="206"/>
      <c r="U1167" s="198"/>
      <c r="V1167" s="198"/>
      <c r="AT1167" s="102" t="s">
        <v>212</v>
      </c>
      <c r="AU1167" s="102" t="s">
        <v>83</v>
      </c>
      <c r="AV1167" s="14" t="s">
        <v>83</v>
      </c>
      <c r="AW1167" s="14" t="s">
        <v>32</v>
      </c>
      <c r="AX1167" s="14" t="s">
        <v>75</v>
      </c>
      <c r="AY1167" s="102" t="s">
        <v>204</v>
      </c>
    </row>
    <row r="1168" spans="1:65" s="13" customFormat="1" x14ac:dyDescent="0.2">
      <c r="A1168" s="225"/>
      <c r="B1168" s="226"/>
      <c r="C1168" s="225"/>
      <c r="D1168" s="200" t="s">
        <v>212</v>
      </c>
      <c r="E1168" s="227" t="s">
        <v>1</v>
      </c>
      <c r="F1168" s="228" t="s">
        <v>494</v>
      </c>
      <c r="G1168" s="225"/>
      <c r="H1168" s="227" t="s">
        <v>1</v>
      </c>
      <c r="I1168" s="225"/>
      <c r="J1168" s="225"/>
      <c r="K1168" s="225"/>
      <c r="L1168" s="226"/>
      <c r="M1168" s="229"/>
      <c r="N1168" s="230"/>
      <c r="O1168" s="230"/>
      <c r="P1168" s="230"/>
      <c r="Q1168" s="230"/>
      <c r="R1168" s="230"/>
      <c r="S1168" s="230"/>
      <c r="T1168" s="231"/>
      <c r="U1168" s="225"/>
      <c r="V1168" s="225"/>
      <c r="AT1168" s="101" t="s">
        <v>212</v>
      </c>
      <c r="AU1168" s="101" t="s">
        <v>83</v>
      </c>
      <c r="AV1168" s="13" t="s">
        <v>81</v>
      </c>
      <c r="AW1168" s="13" t="s">
        <v>32</v>
      </c>
      <c r="AX1168" s="13" t="s">
        <v>75</v>
      </c>
      <c r="AY1168" s="101" t="s">
        <v>204</v>
      </c>
    </row>
    <row r="1169" spans="1:65" s="14" customFormat="1" x14ac:dyDescent="0.2">
      <c r="A1169" s="198"/>
      <c r="B1169" s="199"/>
      <c r="C1169" s="198"/>
      <c r="D1169" s="200" t="s">
        <v>212</v>
      </c>
      <c r="E1169" s="201" t="s">
        <v>1</v>
      </c>
      <c r="F1169" s="202" t="s">
        <v>1066</v>
      </c>
      <c r="G1169" s="198"/>
      <c r="H1169" s="203">
        <v>28.6</v>
      </c>
      <c r="I1169" s="198"/>
      <c r="J1169" s="198"/>
      <c r="K1169" s="198"/>
      <c r="L1169" s="199"/>
      <c r="M1169" s="204"/>
      <c r="N1169" s="205"/>
      <c r="O1169" s="205"/>
      <c r="P1169" s="205"/>
      <c r="Q1169" s="205"/>
      <c r="R1169" s="205"/>
      <c r="S1169" s="205"/>
      <c r="T1169" s="206"/>
      <c r="U1169" s="198"/>
      <c r="V1169" s="198"/>
      <c r="AT1169" s="102" t="s">
        <v>212</v>
      </c>
      <c r="AU1169" s="102" t="s">
        <v>83</v>
      </c>
      <c r="AV1169" s="14" t="s">
        <v>83</v>
      </c>
      <c r="AW1169" s="14" t="s">
        <v>32</v>
      </c>
      <c r="AX1169" s="14" t="s">
        <v>75</v>
      </c>
      <c r="AY1169" s="102" t="s">
        <v>204</v>
      </c>
    </row>
    <row r="1170" spans="1:65" s="13" customFormat="1" x14ac:dyDescent="0.2">
      <c r="A1170" s="225"/>
      <c r="B1170" s="226"/>
      <c r="C1170" s="225"/>
      <c r="D1170" s="200" t="s">
        <v>212</v>
      </c>
      <c r="E1170" s="227" t="s">
        <v>1</v>
      </c>
      <c r="F1170" s="228" t="s">
        <v>412</v>
      </c>
      <c r="G1170" s="225"/>
      <c r="H1170" s="227" t="s">
        <v>1</v>
      </c>
      <c r="I1170" s="225"/>
      <c r="J1170" s="225"/>
      <c r="K1170" s="225"/>
      <c r="L1170" s="226"/>
      <c r="M1170" s="229"/>
      <c r="N1170" s="230"/>
      <c r="O1170" s="230"/>
      <c r="P1170" s="230"/>
      <c r="Q1170" s="230"/>
      <c r="R1170" s="230"/>
      <c r="S1170" s="230"/>
      <c r="T1170" s="231"/>
      <c r="U1170" s="225"/>
      <c r="V1170" s="225"/>
      <c r="AT1170" s="101" t="s">
        <v>212</v>
      </c>
      <c r="AU1170" s="101" t="s">
        <v>83</v>
      </c>
      <c r="AV1170" s="13" t="s">
        <v>81</v>
      </c>
      <c r="AW1170" s="13" t="s">
        <v>32</v>
      </c>
      <c r="AX1170" s="13" t="s">
        <v>75</v>
      </c>
      <c r="AY1170" s="101" t="s">
        <v>204</v>
      </c>
    </row>
    <row r="1171" spans="1:65" s="14" customFormat="1" x14ac:dyDescent="0.2">
      <c r="A1171" s="198"/>
      <c r="B1171" s="199"/>
      <c r="C1171" s="198"/>
      <c r="D1171" s="200" t="s">
        <v>212</v>
      </c>
      <c r="E1171" s="201" t="s">
        <v>1</v>
      </c>
      <c r="F1171" s="202" t="s">
        <v>1654</v>
      </c>
      <c r="G1171" s="198"/>
      <c r="H1171" s="203">
        <v>1.8</v>
      </c>
      <c r="I1171" s="198"/>
      <c r="J1171" s="198"/>
      <c r="K1171" s="198"/>
      <c r="L1171" s="199"/>
      <c r="M1171" s="204"/>
      <c r="N1171" s="205"/>
      <c r="O1171" s="205"/>
      <c r="P1171" s="205"/>
      <c r="Q1171" s="205"/>
      <c r="R1171" s="205"/>
      <c r="S1171" s="205"/>
      <c r="T1171" s="206"/>
      <c r="U1171" s="198"/>
      <c r="V1171" s="198"/>
      <c r="AT1171" s="102" t="s">
        <v>212</v>
      </c>
      <c r="AU1171" s="102" t="s">
        <v>83</v>
      </c>
      <c r="AV1171" s="14" t="s">
        <v>83</v>
      </c>
      <c r="AW1171" s="14" t="s">
        <v>32</v>
      </c>
      <c r="AX1171" s="14" t="s">
        <v>75</v>
      </c>
      <c r="AY1171" s="102" t="s">
        <v>204</v>
      </c>
    </row>
    <row r="1172" spans="1:65" s="13" customFormat="1" x14ac:dyDescent="0.2">
      <c r="A1172" s="225"/>
      <c r="B1172" s="226"/>
      <c r="C1172" s="225"/>
      <c r="D1172" s="200" t="s">
        <v>212</v>
      </c>
      <c r="E1172" s="227" t="s">
        <v>1</v>
      </c>
      <c r="F1172" s="228" t="s">
        <v>495</v>
      </c>
      <c r="G1172" s="225"/>
      <c r="H1172" s="227" t="s">
        <v>1</v>
      </c>
      <c r="I1172" s="225"/>
      <c r="J1172" s="225"/>
      <c r="K1172" s="225"/>
      <c r="L1172" s="226"/>
      <c r="M1172" s="229"/>
      <c r="N1172" s="230"/>
      <c r="O1172" s="230"/>
      <c r="P1172" s="230"/>
      <c r="Q1172" s="230"/>
      <c r="R1172" s="230"/>
      <c r="S1172" s="230"/>
      <c r="T1172" s="231"/>
      <c r="U1172" s="225"/>
      <c r="V1172" s="225"/>
      <c r="AT1172" s="101" t="s">
        <v>212</v>
      </c>
      <c r="AU1172" s="101" t="s">
        <v>83</v>
      </c>
      <c r="AV1172" s="13" t="s">
        <v>81</v>
      </c>
      <c r="AW1172" s="13" t="s">
        <v>32</v>
      </c>
      <c r="AX1172" s="13" t="s">
        <v>75</v>
      </c>
      <c r="AY1172" s="101" t="s">
        <v>204</v>
      </c>
    </row>
    <row r="1173" spans="1:65" s="14" customFormat="1" x14ac:dyDescent="0.2">
      <c r="A1173" s="198"/>
      <c r="B1173" s="199"/>
      <c r="C1173" s="198"/>
      <c r="D1173" s="200" t="s">
        <v>212</v>
      </c>
      <c r="E1173" s="201" t="s">
        <v>1</v>
      </c>
      <c r="F1173" s="202" t="s">
        <v>612</v>
      </c>
      <c r="G1173" s="198"/>
      <c r="H1173" s="203">
        <v>0.9</v>
      </c>
      <c r="I1173" s="198"/>
      <c r="J1173" s="198"/>
      <c r="K1173" s="198"/>
      <c r="L1173" s="199"/>
      <c r="M1173" s="204"/>
      <c r="N1173" s="205"/>
      <c r="O1173" s="205"/>
      <c r="P1173" s="205"/>
      <c r="Q1173" s="205"/>
      <c r="R1173" s="205"/>
      <c r="S1173" s="205"/>
      <c r="T1173" s="206"/>
      <c r="U1173" s="198"/>
      <c r="V1173" s="198"/>
      <c r="AT1173" s="102" t="s">
        <v>212</v>
      </c>
      <c r="AU1173" s="102" t="s">
        <v>83</v>
      </c>
      <c r="AV1173" s="14" t="s">
        <v>83</v>
      </c>
      <c r="AW1173" s="14" t="s">
        <v>32</v>
      </c>
      <c r="AX1173" s="14" t="s">
        <v>75</v>
      </c>
      <c r="AY1173" s="102" t="s">
        <v>204</v>
      </c>
    </row>
    <row r="1174" spans="1:65" s="13" customFormat="1" x14ac:dyDescent="0.2">
      <c r="A1174" s="225"/>
      <c r="B1174" s="226"/>
      <c r="C1174" s="225"/>
      <c r="D1174" s="200" t="s">
        <v>212</v>
      </c>
      <c r="E1174" s="227" t="s">
        <v>1</v>
      </c>
      <c r="F1174" s="228" t="s">
        <v>498</v>
      </c>
      <c r="G1174" s="225"/>
      <c r="H1174" s="227" t="s">
        <v>1</v>
      </c>
      <c r="I1174" s="225"/>
      <c r="J1174" s="225"/>
      <c r="K1174" s="225"/>
      <c r="L1174" s="226"/>
      <c r="M1174" s="229"/>
      <c r="N1174" s="230"/>
      <c r="O1174" s="230"/>
      <c r="P1174" s="230"/>
      <c r="Q1174" s="230"/>
      <c r="R1174" s="230"/>
      <c r="S1174" s="230"/>
      <c r="T1174" s="231"/>
      <c r="U1174" s="225"/>
      <c r="V1174" s="225"/>
      <c r="AT1174" s="101" t="s">
        <v>212</v>
      </c>
      <c r="AU1174" s="101" t="s">
        <v>83</v>
      </c>
      <c r="AV1174" s="13" t="s">
        <v>81</v>
      </c>
      <c r="AW1174" s="13" t="s">
        <v>32</v>
      </c>
      <c r="AX1174" s="13" t="s">
        <v>75</v>
      </c>
      <c r="AY1174" s="101" t="s">
        <v>204</v>
      </c>
    </row>
    <row r="1175" spans="1:65" s="14" customFormat="1" x14ac:dyDescent="0.2">
      <c r="A1175" s="198"/>
      <c r="B1175" s="199"/>
      <c r="C1175" s="198"/>
      <c r="D1175" s="200" t="s">
        <v>212</v>
      </c>
      <c r="E1175" s="201" t="s">
        <v>1</v>
      </c>
      <c r="F1175" s="202" t="s">
        <v>499</v>
      </c>
      <c r="G1175" s="198"/>
      <c r="H1175" s="203">
        <v>31.17</v>
      </c>
      <c r="I1175" s="198"/>
      <c r="J1175" s="198"/>
      <c r="K1175" s="198"/>
      <c r="L1175" s="199"/>
      <c r="M1175" s="204"/>
      <c r="N1175" s="205"/>
      <c r="O1175" s="205"/>
      <c r="P1175" s="205"/>
      <c r="Q1175" s="205"/>
      <c r="R1175" s="205"/>
      <c r="S1175" s="205"/>
      <c r="T1175" s="206"/>
      <c r="U1175" s="198"/>
      <c r="V1175" s="198"/>
      <c r="AT1175" s="102" t="s">
        <v>212</v>
      </c>
      <c r="AU1175" s="102" t="s">
        <v>83</v>
      </c>
      <c r="AV1175" s="14" t="s">
        <v>83</v>
      </c>
      <c r="AW1175" s="14" t="s">
        <v>32</v>
      </c>
      <c r="AX1175" s="14" t="s">
        <v>75</v>
      </c>
      <c r="AY1175" s="102" t="s">
        <v>204</v>
      </c>
    </row>
    <row r="1176" spans="1:65" s="13" customFormat="1" x14ac:dyDescent="0.2">
      <c r="A1176" s="225"/>
      <c r="B1176" s="226"/>
      <c r="C1176" s="225"/>
      <c r="D1176" s="200" t="s">
        <v>212</v>
      </c>
      <c r="E1176" s="227" t="s">
        <v>1</v>
      </c>
      <c r="F1176" s="228" t="s">
        <v>500</v>
      </c>
      <c r="G1176" s="225"/>
      <c r="H1176" s="227" t="s">
        <v>1</v>
      </c>
      <c r="I1176" s="225"/>
      <c r="J1176" s="225"/>
      <c r="K1176" s="225"/>
      <c r="L1176" s="226"/>
      <c r="M1176" s="229"/>
      <c r="N1176" s="230"/>
      <c r="O1176" s="230"/>
      <c r="P1176" s="230"/>
      <c r="Q1176" s="230"/>
      <c r="R1176" s="230"/>
      <c r="S1176" s="230"/>
      <c r="T1176" s="231"/>
      <c r="U1176" s="225"/>
      <c r="V1176" s="225"/>
      <c r="AT1176" s="101" t="s">
        <v>212</v>
      </c>
      <c r="AU1176" s="101" t="s">
        <v>83</v>
      </c>
      <c r="AV1176" s="13" t="s">
        <v>81</v>
      </c>
      <c r="AW1176" s="13" t="s">
        <v>32</v>
      </c>
      <c r="AX1176" s="13" t="s">
        <v>75</v>
      </c>
      <c r="AY1176" s="101" t="s">
        <v>204</v>
      </c>
    </row>
    <row r="1177" spans="1:65" s="14" customFormat="1" x14ac:dyDescent="0.2">
      <c r="A1177" s="198"/>
      <c r="B1177" s="199"/>
      <c r="C1177" s="198"/>
      <c r="D1177" s="200" t="s">
        <v>212</v>
      </c>
      <c r="E1177" s="201" t="s">
        <v>1</v>
      </c>
      <c r="F1177" s="202" t="s">
        <v>501</v>
      </c>
      <c r="G1177" s="198"/>
      <c r="H1177" s="203">
        <v>44.22</v>
      </c>
      <c r="I1177" s="198"/>
      <c r="J1177" s="198"/>
      <c r="K1177" s="198"/>
      <c r="L1177" s="199"/>
      <c r="M1177" s="204"/>
      <c r="N1177" s="205"/>
      <c r="O1177" s="205"/>
      <c r="P1177" s="205"/>
      <c r="Q1177" s="205"/>
      <c r="R1177" s="205"/>
      <c r="S1177" s="205"/>
      <c r="T1177" s="206"/>
      <c r="U1177" s="198"/>
      <c r="V1177" s="198"/>
      <c r="AT1177" s="102" t="s">
        <v>212</v>
      </c>
      <c r="AU1177" s="102" t="s">
        <v>83</v>
      </c>
      <c r="AV1177" s="14" t="s">
        <v>83</v>
      </c>
      <c r="AW1177" s="14" t="s">
        <v>32</v>
      </c>
      <c r="AX1177" s="14" t="s">
        <v>75</v>
      </c>
      <c r="AY1177" s="102" t="s">
        <v>204</v>
      </c>
    </row>
    <row r="1178" spans="1:65" s="13" customFormat="1" x14ac:dyDescent="0.2">
      <c r="A1178" s="225"/>
      <c r="B1178" s="226"/>
      <c r="C1178" s="225"/>
      <c r="D1178" s="200" t="s">
        <v>212</v>
      </c>
      <c r="E1178" s="227" t="s">
        <v>1</v>
      </c>
      <c r="F1178" s="228" t="s">
        <v>431</v>
      </c>
      <c r="G1178" s="225"/>
      <c r="H1178" s="227" t="s">
        <v>1</v>
      </c>
      <c r="I1178" s="225"/>
      <c r="J1178" s="225"/>
      <c r="K1178" s="225"/>
      <c r="L1178" s="226"/>
      <c r="M1178" s="229"/>
      <c r="N1178" s="230"/>
      <c r="O1178" s="230"/>
      <c r="P1178" s="230"/>
      <c r="Q1178" s="230"/>
      <c r="R1178" s="230"/>
      <c r="S1178" s="230"/>
      <c r="T1178" s="231"/>
      <c r="U1178" s="225"/>
      <c r="V1178" s="225"/>
      <c r="AT1178" s="101" t="s">
        <v>212</v>
      </c>
      <c r="AU1178" s="101" t="s">
        <v>83</v>
      </c>
      <c r="AV1178" s="13" t="s">
        <v>81</v>
      </c>
      <c r="AW1178" s="13" t="s">
        <v>32</v>
      </c>
      <c r="AX1178" s="13" t="s">
        <v>75</v>
      </c>
      <c r="AY1178" s="101" t="s">
        <v>204</v>
      </c>
    </row>
    <row r="1179" spans="1:65" s="14" customFormat="1" x14ac:dyDescent="0.2">
      <c r="A1179" s="198"/>
      <c r="B1179" s="199"/>
      <c r="C1179" s="198"/>
      <c r="D1179" s="200" t="s">
        <v>212</v>
      </c>
      <c r="E1179" s="201" t="s">
        <v>1</v>
      </c>
      <c r="F1179" s="202" t="s">
        <v>514</v>
      </c>
      <c r="G1179" s="198"/>
      <c r="H1179" s="203">
        <v>66.17</v>
      </c>
      <c r="I1179" s="198"/>
      <c r="J1179" s="198"/>
      <c r="K1179" s="198"/>
      <c r="L1179" s="199"/>
      <c r="M1179" s="204"/>
      <c r="N1179" s="205"/>
      <c r="O1179" s="205"/>
      <c r="P1179" s="205"/>
      <c r="Q1179" s="205"/>
      <c r="R1179" s="205"/>
      <c r="S1179" s="205"/>
      <c r="T1179" s="206"/>
      <c r="U1179" s="198"/>
      <c r="V1179" s="198"/>
      <c r="AT1179" s="102" t="s">
        <v>212</v>
      </c>
      <c r="AU1179" s="102" t="s">
        <v>83</v>
      </c>
      <c r="AV1179" s="14" t="s">
        <v>83</v>
      </c>
      <c r="AW1179" s="14" t="s">
        <v>32</v>
      </c>
      <c r="AX1179" s="14" t="s">
        <v>75</v>
      </c>
      <c r="AY1179" s="102" t="s">
        <v>204</v>
      </c>
    </row>
    <row r="1180" spans="1:65" s="15" customFormat="1" x14ac:dyDescent="0.2">
      <c r="A1180" s="207"/>
      <c r="B1180" s="208"/>
      <c r="C1180" s="207"/>
      <c r="D1180" s="200" t="s">
        <v>212</v>
      </c>
      <c r="E1180" s="209" t="s">
        <v>1</v>
      </c>
      <c r="F1180" s="210" t="s">
        <v>227</v>
      </c>
      <c r="G1180" s="207"/>
      <c r="H1180" s="211">
        <v>175.06</v>
      </c>
      <c r="I1180" s="207"/>
      <c r="J1180" s="207"/>
      <c r="K1180" s="207"/>
      <c r="L1180" s="208"/>
      <c r="M1180" s="212"/>
      <c r="N1180" s="213"/>
      <c r="O1180" s="213"/>
      <c r="P1180" s="213"/>
      <c r="Q1180" s="213"/>
      <c r="R1180" s="213"/>
      <c r="S1180" s="213"/>
      <c r="T1180" s="214"/>
      <c r="U1180" s="207"/>
      <c r="V1180" s="207"/>
      <c r="AT1180" s="103" t="s">
        <v>212</v>
      </c>
      <c r="AU1180" s="103" t="s">
        <v>83</v>
      </c>
      <c r="AV1180" s="15" t="s">
        <v>211</v>
      </c>
      <c r="AW1180" s="15" t="s">
        <v>32</v>
      </c>
      <c r="AX1180" s="15" t="s">
        <v>81</v>
      </c>
      <c r="AY1180" s="103" t="s">
        <v>204</v>
      </c>
    </row>
    <row r="1181" spans="1:65" s="2" customFormat="1" ht="24.2" customHeight="1" x14ac:dyDescent="0.2">
      <c r="A1181" s="111"/>
      <c r="B1181" s="112"/>
      <c r="C1181" s="187" t="s">
        <v>974</v>
      </c>
      <c r="D1181" s="187" t="s">
        <v>207</v>
      </c>
      <c r="E1181" s="188" t="s">
        <v>1766</v>
      </c>
      <c r="F1181" s="189" t="s">
        <v>1767</v>
      </c>
      <c r="G1181" s="190" t="s">
        <v>210</v>
      </c>
      <c r="H1181" s="191">
        <v>175.06</v>
      </c>
      <c r="I1181" s="192"/>
      <c r="J1181" s="192">
        <f>ROUND(I1181*H1181,2)</f>
        <v>0</v>
      </c>
      <c r="K1181" s="193"/>
      <c r="L1181" s="112"/>
      <c r="M1181" s="194" t="s">
        <v>1</v>
      </c>
      <c r="N1181" s="195" t="s">
        <v>40</v>
      </c>
      <c r="O1181" s="196">
        <v>0</v>
      </c>
      <c r="P1181" s="196">
        <f>O1181*H1181</f>
        <v>0</v>
      </c>
      <c r="Q1181" s="196">
        <v>0</v>
      </c>
      <c r="R1181" s="196">
        <f>Q1181*H1181</f>
        <v>0</v>
      </c>
      <c r="S1181" s="196">
        <v>0</v>
      </c>
      <c r="T1181" s="197">
        <f>S1181*H1181</f>
        <v>0</v>
      </c>
      <c r="U1181" s="111"/>
      <c r="V1181" s="111"/>
      <c r="W1181" s="29"/>
      <c r="X1181" s="29"/>
      <c r="Y1181" s="29"/>
      <c r="Z1181" s="29"/>
      <c r="AA1181" s="29"/>
      <c r="AB1181" s="29"/>
      <c r="AC1181" s="29"/>
      <c r="AD1181" s="29"/>
      <c r="AE1181" s="29"/>
      <c r="AR1181" s="99" t="s">
        <v>310</v>
      </c>
      <c r="AT1181" s="99" t="s">
        <v>207</v>
      </c>
      <c r="AU1181" s="99" t="s">
        <v>83</v>
      </c>
      <c r="AY1181" s="18" t="s">
        <v>204</v>
      </c>
      <c r="BE1181" s="100">
        <f>IF(N1181="základní",J1181,0)</f>
        <v>0</v>
      </c>
      <c r="BF1181" s="100">
        <f>IF(N1181="snížená",J1181,0)</f>
        <v>0</v>
      </c>
      <c r="BG1181" s="100">
        <f>IF(N1181="zákl. přenesená",J1181,0)</f>
        <v>0</v>
      </c>
      <c r="BH1181" s="100">
        <f>IF(N1181="sníž. přenesená",J1181,0)</f>
        <v>0</v>
      </c>
      <c r="BI1181" s="100">
        <f>IF(N1181="nulová",J1181,0)</f>
        <v>0</v>
      </c>
      <c r="BJ1181" s="18" t="s">
        <v>81</v>
      </c>
      <c r="BK1181" s="100">
        <f>ROUND(I1181*H1181,2)</f>
        <v>0</v>
      </c>
      <c r="BL1181" s="18" t="s">
        <v>310</v>
      </c>
      <c r="BM1181" s="99" t="s">
        <v>1768</v>
      </c>
    </row>
    <row r="1182" spans="1:65" s="13" customFormat="1" x14ac:dyDescent="0.2">
      <c r="A1182" s="225"/>
      <c r="B1182" s="226"/>
      <c r="C1182" s="225"/>
      <c r="D1182" s="200" t="s">
        <v>212</v>
      </c>
      <c r="E1182" s="227" t="s">
        <v>1</v>
      </c>
      <c r="F1182" s="228" t="s">
        <v>1159</v>
      </c>
      <c r="G1182" s="225"/>
      <c r="H1182" s="227" t="s">
        <v>1</v>
      </c>
      <c r="I1182" s="225"/>
      <c r="J1182" s="225"/>
      <c r="K1182" s="225"/>
      <c r="L1182" s="226"/>
      <c r="M1182" s="229"/>
      <c r="N1182" s="230"/>
      <c r="O1182" s="230"/>
      <c r="P1182" s="230"/>
      <c r="Q1182" s="230"/>
      <c r="R1182" s="230"/>
      <c r="S1182" s="230"/>
      <c r="T1182" s="231"/>
      <c r="U1182" s="225"/>
      <c r="V1182" s="225"/>
      <c r="AT1182" s="101" t="s">
        <v>212</v>
      </c>
      <c r="AU1182" s="101" t="s">
        <v>83</v>
      </c>
      <c r="AV1182" s="13" t="s">
        <v>81</v>
      </c>
      <c r="AW1182" s="13" t="s">
        <v>32</v>
      </c>
      <c r="AX1182" s="13" t="s">
        <v>75</v>
      </c>
      <c r="AY1182" s="101" t="s">
        <v>204</v>
      </c>
    </row>
    <row r="1183" spans="1:65" s="13" customFormat="1" x14ac:dyDescent="0.2">
      <c r="A1183" s="225"/>
      <c r="B1183" s="226"/>
      <c r="C1183" s="225"/>
      <c r="D1183" s="200" t="s">
        <v>212</v>
      </c>
      <c r="E1183" s="227" t="s">
        <v>1</v>
      </c>
      <c r="F1183" s="228" t="s">
        <v>1764</v>
      </c>
      <c r="G1183" s="225"/>
      <c r="H1183" s="227" t="s">
        <v>1</v>
      </c>
      <c r="I1183" s="225"/>
      <c r="J1183" s="225"/>
      <c r="K1183" s="225"/>
      <c r="L1183" s="226"/>
      <c r="M1183" s="229"/>
      <c r="N1183" s="230"/>
      <c r="O1183" s="230"/>
      <c r="P1183" s="230"/>
      <c r="Q1183" s="230"/>
      <c r="R1183" s="230"/>
      <c r="S1183" s="230"/>
      <c r="T1183" s="231"/>
      <c r="U1183" s="225"/>
      <c r="V1183" s="225"/>
      <c r="AT1183" s="101" t="s">
        <v>212</v>
      </c>
      <c r="AU1183" s="101" t="s">
        <v>83</v>
      </c>
      <c r="AV1183" s="13" t="s">
        <v>81</v>
      </c>
      <c r="AW1183" s="13" t="s">
        <v>32</v>
      </c>
      <c r="AX1183" s="13" t="s">
        <v>75</v>
      </c>
      <c r="AY1183" s="101" t="s">
        <v>204</v>
      </c>
    </row>
    <row r="1184" spans="1:65" s="13" customFormat="1" x14ac:dyDescent="0.2">
      <c r="A1184" s="225"/>
      <c r="B1184" s="226"/>
      <c r="C1184" s="225"/>
      <c r="D1184" s="200" t="s">
        <v>212</v>
      </c>
      <c r="E1184" s="227" t="s">
        <v>1</v>
      </c>
      <c r="F1184" s="228" t="s">
        <v>329</v>
      </c>
      <c r="G1184" s="225"/>
      <c r="H1184" s="227" t="s">
        <v>1</v>
      </c>
      <c r="I1184" s="225"/>
      <c r="J1184" s="225"/>
      <c r="K1184" s="225"/>
      <c r="L1184" s="226"/>
      <c r="M1184" s="229"/>
      <c r="N1184" s="230"/>
      <c r="O1184" s="230"/>
      <c r="P1184" s="230"/>
      <c r="Q1184" s="230"/>
      <c r="R1184" s="230"/>
      <c r="S1184" s="230"/>
      <c r="T1184" s="231"/>
      <c r="U1184" s="225"/>
      <c r="V1184" s="225"/>
      <c r="AT1184" s="101" t="s">
        <v>212</v>
      </c>
      <c r="AU1184" s="101" t="s">
        <v>83</v>
      </c>
      <c r="AV1184" s="13" t="s">
        <v>81</v>
      </c>
      <c r="AW1184" s="13" t="s">
        <v>32</v>
      </c>
      <c r="AX1184" s="13" t="s">
        <v>75</v>
      </c>
      <c r="AY1184" s="101" t="s">
        <v>204</v>
      </c>
    </row>
    <row r="1185" spans="1:65" s="14" customFormat="1" x14ac:dyDescent="0.2">
      <c r="A1185" s="198"/>
      <c r="B1185" s="199"/>
      <c r="C1185" s="198"/>
      <c r="D1185" s="200" t="s">
        <v>212</v>
      </c>
      <c r="E1185" s="201" t="s">
        <v>1</v>
      </c>
      <c r="F1185" s="202" t="s">
        <v>1765</v>
      </c>
      <c r="G1185" s="198"/>
      <c r="H1185" s="203">
        <v>2.2000000000000002</v>
      </c>
      <c r="I1185" s="198"/>
      <c r="J1185" s="198"/>
      <c r="K1185" s="198"/>
      <c r="L1185" s="199"/>
      <c r="M1185" s="204"/>
      <c r="N1185" s="205"/>
      <c r="O1185" s="205"/>
      <c r="P1185" s="205"/>
      <c r="Q1185" s="205"/>
      <c r="R1185" s="205"/>
      <c r="S1185" s="205"/>
      <c r="T1185" s="206"/>
      <c r="U1185" s="198"/>
      <c r="V1185" s="198"/>
      <c r="AT1185" s="102" t="s">
        <v>212</v>
      </c>
      <c r="AU1185" s="102" t="s">
        <v>83</v>
      </c>
      <c r="AV1185" s="14" t="s">
        <v>83</v>
      </c>
      <c r="AW1185" s="14" t="s">
        <v>32</v>
      </c>
      <c r="AX1185" s="14" t="s">
        <v>75</v>
      </c>
      <c r="AY1185" s="102" t="s">
        <v>204</v>
      </c>
    </row>
    <row r="1186" spans="1:65" s="13" customFormat="1" x14ac:dyDescent="0.2">
      <c r="A1186" s="225"/>
      <c r="B1186" s="226"/>
      <c r="C1186" s="225"/>
      <c r="D1186" s="200" t="s">
        <v>212</v>
      </c>
      <c r="E1186" s="227" t="s">
        <v>1</v>
      </c>
      <c r="F1186" s="228" t="s">
        <v>494</v>
      </c>
      <c r="G1186" s="225"/>
      <c r="H1186" s="227" t="s">
        <v>1</v>
      </c>
      <c r="I1186" s="225"/>
      <c r="J1186" s="225"/>
      <c r="K1186" s="225"/>
      <c r="L1186" s="226"/>
      <c r="M1186" s="229"/>
      <c r="N1186" s="230"/>
      <c r="O1186" s="230"/>
      <c r="P1186" s="230"/>
      <c r="Q1186" s="230"/>
      <c r="R1186" s="230"/>
      <c r="S1186" s="230"/>
      <c r="T1186" s="231"/>
      <c r="U1186" s="225"/>
      <c r="V1186" s="225"/>
      <c r="AT1186" s="101" t="s">
        <v>212</v>
      </c>
      <c r="AU1186" s="101" t="s">
        <v>83</v>
      </c>
      <c r="AV1186" s="13" t="s">
        <v>81</v>
      </c>
      <c r="AW1186" s="13" t="s">
        <v>32</v>
      </c>
      <c r="AX1186" s="13" t="s">
        <v>75</v>
      </c>
      <c r="AY1186" s="101" t="s">
        <v>204</v>
      </c>
    </row>
    <row r="1187" spans="1:65" s="14" customFormat="1" x14ac:dyDescent="0.2">
      <c r="A1187" s="198"/>
      <c r="B1187" s="199"/>
      <c r="C1187" s="198"/>
      <c r="D1187" s="200" t="s">
        <v>212</v>
      </c>
      <c r="E1187" s="201" t="s">
        <v>1</v>
      </c>
      <c r="F1187" s="202" t="s">
        <v>1066</v>
      </c>
      <c r="G1187" s="198"/>
      <c r="H1187" s="203">
        <v>28.6</v>
      </c>
      <c r="I1187" s="198"/>
      <c r="J1187" s="198"/>
      <c r="K1187" s="198"/>
      <c r="L1187" s="199"/>
      <c r="M1187" s="204"/>
      <c r="N1187" s="205"/>
      <c r="O1187" s="205"/>
      <c r="P1187" s="205"/>
      <c r="Q1187" s="205"/>
      <c r="R1187" s="205"/>
      <c r="S1187" s="205"/>
      <c r="T1187" s="206"/>
      <c r="U1187" s="198"/>
      <c r="V1187" s="198"/>
      <c r="AT1187" s="102" t="s">
        <v>212</v>
      </c>
      <c r="AU1187" s="102" t="s">
        <v>83</v>
      </c>
      <c r="AV1187" s="14" t="s">
        <v>83</v>
      </c>
      <c r="AW1187" s="14" t="s">
        <v>32</v>
      </c>
      <c r="AX1187" s="14" t="s">
        <v>75</v>
      </c>
      <c r="AY1187" s="102" t="s">
        <v>204</v>
      </c>
    </row>
    <row r="1188" spans="1:65" s="13" customFormat="1" x14ac:dyDescent="0.2">
      <c r="A1188" s="225"/>
      <c r="B1188" s="226"/>
      <c r="C1188" s="225"/>
      <c r="D1188" s="200" t="s">
        <v>212</v>
      </c>
      <c r="E1188" s="227" t="s">
        <v>1</v>
      </c>
      <c r="F1188" s="228" t="s">
        <v>412</v>
      </c>
      <c r="G1188" s="225"/>
      <c r="H1188" s="227" t="s">
        <v>1</v>
      </c>
      <c r="I1188" s="225"/>
      <c r="J1188" s="225"/>
      <c r="K1188" s="225"/>
      <c r="L1188" s="226"/>
      <c r="M1188" s="229"/>
      <c r="N1188" s="230"/>
      <c r="O1188" s="230"/>
      <c r="P1188" s="230"/>
      <c r="Q1188" s="230"/>
      <c r="R1188" s="230"/>
      <c r="S1188" s="230"/>
      <c r="T1188" s="231"/>
      <c r="U1188" s="225"/>
      <c r="V1188" s="225"/>
      <c r="AT1188" s="101" t="s">
        <v>212</v>
      </c>
      <c r="AU1188" s="101" t="s">
        <v>83</v>
      </c>
      <c r="AV1188" s="13" t="s">
        <v>81</v>
      </c>
      <c r="AW1188" s="13" t="s">
        <v>32</v>
      </c>
      <c r="AX1188" s="13" t="s">
        <v>75</v>
      </c>
      <c r="AY1188" s="101" t="s">
        <v>204</v>
      </c>
    </row>
    <row r="1189" spans="1:65" s="14" customFormat="1" x14ac:dyDescent="0.2">
      <c r="A1189" s="198"/>
      <c r="B1189" s="199"/>
      <c r="C1189" s="198"/>
      <c r="D1189" s="200" t="s">
        <v>212</v>
      </c>
      <c r="E1189" s="201" t="s">
        <v>1</v>
      </c>
      <c r="F1189" s="202" t="s">
        <v>1654</v>
      </c>
      <c r="G1189" s="198"/>
      <c r="H1189" s="203">
        <v>1.8</v>
      </c>
      <c r="I1189" s="198"/>
      <c r="J1189" s="198"/>
      <c r="K1189" s="198"/>
      <c r="L1189" s="199"/>
      <c r="M1189" s="204"/>
      <c r="N1189" s="205"/>
      <c r="O1189" s="205"/>
      <c r="P1189" s="205"/>
      <c r="Q1189" s="205"/>
      <c r="R1189" s="205"/>
      <c r="S1189" s="205"/>
      <c r="T1189" s="206"/>
      <c r="U1189" s="198"/>
      <c r="V1189" s="198"/>
      <c r="AT1189" s="102" t="s">
        <v>212</v>
      </c>
      <c r="AU1189" s="102" t="s">
        <v>83</v>
      </c>
      <c r="AV1189" s="14" t="s">
        <v>83</v>
      </c>
      <c r="AW1189" s="14" t="s">
        <v>32</v>
      </c>
      <c r="AX1189" s="14" t="s">
        <v>75</v>
      </c>
      <c r="AY1189" s="102" t="s">
        <v>204</v>
      </c>
    </row>
    <row r="1190" spans="1:65" s="13" customFormat="1" x14ac:dyDescent="0.2">
      <c r="A1190" s="225"/>
      <c r="B1190" s="226"/>
      <c r="C1190" s="225"/>
      <c r="D1190" s="200" t="s">
        <v>212</v>
      </c>
      <c r="E1190" s="227" t="s">
        <v>1</v>
      </c>
      <c r="F1190" s="228" t="s">
        <v>495</v>
      </c>
      <c r="G1190" s="225"/>
      <c r="H1190" s="227" t="s">
        <v>1</v>
      </c>
      <c r="I1190" s="225"/>
      <c r="J1190" s="225"/>
      <c r="K1190" s="225"/>
      <c r="L1190" s="226"/>
      <c r="M1190" s="229"/>
      <c r="N1190" s="230"/>
      <c r="O1190" s="230"/>
      <c r="P1190" s="230"/>
      <c r="Q1190" s="230"/>
      <c r="R1190" s="230"/>
      <c r="S1190" s="230"/>
      <c r="T1190" s="231"/>
      <c r="U1190" s="225"/>
      <c r="V1190" s="225"/>
      <c r="AT1190" s="101" t="s">
        <v>212</v>
      </c>
      <c r="AU1190" s="101" t="s">
        <v>83</v>
      </c>
      <c r="AV1190" s="13" t="s">
        <v>81</v>
      </c>
      <c r="AW1190" s="13" t="s">
        <v>32</v>
      </c>
      <c r="AX1190" s="13" t="s">
        <v>75</v>
      </c>
      <c r="AY1190" s="101" t="s">
        <v>204</v>
      </c>
    </row>
    <row r="1191" spans="1:65" s="14" customFormat="1" x14ac:dyDescent="0.2">
      <c r="A1191" s="198"/>
      <c r="B1191" s="199"/>
      <c r="C1191" s="198"/>
      <c r="D1191" s="200" t="s">
        <v>212</v>
      </c>
      <c r="E1191" s="201" t="s">
        <v>1</v>
      </c>
      <c r="F1191" s="202" t="s">
        <v>612</v>
      </c>
      <c r="G1191" s="198"/>
      <c r="H1191" s="203">
        <v>0.9</v>
      </c>
      <c r="I1191" s="198"/>
      <c r="J1191" s="198"/>
      <c r="K1191" s="198"/>
      <c r="L1191" s="199"/>
      <c r="M1191" s="204"/>
      <c r="N1191" s="205"/>
      <c r="O1191" s="205"/>
      <c r="P1191" s="205"/>
      <c r="Q1191" s="205"/>
      <c r="R1191" s="205"/>
      <c r="S1191" s="205"/>
      <c r="T1191" s="206"/>
      <c r="U1191" s="198"/>
      <c r="V1191" s="198"/>
      <c r="AT1191" s="102" t="s">
        <v>212</v>
      </c>
      <c r="AU1191" s="102" t="s">
        <v>83</v>
      </c>
      <c r="AV1191" s="14" t="s">
        <v>83</v>
      </c>
      <c r="AW1191" s="14" t="s">
        <v>32</v>
      </c>
      <c r="AX1191" s="14" t="s">
        <v>75</v>
      </c>
      <c r="AY1191" s="102" t="s">
        <v>204</v>
      </c>
    </row>
    <row r="1192" spans="1:65" s="13" customFormat="1" x14ac:dyDescent="0.2">
      <c r="A1192" s="225"/>
      <c r="B1192" s="226"/>
      <c r="C1192" s="225"/>
      <c r="D1192" s="200" t="s">
        <v>212</v>
      </c>
      <c r="E1192" s="227" t="s">
        <v>1</v>
      </c>
      <c r="F1192" s="228" t="s">
        <v>498</v>
      </c>
      <c r="G1192" s="225"/>
      <c r="H1192" s="227" t="s">
        <v>1</v>
      </c>
      <c r="I1192" s="225"/>
      <c r="J1192" s="225"/>
      <c r="K1192" s="225"/>
      <c r="L1192" s="226"/>
      <c r="M1192" s="229"/>
      <c r="N1192" s="230"/>
      <c r="O1192" s="230"/>
      <c r="P1192" s="230"/>
      <c r="Q1192" s="230"/>
      <c r="R1192" s="230"/>
      <c r="S1192" s="230"/>
      <c r="T1192" s="231"/>
      <c r="U1192" s="225"/>
      <c r="V1192" s="225"/>
      <c r="AT1192" s="101" t="s">
        <v>212</v>
      </c>
      <c r="AU1192" s="101" t="s">
        <v>83</v>
      </c>
      <c r="AV1192" s="13" t="s">
        <v>81</v>
      </c>
      <c r="AW1192" s="13" t="s">
        <v>32</v>
      </c>
      <c r="AX1192" s="13" t="s">
        <v>75</v>
      </c>
      <c r="AY1192" s="101" t="s">
        <v>204</v>
      </c>
    </row>
    <row r="1193" spans="1:65" s="14" customFormat="1" x14ac:dyDescent="0.2">
      <c r="A1193" s="198"/>
      <c r="B1193" s="199"/>
      <c r="C1193" s="198"/>
      <c r="D1193" s="200" t="s">
        <v>212</v>
      </c>
      <c r="E1193" s="201" t="s">
        <v>1</v>
      </c>
      <c r="F1193" s="202" t="s">
        <v>499</v>
      </c>
      <c r="G1193" s="198"/>
      <c r="H1193" s="203">
        <v>31.17</v>
      </c>
      <c r="I1193" s="198"/>
      <c r="J1193" s="198"/>
      <c r="K1193" s="198"/>
      <c r="L1193" s="199"/>
      <c r="M1193" s="204"/>
      <c r="N1193" s="205"/>
      <c r="O1193" s="205"/>
      <c r="P1193" s="205"/>
      <c r="Q1193" s="205"/>
      <c r="R1193" s="205"/>
      <c r="S1193" s="205"/>
      <c r="T1193" s="206"/>
      <c r="U1193" s="198"/>
      <c r="V1193" s="198"/>
      <c r="AT1193" s="102" t="s">
        <v>212</v>
      </c>
      <c r="AU1193" s="102" t="s">
        <v>83</v>
      </c>
      <c r="AV1193" s="14" t="s">
        <v>83</v>
      </c>
      <c r="AW1193" s="14" t="s">
        <v>32</v>
      </c>
      <c r="AX1193" s="14" t="s">
        <v>75</v>
      </c>
      <c r="AY1193" s="102" t="s">
        <v>204</v>
      </c>
    </row>
    <row r="1194" spans="1:65" s="13" customFormat="1" x14ac:dyDescent="0.2">
      <c r="A1194" s="225"/>
      <c r="B1194" s="226"/>
      <c r="C1194" s="225"/>
      <c r="D1194" s="200" t="s">
        <v>212</v>
      </c>
      <c r="E1194" s="227" t="s">
        <v>1</v>
      </c>
      <c r="F1194" s="228" t="s">
        <v>500</v>
      </c>
      <c r="G1194" s="225"/>
      <c r="H1194" s="227" t="s">
        <v>1</v>
      </c>
      <c r="I1194" s="225"/>
      <c r="J1194" s="225"/>
      <c r="K1194" s="225"/>
      <c r="L1194" s="226"/>
      <c r="M1194" s="229"/>
      <c r="N1194" s="230"/>
      <c r="O1194" s="230"/>
      <c r="P1194" s="230"/>
      <c r="Q1194" s="230"/>
      <c r="R1194" s="230"/>
      <c r="S1194" s="230"/>
      <c r="T1194" s="231"/>
      <c r="U1194" s="225"/>
      <c r="V1194" s="225"/>
      <c r="AT1194" s="101" t="s">
        <v>212</v>
      </c>
      <c r="AU1194" s="101" t="s">
        <v>83</v>
      </c>
      <c r="AV1194" s="13" t="s">
        <v>81</v>
      </c>
      <c r="AW1194" s="13" t="s">
        <v>32</v>
      </c>
      <c r="AX1194" s="13" t="s">
        <v>75</v>
      </c>
      <c r="AY1194" s="101" t="s">
        <v>204</v>
      </c>
    </row>
    <row r="1195" spans="1:65" s="14" customFormat="1" x14ac:dyDescent="0.2">
      <c r="A1195" s="198"/>
      <c r="B1195" s="199"/>
      <c r="C1195" s="198"/>
      <c r="D1195" s="200" t="s">
        <v>212</v>
      </c>
      <c r="E1195" s="201" t="s">
        <v>1</v>
      </c>
      <c r="F1195" s="202" t="s">
        <v>501</v>
      </c>
      <c r="G1195" s="198"/>
      <c r="H1195" s="203">
        <v>44.22</v>
      </c>
      <c r="I1195" s="198"/>
      <c r="J1195" s="198"/>
      <c r="K1195" s="198"/>
      <c r="L1195" s="199"/>
      <c r="M1195" s="204"/>
      <c r="N1195" s="205"/>
      <c r="O1195" s="205"/>
      <c r="P1195" s="205"/>
      <c r="Q1195" s="205"/>
      <c r="R1195" s="205"/>
      <c r="S1195" s="205"/>
      <c r="T1195" s="206"/>
      <c r="U1195" s="198"/>
      <c r="V1195" s="198"/>
      <c r="AT1195" s="102" t="s">
        <v>212</v>
      </c>
      <c r="AU1195" s="102" t="s">
        <v>83</v>
      </c>
      <c r="AV1195" s="14" t="s">
        <v>83</v>
      </c>
      <c r="AW1195" s="14" t="s">
        <v>32</v>
      </c>
      <c r="AX1195" s="14" t="s">
        <v>75</v>
      </c>
      <c r="AY1195" s="102" t="s">
        <v>204</v>
      </c>
    </row>
    <row r="1196" spans="1:65" s="13" customFormat="1" x14ac:dyDescent="0.2">
      <c r="A1196" s="225"/>
      <c r="B1196" s="226"/>
      <c r="C1196" s="225"/>
      <c r="D1196" s="200" t="s">
        <v>212</v>
      </c>
      <c r="E1196" s="227" t="s">
        <v>1</v>
      </c>
      <c r="F1196" s="228" t="s">
        <v>431</v>
      </c>
      <c r="G1196" s="225"/>
      <c r="H1196" s="227" t="s">
        <v>1</v>
      </c>
      <c r="I1196" s="225"/>
      <c r="J1196" s="225"/>
      <c r="K1196" s="225"/>
      <c r="L1196" s="226"/>
      <c r="M1196" s="229"/>
      <c r="N1196" s="230"/>
      <c r="O1196" s="230"/>
      <c r="P1196" s="230"/>
      <c r="Q1196" s="230"/>
      <c r="R1196" s="230"/>
      <c r="S1196" s="230"/>
      <c r="T1196" s="231"/>
      <c r="U1196" s="225"/>
      <c r="V1196" s="225"/>
      <c r="AT1196" s="101" t="s">
        <v>212</v>
      </c>
      <c r="AU1196" s="101" t="s">
        <v>83</v>
      </c>
      <c r="AV1196" s="13" t="s">
        <v>81</v>
      </c>
      <c r="AW1196" s="13" t="s">
        <v>32</v>
      </c>
      <c r="AX1196" s="13" t="s">
        <v>75</v>
      </c>
      <c r="AY1196" s="101" t="s">
        <v>204</v>
      </c>
    </row>
    <row r="1197" spans="1:65" s="14" customFormat="1" x14ac:dyDescent="0.2">
      <c r="A1197" s="198"/>
      <c r="B1197" s="199"/>
      <c r="C1197" s="198"/>
      <c r="D1197" s="200" t="s">
        <v>212</v>
      </c>
      <c r="E1197" s="201" t="s">
        <v>1</v>
      </c>
      <c r="F1197" s="202" t="s">
        <v>514</v>
      </c>
      <c r="G1197" s="198"/>
      <c r="H1197" s="203">
        <v>66.17</v>
      </c>
      <c r="I1197" s="198"/>
      <c r="J1197" s="198"/>
      <c r="K1197" s="198"/>
      <c r="L1197" s="199"/>
      <c r="M1197" s="204"/>
      <c r="N1197" s="205"/>
      <c r="O1197" s="205"/>
      <c r="P1197" s="205"/>
      <c r="Q1197" s="205"/>
      <c r="R1197" s="205"/>
      <c r="S1197" s="205"/>
      <c r="T1197" s="206"/>
      <c r="U1197" s="198"/>
      <c r="V1197" s="198"/>
      <c r="AT1197" s="102" t="s">
        <v>212</v>
      </c>
      <c r="AU1197" s="102" t="s">
        <v>83</v>
      </c>
      <c r="AV1197" s="14" t="s">
        <v>83</v>
      </c>
      <c r="AW1197" s="14" t="s">
        <v>32</v>
      </c>
      <c r="AX1197" s="14" t="s">
        <v>75</v>
      </c>
      <c r="AY1197" s="102" t="s">
        <v>204</v>
      </c>
    </row>
    <row r="1198" spans="1:65" s="15" customFormat="1" x14ac:dyDescent="0.2">
      <c r="A1198" s="207"/>
      <c r="B1198" s="208"/>
      <c r="C1198" s="207"/>
      <c r="D1198" s="200" t="s">
        <v>212</v>
      </c>
      <c r="E1198" s="209" t="s">
        <v>1</v>
      </c>
      <c r="F1198" s="210" t="s">
        <v>227</v>
      </c>
      <c r="G1198" s="207"/>
      <c r="H1198" s="211">
        <v>175.06</v>
      </c>
      <c r="I1198" s="207"/>
      <c r="J1198" s="207"/>
      <c r="K1198" s="207"/>
      <c r="L1198" s="208"/>
      <c r="M1198" s="212"/>
      <c r="N1198" s="213"/>
      <c r="O1198" s="213"/>
      <c r="P1198" s="213"/>
      <c r="Q1198" s="213"/>
      <c r="R1198" s="213"/>
      <c r="S1198" s="213"/>
      <c r="T1198" s="214"/>
      <c r="U1198" s="207"/>
      <c r="V1198" s="207"/>
      <c r="AT1198" s="103" t="s">
        <v>212</v>
      </c>
      <c r="AU1198" s="103" t="s">
        <v>83</v>
      </c>
      <c r="AV1198" s="15" t="s">
        <v>211</v>
      </c>
      <c r="AW1198" s="15" t="s">
        <v>32</v>
      </c>
      <c r="AX1198" s="15" t="s">
        <v>81</v>
      </c>
      <c r="AY1198" s="103" t="s">
        <v>204</v>
      </c>
    </row>
    <row r="1199" spans="1:65" s="2" customFormat="1" ht="16.5" customHeight="1" x14ac:dyDescent="0.2">
      <c r="A1199" s="111"/>
      <c r="B1199" s="112"/>
      <c r="C1199" s="187" t="s">
        <v>1769</v>
      </c>
      <c r="D1199" s="187" t="s">
        <v>207</v>
      </c>
      <c r="E1199" s="188" t="s">
        <v>1770</v>
      </c>
      <c r="F1199" s="189" t="s">
        <v>1771</v>
      </c>
      <c r="G1199" s="190" t="s">
        <v>210</v>
      </c>
      <c r="H1199" s="191">
        <v>29.88</v>
      </c>
      <c r="I1199" s="192"/>
      <c r="J1199" s="192">
        <f>ROUND(I1199*H1199,2)</f>
        <v>0</v>
      </c>
      <c r="K1199" s="193"/>
      <c r="L1199" s="112"/>
      <c r="M1199" s="194" t="s">
        <v>1</v>
      </c>
      <c r="N1199" s="195" t="s">
        <v>40</v>
      </c>
      <c r="O1199" s="196">
        <v>0</v>
      </c>
      <c r="P1199" s="196">
        <f>O1199*H1199</f>
        <v>0</v>
      </c>
      <c r="Q1199" s="196">
        <v>0</v>
      </c>
      <c r="R1199" s="196">
        <f>Q1199*H1199</f>
        <v>0</v>
      </c>
      <c r="S1199" s="196">
        <v>0</v>
      </c>
      <c r="T1199" s="197">
        <f>S1199*H1199</f>
        <v>0</v>
      </c>
      <c r="U1199" s="111"/>
      <c r="V1199" s="111"/>
      <c r="W1199" s="29"/>
      <c r="X1199" s="29"/>
      <c r="Y1199" s="29"/>
      <c r="Z1199" s="29"/>
      <c r="AA1199" s="29"/>
      <c r="AB1199" s="29"/>
      <c r="AC1199" s="29"/>
      <c r="AD1199" s="29"/>
      <c r="AE1199" s="29"/>
      <c r="AR1199" s="99" t="s">
        <v>310</v>
      </c>
      <c r="AT1199" s="99" t="s">
        <v>207</v>
      </c>
      <c r="AU1199" s="99" t="s">
        <v>83</v>
      </c>
      <c r="AY1199" s="18" t="s">
        <v>204</v>
      </c>
      <c r="BE1199" s="100">
        <f>IF(N1199="základní",J1199,0)</f>
        <v>0</v>
      </c>
      <c r="BF1199" s="100">
        <f>IF(N1199="snížená",J1199,0)</f>
        <v>0</v>
      </c>
      <c r="BG1199" s="100">
        <f>IF(N1199="zákl. přenesená",J1199,0)</f>
        <v>0</v>
      </c>
      <c r="BH1199" s="100">
        <f>IF(N1199="sníž. přenesená",J1199,0)</f>
        <v>0</v>
      </c>
      <c r="BI1199" s="100">
        <f>IF(N1199="nulová",J1199,0)</f>
        <v>0</v>
      </c>
      <c r="BJ1199" s="18" t="s">
        <v>81</v>
      </c>
      <c r="BK1199" s="100">
        <f>ROUND(I1199*H1199,2)</f>
        <v>0</v>
      </c>
      <c r="BL1199" s="18" t="s">
        <v>310</v>
      </c>
      <c r="BM1199" s="99" t="s">
        <v>1772</v>
      </c>
    </row>
    <row r="1200" spans="1:65" s="13" customFormat="1" x14ac:dyDescent="0.2">
      <c r="A1200" s="225"/>
      <c r="B1200" s="226"/>
      <c r="C1200" s="225"/>
      <c r="D1200" s="200" t="s">
        <v>212</v>
      </c>
      <c r="E1200" s="227" t="s">
        <v>1</v>
      </c>
      <c r="F1200" s="228" t="s">
        <v>1159</v>
      </c>
      <c r="G1200" s="225"/>
      <c r="H1200" s="227" t="s">
        <v>1</v>
      </c>
      <c r="I1200" s="225"/>
      <c r="J1200" s="225"/>
      <c r="K1200" s="225"/>
      <c r="L1200" s="226"/>
      <c r="M1200" s="229"/>
      <c r="N1200" s="230"/>
      <c r="O1200" s="230"/>
      <c r="P1200" s="230"/>
      <c r="Q1200" s="230"/>
      <c r="R1200" s="230"/>
      <c r="S1200" s="230"/>
      <c r="T1200" s="231"/>
      <c r="U1200" s="225"/>
      <c r="V1200" s="225"/>
      <c r="AT1200" s="101" t="s">
        <v>212</v>
      </c>
      <c r="AU1200" s="101" t="s">
        <v>83</v>
      </c>
      <c r="AV1200" s="13" t="s">
        <v>81</v>
      </c>
      <c r="AW1200" s="13" t="s">
        <v>32</v>
      </c>
      <c r="AX1200" s="13" t="s">
        <v>75</v>
      </c>
      <c r="AY1200" s="101" t="s">
        <v>204</v>
      </c>
    </row>
    <row r="1201" spans="1:65" s="13" customFormat="1" x14ac:dyDescent="0.2">
      <c r="A1201" s="225"/>
      <c r="B1201" s="226"/>
      <c r="C1201" s="225"/>
      <c r="D1201" s="200" t="s">
        <v>212</v>
      </c>
      <c r="E1201" s="227" t="s">
        <v>1</v>
      </c>
      <c r="F1201" s="228" t="s">
        <v>1773</v>
      </c>
      <c r="G1201" s="225"/>
      <c r="H1201" s="227" t="s">
        <v>1</v>
      </c>
      <c r="I1201" s="225"/>
      <c r="J1201" s="225"/>
      <c r="K1201" s="225"/>
      <c r="L1201" s="226"/>
      <c r="M1201" s="229"/>
      <c r="N1201" s="230"/>
      <c r="O1201" s="230"/>
      <c r="P1201" s="230"/>
      <c r="Q1201" s="230"/>
      <c r="R1201" s="230"/>
      <c r="S1201" s="230"/>
      <c r="T1201" s="231"/>
      <c r="U1201" s="225"/>
      <c r="V1201" s="225"/>
      <c r="AT1201" s="101" t="s">
        <v>212</v>
      </c>
      <c r="AU1201" s="101" t="s">
        <v>83</v>
      </c>
      <c r="AV1201" s="13" t="s">
        <v>81</v>
      </c>
      <c r="AW1201" s="13" t="s">
        <v>32</v>
      </c>
      <c r="AX1201" s="13" t="s">
        <v>75</v>
      </c>
      <c r="AY1201" s="101" t="s">
        <v>204</v>
      </c>
    </row>
    <row r="1202" spans="1:65" s="13" customFormat="1" x14ac:dyDescent="0.2">
      <c r="A1202" s="225"/>
      <c r="B1202" s="226"/>
      <c r="C1202" s="225"/>
      <c r="D1202" s="200" t="s">
        <v>212</v>
      </c>
      <c r="E1202" s="227" t="s">
        <v>1</v>
      </c>
      <c r="F1202" s="228" t="s">
        <v>587</v>
      </c>
      <c r="G1202" s="225"/>
      <c r="H1202" s="227" t="s">
        <v>1</v>
      </c>
      <c r="I1202" s="225"/>
      <c r="J1202" s="225"/>
      <c r="K1202" s="225"/>
      <c r="L1202" s="226"/>
      <c r="M1202" s="229"/>
      <c r="N1202" s="230"/>
      <c r="O1202" s="230"/>
      <c r="P1202" s="230"/>
      <c r="Q1202" s="230"/>
      <c r="R1202" s="230"/>
      <c r="S1202" s="230"/>
      <c r="T1202" s="231"/>
      <c r="U1202" s="225"/>
      <c r="V1202" s="225"/>
      <c r="AT1202" s="101" t="s">
        <v>212</v>
      </c>
      <c r="AU1202" s="101" t="s">
        <v>83</v>
      </c>
      <c r="AV1202" s="13" t="s">
        <v>81</v>
      </c>
      <c r="AW1202" s="13" t="s">
        <v>32</v>
      </c>
      <c r="AX1202" s="13" t="s">
        <v>75</v>
      </c>
      <c r="AY1202" s="101" t="s">
        <v>204</v>
      </c>
    </row>
    <row r="1203" spans="1:65" s="14" customFormat="1" x14ac:dyDescent="0.2">
      <c r="A1203" s="198"/>
      <c r="B1203" s="199"/>
      <c r="C1203" s="198"/>
      <c r="D1203" s="200" t="s">
        <v>212</v>
      </c>
      <c r="E1203" s="201" t="s">
        <v>1</v>
      </c>
      <c r="F1203" s="202" t="s">
        <v>1774</v>
      </c>
      <c r="G1203" s="198"/>
      <c r="H1203" s="203">
        <v>29.88</v>
      </c>
      <c r="I1203" s="198"/>
      <c r="J1203" s="198"/>
      <c r="K1203" s="198"/>
      <c r="L1203" s="199"/>
      <c r="M1203" s="204"/>
      <c r="N1203" s="205"/>
      <c r="O1203" s="205"/>
      <c r="P1203" s="205"/>
      <c r="Q1203" s="205"/>
      <c r="R1203" s="205"/>
      <c r="S1203" s="205"/>
      <c r="T1203" s="206"/>
      <c r="U1203" s="198"/>
      <c r="V1203" s="198"/>
      <c r="AT1203" s="102" t="s">
        <v>212</v>
      </c>
      <c r="AU1203" s="102" t="s">
        <v>83</v>
      </c>
      <c r="AV1203" s="14" t="s">
        <v>83</v>
      </c>
      <c r="AW1203" s="14" t="s">
        <v>32</v>
      </c>
      <c r="AX1203" s="14" t="s">
        <v>75</v>
      </c>
      <c r="AY1203" s="102" t="s">
        <v>204</v>
      </c>
    </row>
    <row r="1204" spans="1:65" s="15" customFormat="1" x14ac:dyDescent="0.2">
      <c r="A1204" s="207"/>
      <c r="B1204" s="208"/>
      <c r="C1204" s="207"/>
      <c r="D1204" s="200" t="s">
        <v>212</v>
      </c>
      <c r="E1204" s="209" t="s">
        <v>1</v>
      </c>
      <c r="F1204" s="210" t="s">
        <v>227</v>
      </c>
      <c r="G1204" s="207"/>
      <c r="H1204" s="211">
        <v>29.88</v>
      </c>
      <c r="I1204" s="207"/>
      <c r="J1204" s="207"/>
      <c r="K1204" s="207"/>
      <c r="L1204" s="208"/>
      <c r="M1204" s="212"/>
      <c r="N1204" s="213"/>
      <c r="O1204" s="213"/>
      <c r="P1204" s="213"/>
      <c r="Q1204" s="213"/>
      <c r="R1204" s="213"/>
      <c r="S1204" s="213"/>
      <c r="T1204" s="214"/>
      <c r="U1204" s="207"/>
      <c r="V1204" s="207"/>
      <c r="AT1204" s="103" t="s">
        <v>212</v>
      </c>
      <c r="AU1204" s="103" t="s">
        <v>83</v>
      </c>
      <c r="AV1204" s="15" t="s">
        <v>211</v>
      </c>
      <c r="AW1204" s="15" t="s">
        <v>32</v>
      </c>
      <c r="AX1204" s="15" t="s">
        <v>81</v>
      </c>
      <c r="AY1204" s="103" t="s">
        <v>204</v>
      </c>
    </row>
    <row r="1205" spans="1:65" s="2" customFormat="1" ht="16.5" customHeight="1" x14ac:dyDescent="0.2">
      <c r="A1205" s="111"/>
      <c r="B1205" s="112"/>
      <c r="C1205" s="187" t="s">
        <v>981</v>
      </c>
      <c r="D1205" s="187" t="s">
        <v>207</v>
      </c>
      <c r="E1205" s="188" t="s">
        <v>1775</v>
      </c>
      <c r="F1205" s="189" t="s">
        <v>1776</v>
      </c>
      <c r="G1205" s="190" t="s">
        <v>367</v>
      </c>
      <c r="H1205" s="191">
        <v>225.85</v>
      </c>
      <c r="I1205" s="192"/>
      <c r="J1205" s="192">
        <f>ROUND(I1205*H1205,2)</f>
        <v>0</v>
      </c>
      <c r="K1205" s="193"/>
      <c r="L1205" s="112"/>
      <c r="M1205" s="194" t="s">
        <v>1</v>
      </c>
      <c r="N1205" s="195" t="s">
        <v>40</v>
      </c>
      <c r="O1205" s="196">
        <v>0</v>
      </c>
      <c r="P1205" s="196">
        <f>O1205*H1205</f>
        <v>0</v>
      </c>
      <c r="Q1205" s="196">
        <v>0</v>
      </c>
      <c r="R1205" s="196">
        <f>Q1205*H1205</f>
        <v>0</v>
      </c>
      <c r="S1205" s="196">
        <v>0</v>
      </c>
      <c r="T1205" s="197">
        <f>S1205*H1205</f>
        <v>0</v>
      </c>
      <c r="U1205" s="111"/>
      <c r="V1205" s="111"/>
      <c r="W1205" s="29"/>
      <c r="X1205" s="29"/>
      <c r="Y1205" s="29"/>
      <c r="Z1205" s="29"/>
      <c r="AA1205" s="29"/>
      <c r="AB1205" s="29"/>
      <c r="AC1205" s="29"/>
      <c r="AD1205" s="29"/>
      <c r="AE1205" s="29"/>
      <c r="AR1205" s="99" t="s">
        <v>310</v>
      </c>
      <c r="AT1205" s="99" t="s">
        <v>207</v>
      </c>
      <c r="AU1205" s="99" t="s">
        <v>83</v>
      </c>
      <c r="AY1205" s="18" t="s">
        <v>204</v>
      </c>
      <c r="BE1205" s="100">
        <f>IF(N1205="základní",J1205,0)</f>
        <v>0</v>
      </c>
      <c r="BF1205" s="100">
        <f>IF(N1205="snížená",J1205,0)</f>
        <v>0</v>
      </c>
      <c r="BG1205" s="100">
        <f>IF(N1205="zákl. přenesená",J1205,0)</f>
        <v>0</v>
      </c>
      <c r="BH1205" s="100">
        <f>IF(N1205="sníž. přenesená",J1205,0)</f>
        <v>0</v>
      </c>
      <c r="BI1205" s="100">
        <f>IF(N1205="nulová",J1205,0)</f>
        <v>0</v>
      </c>
      <c r="BJ1205" s="18" t="s">
        <v>81</v>
      </c>
      <c r="BK1205" s="100">
        <f>ROUND(I1205*H1205,2)</f>
        <v>0</v>
      </c>
      <c r="BL1205" s="18" t="s">
        <v>310</v>
      </c>
      <c r="BM1205" s="99" t="s">
        <v>1777</v>
      </c>
    </row>
    <row r="1206" spans="1:65" s="13" customFormat="1" x14ac:dyDescent="0.2">
      <c r="A1206" s="225"/>
      <c r="B1206" s="226"/>
      <c r="C1206" s="225"/>
      <c r="D1206" s="200" t="s">
        <v>212</v>
      </c>
      <c r="E1206" s="227" t="s">
        <v>1</v>
      </c>
      <c r="F1206" s="228" t="s">
        <v>1154</v>
      </c>
      <c r="G1206" s="225"/>
      <c r="H1206" s="227" t="s">
        <v>1</v>
      </c>
      <c r="I1206" s="225"/>
      <c r="J1206" s="225"/>
      <c r="K1206" s="225"/>
      <c r="L1206" s="226"/>
      <c r="M1206" s="229"/>
      <c r="N1206" s="230"/>
      <c r="O1206" s="230"/>
      <c r="P1206" s="230"/>
      <c r="Q1206" s="230"/>
      <c r="R1206" s="230"/>
      <c r="S1206" s="230"/>
      <c r="T1206" s="231"/>
      <c r="U1206" s="225"/>
      <c r="V1206" s="225"/>
      <c r="AT1206" s="101" t="s">
        <v>212</v>
      </c>
      <c r="AU1206" s="101" t="s">
        <v>83</v>
      </c>
      <c r="AV1206" s="13" t="s">
        <v>81</v>
      </c>
      <c r="AW1206" s="13" t="s">
        <v>32</v>
      </c>
      <c r="AX1206" s="13" t="s">
        <v>75</v>
      </c>
      <c r="AY1206" s="101" t="s">
        <v>204</v>
      </c>
    </row>
    <row r="1207" spans="1:65" s="13" customFormat="1" x14ac:dyDescent="0.2">
      <c r="A1207" s="225"/>
      <c r="B1207" s="226"/>
      <c r="C1207" s="225"/>
      <c r="D1207" s="200" t="s">
        <v>212</v>
      </c>
      <c r="E1207" s="227" t="s">
        <v>1</v>
      </c>
      <c r="F1207" s="228" t="s">
        <v>1778</v>
      </c>
      <c r="G1207" s="225"/>
      <c r="H1207" s="227" t="s">
        <v>1</v>
      </c>
      <c r="I1207" s="225"/>
      <c r="J1207" s="225"/>
      <c r="K1207" s="225"/>
      <c r="L1207" s="226"/>
      <c r="M1207" s="229"/>
      <c r="N1207" s="230"/>
      <c r="O1207" s="230"/>
      <c r="P1207" s="230"/>
      <c r="Q1207" s="230"/>
      <c r="R1207" s="230"/>
      <c r="S1207" s="230"/>
      <c r="T1207" s="231"/>
      <c r="U1207" s="225"/>
      <c r="V1207" s="225"/>
      <c r="AT1207" s="101" t="s">
        <v>212</v>
      </c>
      <c r="AU1207" s="101" t="s">
        <v>83</v>
      </c>
      <c r="AV1207" s="13" t="s">
        <v>81</v>
      </c>
      <c r="AW1207" s="13" t="s">
        <v>32</v>
      </c>
      <c r="AX1207" s="13" t="s">
        <v>75</v>
      </c>
      <c r="AY1207" s="101" t="s">
        <v>204</v>
      </c>
    </row>
    <row r="1208" spans="1:65" s="13" customFormat="1" x14ac:dyDescent="0.2">
      <c r="A1208" s="225"/>
      <c r="B1208" s="226"/>
      <c r="C1208" s="225"/>
      <c r="D1208" s="200" t="s">
        <v>212</v>
      </c>
      <c r="E1208" s="227" t="s">
        <v>1</v>
      </c>
      <c r="F1208" s="228" t="s">
        <v>400</v>
      </c>
      <c r="G1208" s="225"/>
      <c r="H1208" s="227" t="s">
        <v>1</v>
      </c>
      <c r="I1208" s="225"/>
      <c r="J1208" s="225"/>
      <c r="K1208" s="225"/>
      <c r="L1208" s="226"/>
      <c r="M1208" s="229"/>
      <c r="N1208" s="230"/>
      <c r="O1208" s="230"/>
      <c r="P1208" s="230"/>
      <c r="Q1208" s="230"/>
      <c r="R1208" s="230"/>
      <c r="S1208" s="230"/>
      <c r="T1208" s="231"/>
      <c r="U1208" s="225"/>
      <c r="V1208" s="225"/>
      <c r="AT1208" s="101" t="s">
        <v>212</v>
      </c>
      <c r="AU1208" s="101" t="s">
        <v>83</v>
      </c>
      <c r="AV1208" s="13" t="s">
        <v>81</v>
      </c>
      <c r="AW1208" s="13" t="s">
        <v>32</v>
      </c>
      <c r="AX1208" s="13" t="s">
        <v>75</v>
      </c>
      <c r="AY1208" s="101" t="s">
        <v>204</v>
      </c>
    </row>
    <row r="1209" spans="1:65" s="14" customFormat="1" x14ac:dyDescent="0.2">
      <c r="A1209" s="198"/>
      <c r="B1209" s="199"/>
      <c r="C1209" s="198"/>
      <c r="D1209" s="200" t="s">
        <v>212</v>
      </c>
      <c r="E1209" s="201" t="s">
        <v>1</v>
      </c>
      <c r="F1209" s="202" t="s">
        <v>1779</v>
      </c>
      <c r="G1209" s="198"/>
      <c r="H1209" s="203">
        <v>24.3</v>
      </c>
      <c r="I1209" s="198"/>
      <c r="J1209" s="198"/>
      <c r="K1209" s="198"/>
      <c r="L1209" s="199"/>
      <c r="M1209" s="204"/>
      <c r="N1209" s="205"/>
      <c r="O1209" s="205"/>
      <c r="P1209" s="205"/>
      <c r="Q1209" s="205"/>
      <c r="R1209" s="205"/>
      <c r="S1209" s="205"/>
      <c r="T1209" s="206"/>
      <c r="U1209" s="198"/>
      <c r="V1209" s="198"/>
      <c r="AT1209" s="102" t="s">
        <v>212</v>
      </c>
      <c r="AU1209" s="102" t="s">
        <v>83</v>
      </c>
      <c r="AV1209" s="14" t="s">
        <v>83</v>
      </c>
      <c r="AW1209" s="14" t="s">
        <v>32</v>
      </c>
      <c r="AX1209" s="14" t="s">
        <v>75</v>
      </c>
      <c r="AY1209" s="102" t="s">
        <v>204</v>
      </c>
    </row>
    <row r="1210" spans="1:65" s="13" customFormat="1" x14ac:dyDescent="0.2">
      <c r="A1210" s="225"/>
      <c r="B1210" s="226"/>
      <c r="C1210" s="225"/>
      <c r="D1210" s="200" t="s">
        <v>212</v>
      </c>
      <c r="E1210" s="227" t="s">
        <v>1</v>
      </c>
      <c r="F1210" s="228" t="s">
        <v>402</v>
      </c>
      <c r="G1210" s="225"/>
      <c r="H1210" s="227" t="s">
        <v>1</v>
      </c>
      <c r="I1210" s="225"/>
      <c r="J1210" s="225"/>
      <c r="K1210" s="225"/>
      <c r="L1210" s="226"/>
      <c r="M1210" s="229"/>
      <c r="N1210" s="230"/>
      <c r="O1210" s="230"/>
      <c r="P1210" s="230"/>
      <c r="Q1210" s="230"/>
      <c r="R1210" s="230"/>
      <c r="S1210" s="230"/>
      <c r="T1210" s="231"/>
      <c r="U1210" s="225"/>
      <c r="V1210" s="225"/>
      <c r="AT1210" s="101" t="s">
        <v>212</v>
      </c>
      <c r="AU1210" s="101" t="s">
        <v>83</v>
      </c>
      <c r="AV1210" s="13" t="s">
        <v>81</v>
      </c>
      <c r="AW1210" s="13" t="s">
        <v>32</v>
      </c>
      <c r="AX1210" s="13" t="s">
        <v>75</v>
      </c>
      <c r="AY1210" s="101" t="s">
        <v>204</v>
      </c>
    </row>
    <row r="1211" spans="1:65" s="14" customFormat="1" x14ac:dyDescent="0.2">
      <c r="A1211" s="198"/>
      <c r="B1211" s="199"/>
      <c r="C1211" s="198"/>
      <c r="D1211" s="200" t="s">
        <v>212</v>
      </c>
      <c r="E1211" s="201" t="s">
        <v>1</v>
      </c>
      <c r="F1211" s="202" t="s">
        <v>1780</v>
      </c>
      <c r="G1211" s="198"/>
      <c r="H1211" s="203">
        <v>24.54</v>
      </c>
      <c r="I1211" s="198"/>
      <c r="J1211" s="198"/>
      <c r="K1211" s="198"/>
      <c r="L1211" s="199"/>
      <c r="M1211" s="204"/>
      <c r="N1211" s="205"/>
      <c r="O1211" s="205"/>
      <c r="P1211" s="205"/>
      <c r="Q1211" s="205"/>
      <c r="R1211" s="205"/>
      <c r="S1211" s="205"/>
      <c r="T1211" s="206"/>
      <c r="U1211" s="198"/>
      <c r="V1211" s="198"/>
      <c r="AT1211" s="102" t="s">
        <v>212</v>
      </c>
      <c r="AU1211" s="102" t="s">
        <v>83</v>
      </c>
      <c r="AV1211" s="14" t="s">
        <v>83</v>
      </c>
      <c r="AW1211" s="14" t="s">
        <v>32</v>
      </c>
      <c r="AX1211" s="14" t="s">
        <v>75</v>
      </c>
      <c r="AY1211" s="102" t="s">
        <v>204</v>
      </c>
    </row>
    <row r="1212" spans="1:65" s="13" customFormat="1" x14ac:dyDescent="0.2">
      <c r="A1212" s="225"/>
      <c r="B1212" s="226"/>
      <c r="C1212" s="225"/>
      <c r="D1212" s="200" t="s">
        <v>212</v>
      </c>
      <c r="E1212" s="227" t="s">
        <v>1</v>
      </c>
      <c r="F1212" s="228" t="s">
        <v>1159</v>
      </c>
      <c r="G1212" s="225"/>
      <c r="H1212" s="227" t="s">
        <v>1</v>
      </c>
      <c r="I1212" s="225"/>
      <c r="J1212" s="225"/>
      <c r="K1212" s="225"/>
      <c r="L1212" s="226"/>
      <c r="M1212" s="229"/>
      <c r="N1212" s="230"/>
      <c r="O1212" s="230"/>
      <c r="P1212" s="230"/>
      <c r="Q1212" s="230"/>
      <c r="R1212" s="230"/>
      <c r="S1212" s="230"/>
      <c r="T1212" s="231"/>
      <c r="U1212" s="225"/>
      <c r="V1212" s="225"/>
      <c r="AT1212" s="101" t="s">
        <v>212</v>
      </c>
      <c r="AU1212" s="101" t="s">
        <v>83</v>
      </c>
      <c r="AV1212" s="13" t="s">
        <v>81</v>
      </c>
      <c r="AW1212" s="13" t="s">
        <v>32</v>
      </c>
      <c r="AX1212" s="13" t="s">
        <v>75</v>
      </c>
      <c r="AY1212" s="101" t="s">
        <v>204</v>
      </c>
    </row>
    <row r="1213" spans="1:65" s="13" customFormat="1" x14ac:dyDescent="0.2">
      <c r="A1213" s="225"/>
      <c r="B1213" s="226"/>
      <c r="C1213" s="225"/>
      <c r="D1213" s="200" t="s">
        <v>212</v>
      </c>
      <c r="E1213" s="227" t="s">
        <v>1</v>
      </c>
      <c r="F1213" s="228" t="s">
        <v>1449</v>
      </c>
      <c r="G1213" s="225"/>
      <c r="H1213" s="227" t="s">
        <v>1</v>
      </c>
      <c r="I1213" s="225"/>
      <c r="J1213" s="225"/>
      <c r="K1213" s="225"/>
      <c r="L1213" s="226"/>
      <c r="M1213" s="229"/>
      <c r="N1213" s="230"/>
      <c r="O1213" s="230"/>
      <c r="P1213" s="230"/>
      <c r="Q1213" s="230"/>
      <c r="R1213" s="230"/>
      <c r="S1213" s="230"/>
      <c r="T1213" s="231"/>
      <c r="U1213" s="225"/>
      <c r="V1213" s="225"/>
      <c r="AT1213" s="101" t="s">
        <v>212</v>
      </c>
      <c r="AU1213" s="101" t="s">
        <v>83</v>
      </c>
      <c r="AV1213" s="13" t="s">
        <v>81</v>
      </c>
      <c r="AW1213" s="13" t="s">
        <v>32</v>
      </c>
      <c r="AX1213" s="13" t="s">
        <v>75</v>
      </c>
      <c r="AY1213" s="101" t="s">
        <v>204</v>
      </c>
    </row>
    <row r="1214" spans="1:65" s="13" customFormat="1" x14ac:dyDescent="0.2">
      <c r="A1214" s="225"/>
      <c r="B1214" s="226"/>
      <c r="C1214" s="225"/>
      <c r="D1214" s="200" t="s">
        <v>212</v>
      </c>
      <c r="E1214" s="227" t="s">
        <v>1</v>
      </c>
      <c r="F1214" s="228" t="s">
        <v>425</v>
      </c>
      <c r="G1214" s="225"/>
      <c r="H1214" s="227" t="s">
        <v>1</v>
      </c>
      <c r="I1214" s="225"/>
      <c r="J1214" s="225"/>
      <c r="K1214" s="225"/>
      <c r="L1214" s="226"/>
      <c r="M1214" s="229"/>
      <c r="N1214" s="230"/>
      <c r="O1214" s="230"/>
      <c r="P1214" s="230"/>
      <c r="Q1214" s="230"/>
      <c r="R1214" s="230"/>
      <c r="S1214" s="230"/>
      <c r="T1214" s="231"/>
      <c r="U1214" s="225"/>
      <c r="V1214" s="225"/>
      <c r="AT1214" s="101" t="s">
        <v>212</v>
      </c>
      <c r="AU1214" s="101" t="s">
        <v>83</v>
      </c>
      <c r="AV1214" s="13" t="s">
        <v>81</v>
      </c>
      <c r="AW1214" s="13" t="s">
        <v>32</v>
      </c>
      <c r="AX1214" s="13" t="s">
        <v>75</v>
      </c>
      <c r="AY1214" s="101" t="s">
        <v>204</v>
      </c>
    </row>
    <row r="1215" spans="1:65" s="14" customFormat="1" x14ac:dyDescent="0.2">
      <c r="A1215" s="198"/>
      <c r="B1215" s="199"/>
      <c r="C1215" s="198"/>
      <c r="D1215" s="200" t="s">
        <v>212</v>
      </c>
      <c r="E1215" s="201" t="s">
        <v>1</v>
      </c>
      <c r="F1215" s="202" t="s">
        <v>1781</v>
      </c>
      <c r="G1215" s="198"/>
      <c r="H1215" s="203">
        <v>9.3800000000000008</v>
      </c>
      <c r="I1215" s="198"/>
      <c r="J1215" s="198"/>
      <c r="K1215" s="198"/>
      <c r="L1215" s="199"/>
      <c r="M1215" s="204"/>
      <c r="N1215" s="205"/>
      <c r="O1215" s="205"/>
      <c r="P1215" s="205"/>
      <c r="Q1215" s="205"/>
      <c r="R1215" s="205"/>
      <c r="S1215" s="205"/>
      <c r="T1215" s="206"/>
      <c r="U1215" s="198"/>
      <c r="V1215" s="198"/>
      <c r="AT1215" s="102" t="s">
        <v>212</v>
      </c>
      <c r="AU1215" s="102" t="s">
        <v>83</v>
      </c>
      <c r="AV1215" s="14" t="s">
        <v>83</v>
      </c>
      <c r="AW1215" s="14" t="s">
        <v>32</v>
      </c>
      <c r="AX1215" s="14" t="s">
        <v>75</v>
      </c>
      <c r="AY1215" s="102" t="s">
        <v>204</v>
      </c>
    </row>
    <row r="1216" spans="1:65" s="14" customFormat="1" ht="22.5" x14ac:dyDescent="0.2">
      <c r="A1216" s="198"/>
      <c r="B1216" s="199"/>
      <c r="C1216" s="198"/>
      <c r="D1216" s="200" t="s">
        <v>212</v>
      </c>
      <c r="E1216" s="201" t="s">
        <v>1</v>
      </c>
      <c r="F1216" s="202" t="s">
        <v>1782</v>
      </c>
      <c r="G1216" s="198"/>
      <c r="H1216" s="203">
        <v>14.85</v>
      </c>
      <c r="I1216" s="198"/>
      <c r="J1216" s="198"/>
      <c r="K1216" s="198"/>
      <c r="L1216" s="199"/>
      <c r="M1216" s="204"/>
      <c r="N1216" s="205"/>
      <c r="O1216" s="205"/>
      <c r="P1216" s="205"/>
      <c r="Q1216" s="205"/>
      <c r="R1216" s="205"/>
      <c r="S1216" s="205"/>
      <c r="T1216" s="206"/>
      <c r="U1216" s="198"/>
      <c r="V1216" s="198"/>
      <c r="AT1216" s="102" t="s">
        <v>212</v>
      </c>
      <c r="AU1216" s="102" t="s">
        <v>83</v>
      </c>
      <c r="AV1216" s="14" t="s">
        <v>83</v>
      </c>
      <c r="AW1216" s="14" t="s">
        <v>32</v>
      </c>
      <c r="AX1216" s="14" t="s">
        <v>75</v>
      </c>
      <c r="AY1216" s="102" t="s">
        <v>204</v>
      </c>
    </row>
    <row r="1217" spans="1:51" s="14" customFormat="1" x14ac:dyDescent="0.2">
      <c r="A1217" s="198"/>
      <c r="B1217" s="199"/>
      <c r="C1217" s="198"/>
      <c r="D1217" s="200" t="s">
        <v>212</v>
      </c>
      <c r="E1217" s="201" t="s">
        <v>1</v>
      </c>
      <c r="F1217" s="202" t="s">
        <v>1783</v>
      </c>
      <c r="G1217" s="198"/>
      <c r="H1217" s="203">
        <v>5.0599999999999996</v>
      </c>
      <c r="I1217" s="198"/>
      <c r="J1217" s="198"/>
      <c r="K1217" s="198"/>
      <c r="L1217" s="199"/>
      <c r="M1217" s="204"/>
      <c r="N1217" s="205"/>
      <c r="O1217" s="205"/>
      <c r="P1217" s="205"/>
      <c r="Q1217" s="205"/>
      <c r="R1217" s="205"/>
      <c r="S1217" s="205"/>
      <c r="T1217" s="206"/>
      <c r="U1217" s="198"/>
      <c r="V1217" s="198"/>
      <c r="AT1217" s="102" t="s">
        <v>212</v>
      </c>
      <c r="AU1217" s="102" t="s">
        <v>83</v>
      </c>
      <c r="AV1217" s="14" t="s">
        <v>83</v>
      </c>
      <c r="AW1217" s="14" t="s">
        <v>32</v>
      </c>
      <c r="AX1217" s="14" t="s">
        <v>75</v>
      </c>
      <c r="AY1217" s="102" t="s">
        <v>204</v>
      </c>
    </row>
    <row r="1218" spans="1:51" s="14" customFormat="1" x14ac:dyDescent="0.2">
      <c r="A1218" s="198"/>
      <c r="B1218" s="199"/>
      <c r="C1218" s="198"/>
      <c r="D1218" s="200" t="s">
        <v>212</v>
      </c>
      <c r="E1218" s="201" t="s">
        <v>1</v>
      </c>
      <c r="F1218" s="202" t="s">
        <v>1784</v>
      </c>
      <c r="G1218" s="198"/>
      <c r="H1218" s="203">
        <v>8.08</v>
      </c>
      <c r="I1218" s="198"/>
      <c r="J1218" s="198"/>
      <c r="K1218" s="198"/>
      <c r="L1218" s="199"/>
      <c r="M1218" s="204"/>
      <c r="N1218" s="205"/>
      <c r="O1218" s="205"/>
      <c r="P1218" s="205"/>
      <c r="Q1218" s="205"/>
      <c r="R1218" s="205"/>
      <c r="S1218" s="205"/>
      <c r="T1218" s="206"/>
      <c r="U1218" s="198"/>
      <c r="V1218" s="198"/>
      <c r="AT1218" s="102" t="s">
        <v>212</v>
      </c>
      <c r="AU1218" s="102" t="s">
        <v>83</v>
      </c>
      <c r="AV1218" s="14" t="s">
        <v>83</v>
      </c>
      <c r="AW1218" s="14" t="s">
        <v>32</v>
      </c>
      <c r="AX1218" s="14" t="s">
        <v>75</v>
      </c>
      <c r="AY1218" s="102" t="s">
        <v>204</v>
      </c>
    </row>
    <row r="1219" spans="1:51" s="14" customFormat="1" x14ac:dyDescent="0.2">
      <c r="A1219" s="198"/>
      <c r="B1219" s="199"/>
      <c r="C1219" s="198"/>
      <c r="D1219" s="200" t="s">
        <v>212</v>
      </c>
      <c r="E1219" s="201" t="s">
        <v>1</v>
      </c>
      <c r="F1219" s="202" t="s">
        <v>1785</v>
      </c>
      <c r="G1219" s="198"/>
      <c r="H1219" s="203">
        <v>1.88</v>
      </c>
      <c r="I1219" s="198"/>
      <c r="J1219" s="198"/>
      <c r="K1219" s="198"/>
      <c r="L1219" s="199"/>
      <c r="M1219" s="204"/>
      <c r="N1219" s="205"/>
      <c r="O1219" s="205"/>
      <c r="P1219" s="205"/>
      <c r="Q1219" s="205"/>
      <c r="R1219" s="205"/>
      <c r="S1219" s="205"/>
      <c r="T1219" s="206"/>
      <c r="U1219" s="198"/>
      <c r="V1219" s="198"/>
      <c r="AT1219" s="102" t="s">
        <v>212</v>
      </c>
      <c r="AU1219" s="102" t="s">
        <v>83</v>
      </c>
      <c r="AV1219" s="14" t="s">
        <v>83</v>
      </c>
      <c r="AW1219" s="14" t="s">
        <v>32</v>
      </c>
      <c r="AX1219" s="14" t="s">
        <v>75</v>
      </c>
      <c r="AY1219" s="102" t="s">
        <v>204</v>
      </c>
    </row>
    <row r="1220" spans="1:51" s="14" customFormat="1" x14ac:dyDescent="0.2">
      <c r="A1220" s="198"/>
      <c r="B1220" s="199"/>
      <c r="C1220" s="198"/>
      <c r="D1220" s="200" t="s">
        <v>212</v>
      </c>
      <c r="E1220" s="201" t="s">
        <v>1</v>
      </c>
      <c r="F1220" s="202" t="s">
        <v>1786</v>
      </c>
      <c r="G1220" s="198"/>
      <c r="H1220" s="203">
        <v>8.1</v>
      </c>
      <c r="I1220" s="198"/>
      <c r="J1220" s="198"/>
      <c r="K1220" s="198"/>
      <c r="L1220" s="199"/>
      <c r="M1220" s="204"/>
      <c r="N1220" s="205"/>
      <c r="O1220" s="205"/>
      <c r="P1220" s="205"/>
      <c r="Q1220" s="205"/>
      <c r="R1220" s="205"/>
      <c r="S1220" s="205"/>
      <c r="T1220" s="206"/>
      <c r="U1220" s="198"/>
      <c r="V1220" s="198"/>
      <c r="AT1220" s="102" t="s">
        <v>212</v>
      </c>
      <c r="AU1220" s="102" t="s">
        <v>83</v>
      </c>
      <c r="AV1220" s="14" t="s">
        <v>83</v>
      </c>
      <c r="AW1220" s="14" t="s">
        <v>32</v>
      </c>
      <c r="AX1220" s="14" t="s">
        <v>75</v>
      </c>
      <c r="AY1220" s="102" t="s">
        <v>204</v>
      </c>
    </row>
    <row r="1221" spans="1:51" s="14" customFormat="1" x14ac:dyDescent="0.2">
      <c r="A1221" s="198"/>
      <c r="B1221" s="199"/>
      <c r="C1221" s="198"/>
      <c r="D1221" s="200" t="s">
        <v>212</v>
      </c>
      <c r="E1221" s="201" t="s">
        <v>1</v>
      </c>
      <c r="F1221" s="202" t="s">
        <v>1787</v>
      </c>
      <c r="G1221" s="198"/>
      <c r="H1221" s="203">
        <v>-2.08</v>
      </c>
      <c r="I1221" s="198"/>
      <c r="J1221" s="198"/>
      <c r="K1221" s="198"/>
      <c r="L1221" s="199"/>
      <c r="M1221" s="204"/>
      <c r="N1221" s="205"/>
      <c r="O1221" s="205"/>
      <c r="P1221" s="205"/>
      <c r="Q1221" s="205"/>
      <c r="R1221" s="205"/>
      <c r="S1221" s="205"/>
      <c r="T1221" s="206"/>
      <c r="U1221" s="198"/>
      <c r="V1221" s="198"/>
      <c r="AT1221" s="102" t="s">
        <v>212</v>
      </c>
      <c r="AU1221" s="102" t="s">
        <v>83</v>
      </c>
      <c r="AV1221" s="14" t="s">
        <v>83</v>
      </c>
      <c r="AW1221" s="14" t="s">
        <v>32</v>
      </c>
      <c r="AX1221" s="14" t="s">
        <v>75</v>
      </c>
      <c r="AY1221" s="102" t="s">
        <v>204</v>
      </c>
    </row>
    <row r="1222" spans="1:51" s="14" customFormat="1" x14ac:dyDescent="0.2">
      <c r="A1222" s="198"/>
      <c r="B1222" s="199"/>
      <c r="C1222" s="198"/>
      <c r="D1222" s="200" t="s">
        <v>212</v>
      </c>
      <c r="E1222" s="201" t="s">
        <v>1</v>
      </c>
      <c r="F1222" s="202" t="s">
        <v>1788</v>
      </c>
      <c r="G1222" s="198"/>
      <c r="H1222" s="203">
        <v>15.09</v>
      </c>
      <c r="I1222" s="198"/>
      <c r="J1222" s="198"/>
      <c r="K1222" s="198"/>
      <c r="L1222" s="199"/>
      <c r="M1222" s="204"/>
      <c r="N1222" s="205"/>
      <c r="O1222" s="205"/>
      <c r="P1222" s="205"/>
      <c r="Q1222" s="205"/>
      <c r="R1222" s="205"/>
      <c r="S1222" s="205"/>
      <c r="T1222" s="206"/>
      <c r="U1222" s="198"/>
      <c r="V1222" s="198"/>
      <c r="AT1222" s="102" t="s">
        <v>212</v>
      </c>
      <c r="AU1222" s="102" t="s">
        <v>83</v>
      </c>
      <c r="AV1222" s="14" t="s">
        <v>83</v>
      </c>
      <c r="AW1222" s="14" t="s">
        <v>32</v>
      </c>
      <c r="AX1222" s="14" t="s">
        <v>75</v>
      </c>
      <c r="AY1222" s="102" t="s">
        <v>204</v>
      </c>
    </row>
    <row r="1223" spans="1:51" s="14" customFormat="1" x14ac:dyDescent="0.2">
      <c r="A1223" s="198"/>
      <c r="B1223" s="199"/>
      <c r="C1223" s="198"/>
      <c r="D1223" s="200" t="s">
        <v>212</v>
      </c>
      <c r="E1223" s="201" t="s">
        <v>1</v>
      </c>
      <c r="F1223" s="202" t="s">
        <v>1789</v>
      </c>
      <c r="G1223" s="198"/>
      <c r="H1223" s="203">
        <v>8.67</v>
      </c>
      <c r="I1223" s="198"/>
      <c r="J1223" s="198"/>
      <c r="K1223" s="198"/>
      <c r="L1223" s="199"/>
      <c r="M1223" s="204"/>
      <c r="N1223" s="205"/>
      <c r="O1223" s="205"/>
      <c r="P1223" s="205"/>
      <c r="Q1223" s="205"/>
      <c r="R1223" s="205"/>
      <c r="S1223" s="205"/>
      <c r="T1223" s="206"/>
      <c r="U1223" s="198"/>
      <c r="V1223" s="198"/>
      <c r="AT1223" s="102" t="s">
        <v>212</v>
      </c>
      <c r="AU1223" s="102" t="s">
        <v>83</v>
      </c>
      <c r="AV1223" s="14" t="s">
        <v>83</v>
      </c>
      <c r="AW1223" s="14" t="s">
        <v>32</v>
      </c>
      <c r="AX1223" s="14" t="s">
        <v>75</v>
      </c>
      <c r="AY1223" s="102" t="s">
        <v>204</v>
      </c>
    </row>
    <row r="1224" spans="1:51" s="13" customFormat="1" x14ac:dyDescent="0.2">
      <c r="A1224" s="225"/>
      <c r="B1224" s="226"/>
      <c r="C1224" s="225"/>
      <c r="D1224" s="200" t="s">
        <v>212</v>
      </c>
      <c r="E1224" s="227" t="s">
        <v>1</v>
      </c>
      <c r="F1224" s="228" t="s">
        <v>341</v>
      </c>
      <c r="G1224" s="225"/>
      <c r="H1224" s="227" t="s">
        <v>1</v>
      </c>
      <c r="I1224" s="225"/>
      <c r="J1224" s="225"/>
      <c r="K1224" s="225"/>
      <c r="L1224" s="226"/>
      <c r="M1224" s="229"/>
      <c r="N1224" s="230"/>
      <c r="O1224" s="230"/>
      <c r="P1224" s="230"/>
      <c r="Q1224" s="230"/>
      <c r="R1224" s="230"/>
      <c r="S1224" s="230"/>
      <c r="T1224" s="231"/>
      <c r="U1224" s="225"/>
      <c r="V1224" s="225"/>
      <c r="AT1224" s="101" t="s">
        <v>212</v>
      </c>
      <c r="AU1224" s="101" t="s">
        <v>83</v>
      </c>
      <c r="AV1224" s="13" t="s">
        <v>81</v>
      </c>
      <c r="AW1224" s="13" t="s">
        <v>32</v>
      </c>
      <c r="AX1224" s="13" t="s">
        <v>75</v>
      </c>
      <c r="AY1224" s="101" t="s">
        <v>204</v>
      </c>
    </row>
    <row r="1225" spans="1:51" s="14" customFormat="1" x14ac:dyDescent="0.2">
      <c r="A1225" s="198"/>
      <c r="B1225" s="199"/>
      <c r="C1225" s="198"/>
      <c r="D1225" s="200" t="s">
        <v>212</v>
      </c>
      <c r="E1225" s="201" t="s">
        <v>1</v>
      </c>
      <c r="F1225" s="202" t="s">
        <v>1790</v>
      </c>
      <c r="G1225" s="198"/>
      <c r="H1225" s="203">
        <v>15.86</v>
      </c>
      <c r="I1225" s="198"/>
      <c r="J1225" s="198"/>
      <c r="K1225" s="198"/>
      <c r="L1225" s="199"/>
      <c r="M1225" s="204"/>
      <c r="N1225" s="205"/>
      <c r="O1225" s="205"/>
      <c r="P1225" s="205"/>
      <c r="Q1225" s="205"/>
      <c r="R1225" s="205"/>
      <c r="S1225" s="205"/>
      <c r="T1225" s="206"/>
      <c r="U1225" s="198"/>
      <c r="V1225" s="198"/>
      <c r="AT1225" s="102" t="s">
        <v>212</v>
      </c>
      <c r="AU1225" s="102" t="s">
        <v>83</v>
      </c>
      <c r="AV1225" s="14" t="s">
        <v>83</v>
      </c>
      <c r="AW1225" s="14" t="s">
        <v>32</v>
      </c>
      <c r="AX1225" s="14" t="s">
        <v>75</v>
      </c>
      <c r="AY1225" s="102" t="s">
        <v>204</v>
      </c>
    </row>
    <row r="1226" spans="1:51" s="13" customFormat="1" x14ac:dyDescent="0.2">
      <c r="A1226" s="225"/>
      <c r="B1226" s="226"/>
      <c r="C1226" s="225"/>
      <c r="D1226" s="200" t="s">
        <v>212</v>
      </c>
      <c r="E1226" s="227" t="s">
        <v>1</v>
      </c>
      <c r="F1226" s="228" t="s">
        <v>429</v>
      </c>
      <c r="G1226" s="225"/>
      <c r="H1226" s="227" t="s">
        <v>1</v>
      </c>
      <c r="I1226" s="225"/>
      <c r="J1226" s="225"/>
      <c r="K1226" s="225"/>
      <c r="L1226" s="226"/>
      <c r="M1226" s="229"/>
      <c r="N1226" s="230"/>
      <c r="O1226" s="230"/>
      <c r="P1226" s="230"/>
      <c r="Q1226" s="230"/>
      <c r="R1226" s="230"/>
      <c r="S1226" s="230"/>
      <c r="T1226" s="231"/>
      <c r="U1226" s="225"/>
      <c r="V1226" s="225"/>
      <c r="AT1226" s="101" t="s">
        <v>212</v>
      </c>
      <c r="AU1226" s="101" t="s">
        <v>83</v>
      </c>
      <c r="AV1226" s="13" t="s">
        <v>81</v>
      </c>
      <c r="AW1226" s="13" t="s">
        <v>32</v>
      </c>
      <c r="AX1226" s="13" t="s">
        <v>75</v>
      </c>
      <c r="AY1226" s="101" t="s">
        <v>204</v>
      </c>
    </row>
    <row r="1227" spans="1:51" s="14" customFormat="1" x14ac:dyDescent="0.2">
      <c r="A1227" s="198"/>
      <c r="B1227" s="199"/>
      <c r="C1227" s="198"/>
      <c r="D1227" s="200" t="s">
        <v>212</v>
      </c>
      <c r="E1227" s="201" t="s">
        <v>1</v>
      </c>
      <c r="F1227" s="202" t="s">
        <v>1791</v>
      </c>
      <c r="G1227" s="198"/>
      <c r="H1227" s="203">
        <v>19.82</v>
      </c>
      <c r="I1227" s="198"/>
      <c r="J1227" s="198"/>
      <c r="K1227" s="198"/>
      <c r="L1227" s="199"/>
      <c r="M1227" s="204"/>
      <c r="N1227" s="205"/>
      <c r="O1227" s="205"/>
      <c r="P1227" s="205"/>
      <c r="Q1227" s="205"/>
      <c r="R1227" s="205"/>
      <c r="S1227" s="205"/>
      <c r="T1227" s="206"/>
      <c r="U1227" s="198"/>
      <c r="V1227" s="198"/>
      <c r="AT1227" s="102" t="s">
        <v>212</v>
      </c>
      <c r="AU1227" s="102" t="s">
        <v>83</v>
      </c>
      <c r="AV1227" s="14" t="s">
        <v>83</v>
      </c>
      <c r="AW1227" s="14" t="s">
        <v>32</v>
      </c>
      <c r="AX1227" s="14" t="s">
        <v>75</v>
      </c>
      <c r="AY1227" s="102" t="s">
        <v>204</v>
      </c>
    </row>
    <row r="1228" spans="1:51" s="13" customFormat="1" x14ac:dyDescent="0.2">
      <c r="A1228" s="225"/>
      <c r="B1228" s="226"/>
      <c r="C1228" s="225"/>
      <c r="D1228" s="200" t="s">
        <v>212</v>
      </c>
      <c r="E1228" s="227" t="s">
        <v>1</v>
      </c>
      <c r="F1228" s="228" t="s">
        <v>414</v>
      </c>
      <c r="G1228" s="225"/>
      <c r="H1228" s="227" t="s">
        <v>1</v>
      </c>
      <c r="I1228" s="225"/>
      <c r="J1228" s="225"/>
      <c r="K1228" s="225"/>
      <c r="L1228" s="226"/>
      <c r="M1228" s="229"/>
      <c r="N1228" s="230"/>
      <c r="O1228" s="230"/>
      <c r="P1228" s="230"/>
      <c r="Q1228" s="230"/>
      <c r="R1228" s="230"/>
      <c r="S1228" s="230"/>
      <c r="T1228" s="231"/>
      <c r="U1228" s="225"/>
      <c r="V1228" s="225"/>
      <c r="AT1228" s="101" t="s">
        <v>212</v>
      </c>
      <c r="AU1228" s="101" t="s">
        <v>83</v>
      </c>
      <c r="AV1228" s="13" t="s">
        <v>81</v>
      </c>
      <c r="AW1228" s="13" t="s">
        <v>32</v>
      </c>
      <c r="AX1228" s="13" t="s">
        <v>75</v>
      </c>
      <c r="AY1228" s="101" t="s">
        <v>204</v>
      </c>
    </row>
    <row r="1229" spans="1:51" s="14" customFormat="1" x14ac:dyDescent="0.2">
      <c r="A1229" s="198"/>
      <c r="B1229" s="199"/>
      <c r="C1229" s="198"/>
      <c r="D1229" s="200" t="s">
        <v>212</v>
      </c>
      <c r="E1229" s="201" t="s">
        <v>1</v>
      </c>
      <c r="F1229" s="202" t="s">
        <v>1792</v>
      </c>
      <c r="G1229" s="198"/>
      <c r="H1229" s="203">
        <v>7.78</v>
      </c>
      <c r="I1229" s="198"/>
      <c r="J1229" s="198"/>
      <c r="K1229" s="198"/>
      <c r="L1229" s="199"/>
      <c r="M1229" s="204"/>
      <c r="N1229" s="205"/>
      <c r="O1229" s="205"/>
      <c r="P1229" s="205"/>
      <c r="Q1229" s="205"/>
      <c r="R1229" s="205"/>
      <c r="S1229" s="205"/>
      <c r="T1229" s="206"/>
      <c r="U1229" s="198"/>
      <c r="V1229" s="198"/>
      <c r="AT1229" s="102" t="s">
        <v>212</v>
      </c>
      <c r="AU1229" s="102" t="s">
        <v>83</v>
      </c>
      <c r="AV1229" s="14" t="s">
        <v>83</v>
      </c>
      <c r="AW1229" s="14" t="s">
        <v>32</v>
      </c>
      <c r="AX1229" s="14" t="s">
        <v>75</v>
      </c>
      <c r="AY1229" s="102" t="s">
        <v>204</v>
      </c>
    </row>
    <row r="1230" spans="1:51" s="13" customFormat="1" x14ac:dyDescent="0.2">
      <c r="A1230" s="225"/>
      <c r="B1230" s="226"/>
      <c r="C1230" s="225"/>
      <c r="D1230" s="200" t="s">
        <v>212</v>
      </c>
      <c r="E1230" s="227" t="s">
        <v>1</v>
      </c>
      <c r="F1230" s="228" t="s">
        <v>1557</v>
      </c>
      <c r="G1230" s="225"/>
      <c r="H1230" s="227" t="s">
        <v>1</v>
      </c>
      <c r="I1230" s="225"/>
      <c r="J1230" s="225"/>
      <c r="K1230" s="225"/>
      <c r="L1230" s="226"/>
      <c r="M1230" s="229"/>
      <c r="N1230" s="230"/>
      <c r="O1230" s="230"/>
      <c r="P1230" s="230"/>
      <c r="Q1230" s="230"/>
      <c r="R1230" s="230"/>
      <c r="S1230" s="230"/>
      <c r="T1230" s="231"/>
      <c r="U1230" s="225"/>
      <c r="V1230" s="225"/>
      <c r="AT1230" s="101" t="s">
        <v>212</v>
      </c>
      <c r="AU1230" s="101" t="s">
        <v>83</v>
      </c>
      <c r="AV1230" s="13" t="s">
        <v>81</v>
      </c>
      <c r="AW1230" s="13" t="s">
        <v>32</v>
      </c>
      <c r="AX1230" s="13" t="s">
        <v>75</v>
      </c>
      <c r="AY1230" s="101" t="s">
        <v>204</v>
      </c>
    </row>
    <row r="1231" spans="1:51" s="13" customFormat="1" x14ac:dyDescent="0.2">
      <c r="A1231" s="225"/>
      <c r="B1231" s="226"/>
      <c r="C1231" s="225"/>
      <c r="D1231" s="200" t="s">
        <v>212</v>
      </c>
      <c r="E1231" s="227" t="s">
        <v>1</v>
      </c>
      <c r="F1231" s="228" t="s">
        <v>743</v>
      </c>
      <c r="G1231" s="225"/>
      <c r="H1231" s="227" t="s">
        <v>1</v>
      </c>
      <c r="I1231" s="225"/>
      <c r="J1231" s="225"/>
      <c r="K1231" s="225"/>
      <c r="L1231" s="226"/>
      <c r="M1231" s="229"/>
      <c r="N1231" s="230"/>
      <c r="O1231" s="230"/>
      <c r="P1231" s="230"/>
      <c r="Q1231" s="230"/>
      <c r="R1231" s="230"/>
      <c r="S1231" s="230"/>
      <c r="T1231" s="231"/>
      <c r="U1231" s="225"/>
      <c r="V1231" s="225"/>
      <c r="AT1231" s="101" t="s">
        <v>212</v>
      </c>
      <c r="AU1231" s="101" t="s">
        <v>83</v>
      </c>
      <c r="AV1231" s="13" t="s">
        <v>81</v>
      </c>
      <c r="AW1231" s="13" t="s">
        <v>32</v>
      </c>
      <c r="AX1231" s="13" t="s">
        <v>75</v>
      </c>
      <c r="AY1231" s="101" t="s">
        <v>204</v>
      </c>
    </row>
    <row r="1232" spans="1:51" s="14" customFormat="1" x14ac:dyDescent="0.2">
      <c r="A1232" s="198"/>
      <c r="B1232" s="199"/>
      <c r="C1232" s="198"/>
      <c r="D1232" s="200" t="s">
        <v>212</v>
      </c>
      <c r="E1232" s="201" t="s">
        <v>1</v>
      </c>
      <c r="F1232" s="202" t="s">
        <v>1793</v>
      </c>
      <c r="G1232" s="198"/>
      <c r="H1232" s="203">
        <v>44.22</v>
      </c>
      <c r="I1232" s="198"/>
      <c r="J1232" s="198"/>
      <c r="K1232" s="198"/>
      <c r="L1232" s="199"/>
      <c r="M1232" s="204"/>
      <c r="N1232" s="205"/>
      <c r="O1232" s="205"/>
      <c r="P1232" s="205"/>
      <c r="Q1232" s="205"/>
      <c r="R1232" s="205"/>
      <c r="S1232" s="205"/>
      <c r="T1232" s="206"/>
      <c r="U1232" s="198"/>
      <c r="V1232" s="198"/>
      <c r="AT1232" s="102" t="s">
        <v>212</v>
      </c>
      <c r="AU1232" s="102" t="s">
        <v>83</v>
      </c>
      <c r="AV1232" s="14" t="s">
        <v>83</v>
      </c>
      <c r="AW1232" s="14" t="s">
        <v>32</v>
      </c>
      <c r="AX1232" s="14" t="s">
        <v>75</v>
      </c>
      <c r="AY1232" s="102" t="s">
        <v>204</v>
      </c>
    </row>
    <row r="1233" spans="1:65" s="13" customFormat="1" x14ac:dyDescent="0.2">
      <c r="A1233" s="225"/>
      <c r="B1233" s="226"/>
      <c r="C1233" s="225"/>
      <c r="D1233" s="200" t="s">
        <v>212</v>
      </c>
      <c r="E1233" s="227" t="s">
        <v>1</v>
      </c>
      <c r="F1233" s="228" t="s">
        <v>1794</v>
      </c>
      <c r="G1233" s="225"/>
      <c r="H1233" s="227" t="s">
        <v>1</v>
      </c>
      <c r="I1233" s="225"/>
      <c r="J1233" s="225"/>
      <c r="K1233" s="225"/>
      <c r="L1233" s="226"/>
      <c r="M1233" s="229"/>
      <c r="N1233" s="230"/>
      <c r="O1233" s="230"/>
      <c r="P1233" s="230"/>
      <c r="Q1233" s="230"/>
      <c r="R1233" s="230"/>
      <c r="S1233" s="230"/>
      <c r="T1233" s="231"/>
      <c r="U1233" s="225"/>
      <c r="V1233" s="225"/>
      <c r="AT1233" s="101" t="s">
        <v>212</v>
      </c>
      <c r="AU1233" s="101" t="s">
        <v>83</v>
      </c>
      <c r="AV1233" s="13" t="s">
        <v>81</v>
      </c>
      <c r="AW1233" s="13" t="s">
        <v>32</v>
      </c>
      <c r="AX1233" s="13" t="s">
        <v>75</v>
      </c>
      <c r="AY1233" s="101" t="s">
        <v>204</v>
      </c>
    </row>
    <row r="1234" spans="1:65" s="13" customFormat="1" x14ac:dyDescent="0.2">
      <c r="A1234" s="225"/>
      <c r="B1234" s="226"/>
      <c r="C1234" s="225"/>
      <c r="D1234" s="200" t="s">
        <v>212</v>
      </c>
      <c r="E1234" s="227" t="s">
        <v>1</v>
      </c>
      <c r="F1234" s="228" t="s">
        <v>225</v>
      </c>
      <c r="G1234" s="225"/>
      <c r="H1234" s="227" t="s">
        <v>1</v>
      </c>
      <c r="I1234" s="225"/>
      <c r="J1234" s="225"/>
      <c r="K1234" s="225"/>
      <c r="L1234" s="226"/>
      <c r="M1234" s="229"/>
      <c r="N1234" s="230"/>
      <c r="O1234" s="230"/>
      <c r="P1234" s="230"/>
      <c r="Q1234" s="230"/>
      <c r="R1234" s="230"/>
      <c r="S1234" s="230"/>
      <c r="T1234" s="231"/>
      <c r="U1234" s="225"/>
      <c r="V1234" s="225"/>
      <c r="AT1234" s="101" t="s">
        <v>212</v>
      </c>
      <c r="AU1234" s="101" t="s">
        <v>83</v>
      </c>
      <c r="AV1234" s="13" t="s">
        <v>81</v>
      </c>
      <c r="AW1234" s="13" t="s">
        <v>32</v>
      </c>
      <c r="AX1234" s="13" t="s">
        <v>75</v>
      </c>
      <c r="AY1234" s="101" t="s">
        <v>204</v>
      </c>
    </row>
    <row r="1235" spans="1:65" s="14" customFormat="1" x14ac:dyDescent="0.2">
      <c r="A1235" s="198"/>
      <c r="B1235" s="199"/>
      <c r="C1235" s="198"/>
      <c r="D1235" s="200" t="s">
        <v>212</v>
      </c>
      <c r="E1235" s="201" t="s">
        <v>1</v>
      </c>
      <c r="F1235" s="202" t="s">
        <v>1795</v>
      </c>
      <c r="G1235" s="198"/>
      <c r="H1235" s="203">
        <v>20.3</v>
      </c>
      <c r="I1235" s="198"/>
      <c r="J1235" s="198"/>
      <c r="K1235" s="198"/>
      <c r="L1235" s="199"/>
      <c r="M1235" s="204"/>
      <c r="N1235" s="205"/>
      <c r="O1235" s="205"/>
      <c r="P1235" s="205"/>
      <c r="Q1235" s="205"/>
      <c r="R1235" s="205"/>
      <c r="S1235" s="205"/>
      <c r="T1235" s="206"/>
      <c r="U1235" s="198"/>
      <c r="V1235" s="198"/>
      <c r="AT1235" s="102" t="s">
        <v>212</v>
      </c>
      <c r="AU1235" s="102" t="s">
        <v>83</v>
      </c>
      <c r="AV1235" s="14" t="s">
        <v>83</v>
      </c>
      <c r="AW1235" s="14" t="s">
        <v>32</v>
      </c>
      <c r="AX1235" s="14" t="s">
        <v>75</v>
      </c>
      <c r="AY1235" s="102" t="s">
        <v>204</v>
      </c>
    </row>
    <row r="1236" spans="1:65" s="15" customFormat="1" x14ac:dyDescent="0.2">
      <c r="A1236" s="207"/>
      <c r="B1236" s="208"/>
      <c r="C1236" s="207"/>
      <c r="D1236" s="200" t="s">
        <v>212</v>
      </c>
      <c r="E1236" s="209" t="s">
        <v>1</v>
      </c>
      <c r="F1236" s="210" t="s">
        <v>227</v>
      </c>
      <c r="G1236" s="207"/>
      <c r="H1236" s="211">
        <v>225.85000000000002</v>
      </c>
      <c r="I1236" s="207"/>
      <c r="J1236" s="207"/>
      <c r="K1236" s="207"/>
      <c r="L1236" s="208"/>
      <c r="M1236" s="212"/>
      <c r="N1236" s="213"/>
      <c r="O1236" s="213"/>
      <c r="P1236" s="213"/>
      <c r="Q1236" s="213"/>
      <c r="R1236" s="213"/>
      <c r="S1236" s="213"/>
      <c r="T1236" s="214"/>
      <c r="U1236" s="207"/>
      <c r="V1236" s="207"/>
      <c r="AT1236" s="103" t="s">
        <v>212</v>
      </c>
      <c r="AU1236" s="103" t="s">
        <v>83</v>
      </c>
      <c r="AV1236" s="15" t="s">
        <v>211</v>
      </c>
      <c r="AW1236" s="15" t="s">
        <v>32</v>
      </c>
      <c r="AX1236" s="15" t="s">
        <v>81</v>
      </c>
      <c r="AY1236" s="103" t="s">
        <v>204</v>
      </c>
    </row>
    <row r="1237" spans="1:65" s="2" customFormat="1" ht="16.5" customHeight="1" x14ac:dyDescent="0.2">
      <c r="A1237" s="111"/>
      <c r="B1237" s="112"/>
      <c r="C1237" s="215" t="s">
        <v>1796</v>
      </c>
      <c r="D1237" s="215" t="s">
        <v>1071</v>
      </c>
      <c r="E1237" s="216" t="s">
        <v>1797</v>
      </c>
      <c r="F1237" s="217" t="s">
        <v>1798</v>
      </c>
      <c r="G1237" s="218" t="s">
        <v>367</v>
      </c>
      <c r="H1237" s="219">
        <v>243.91800000000001</v>
      </c>
      <c r="I1237" s="220"/>
      <c r="J1237" s="220">
        <f>ROUND(I1237*H1237,2)</f>
        <v>0</v>
      </c>
      <c r="K1237" s="221"/>
      <c r="L1237" s="222"/>
      <c r="M1237" s="223" t="s">
        <v>1</v>
      </c>
      <c r="N1237" s="224" t="s">
        <v>40</v>
      </c>
      <c r="O1237" s="196">
        <v>0</v>
      </c>
      <c r="P1237" s="196">
        <f>O1237*H1237</f>
        <v>0</v>
      </c>
      <c r="Q1237" s="196">
        <v>0</v>
      </c>
      <c r="R1237" s="196">
        <f>Q1237*H1237</f>
        <v>0</v>
      </c>
      <c r="S1237" s="196">
        <v>0</v>
      </c>
      <c r="T1237" s="197">
        <f>S1237*H1237</f>
        <v>0</v>
      </c>
      <c r="U1237" s="111"/>
      <c r="V1237" s="111"/>
      <c r="W1237" s="29"/>
      <c r="X1237" s="29"/>
      <c r="Y1237" s="29"/>
      <c r="Z1237" s="29"/>
      <c r="AA1237" s="29"/>
      <c r="AB1237" s="29"/>
      <c r="AC1237" s="29"/>
      <c r="AD1237" s="29"/>
      <c r="AE1237" s="29"/>
      <c r="AR1237" s="99" t="s">
        <v>368</v>
      </c>
      <c r="AT1237" s="99" t="s">
        <v>1071</v>
      </c>
      <c r="AU1237" s="99" t="s">
        <v>83</v>
      </c>
      <c r="AY1237" s="18" t="s">
        <v>204</v>
      </c>
      <c r="BE1237" s="100">
        <f>IF(N1237="základní",J1237,0)</f>
        <v>0</v>
      </c>
      <c r="BF1237" s="100">
        <f>IF(N1237="snížená",J1237,0)</f>
        <v>0</v>
      </c>
      <c r="BG1237" s="100">
        <f>IF(N1237="zákl. přenesená",J1237,0)</f>
        <v>0</v>
      </c>
      <c r="BH1237" s="100">
        <f>IF(N1237="sníž. přenesená",J1237,0)</f>
        <v>0</v>
      </c>
      <c r="BI1237" s="100">
        <f>IF(N1237="nulová",J1237,0)</f>
        <v>0</v>
      </c>
      <c r="BJ1237" s="18" t="s">
        <v>81</v>
      </c>
      <c r="BK1237" s="100">
        <f>ROUND(I1237*H1237,2)</f>
        <v>0</v>
      </c>
      <c r="BL1237" s="18" t="s">
        <v>310</v>
      </c>
      <c r="BM1237" s="99" t="s">
        <v>1799</v>
      </c>
    </row>
    <row r="1238" spans="1:65" s="14" customFormat="1" x14ac:dyDescent="0.2">
      <c r="A1238" s="198"/>
      <c r="B1238" s="199"/>
      <c r="C1238" s="198"/>
      <c r="D1238" s="200" t="s">
        <v>212</v>
      </c>
      <c r="E1238" s="201" t="s">
        <v>1</v>
      </c>
      <c r="F1238" s="202" t="s">
        <v>1800</v>
      </c>
      <c r="G1238" s="198"/>
      <c r="H1238" s="203">
        <v>243.91800000000001</v>
      </c>
      <c r="I1238" s="198"/>
      <c r="J1238" s="198"/>
      <c r="K1238" s="198"/>
      <c r="L1238" s="199"/>
      <c r="M1238" s="204"/>
      <c r="N1238" s="205"/>
      <c r="O1238" s="205"/>
      <c r="P1238" s="205"/>
      <c r="Q1238" s="205"/>
      <c r="R1238" s="205"/>
      <c r="S1238" s="205"/>
      <c r="T1238" s="206"/>
      <c r="U1238" s="198"/>
      <c r="V1238" s="198"/>
      <c r="AT1238" s="102" t="s">
        <v>212</v>
      </c>
      <c r="AU1238" s="102" t="s">
        <v>83</v>
      </c>
      <c r="AV1238" s="14" t="s">
        <v>83</v>
      </c>
      <c r="AW1238" s="14" t="s">
        <v>32</v>
      </c>
      <c r="AX1238" s="14" t="s">
        <v>75</v>
      </c>
      <c r="AY1238" s="102" t="s">
        <v>204</v>
      </c>
    </row>
    <row r="1239" spans="1:65" s="15" customFormat="1" x14ac:dyDescent="0.2">
      <c r="A1239" s="207"/>
      <c r="B1239" s="208"/>
      <c r="C1239" s="207"/>
      <c r="D1239" s="200" t="s">
        <v>212</v>
      </c>
      <c r="E1239" s="209" t="s">
        <v>1</v>
      </c>
      <c r="F1239" s="210" t="s">
        <v>227</v>
      </c>
      <c r="G1239" s="207"/>
      <c r="H1239" s="211">
        <v>243.91800000000001</v>
      </c>
      <c r="I1239" s="207"/>
      <c r="J1239" s="207"/>
      <c r="K1239" s="207"/>
      <c r="L1239" s="208"/>
      <c r="M1239" s="212"/>
      <c r="N1239" s="213"/>
      <c r="O1239" s="213"/>
      <c r="P1239" s="213"/>
      <c r="Q1239" s="213"/>
      <c r="R1239" s="213"/>
      <c r="S1239" s="213"/>
      <c r="T1239" s="214"/>
      <c r="U1239" s="207"/>
      <c r="V1239" s="207"/>
      <c r="AT1239" s="103" t="s">
        <v>212</v>
      </c>
      <c r="AU1239" s="103" t="s">
        <v>83</v>
      </c>
      <c r="AV1239" s="15" t="s">
        <v>211</v>
      </c>
      <c r="AW1239" s="15" t="s">
        <v>32</v>
      </c>
      <c r="AX1239" s="15" t="s">
        <v>81</v>
      </c>
      <c r="AY1239" s="103" t="s">
        <v>204</v>
      </c>
    </row>
    <row r="1240" spans="1:65" s="2" customFormat="1" ht="37.9" customHeight="1" x14ac:dyDescent="0.2">
      <c r="A1240" s="111"/>
      <c r="B1240" s="112"/>
      <c r="C1240" s="187" t="s">
        <v>987</v>
      </c>
      <c r="D1240" s="187" t="s">
        <v>207</v>
      </c>
      <c r="E1240" s="188" t="s">
        <v>1801</v>
      </c>
      <c r="F1240" s="189" t="s">
        <v>1802</v>
      </c>
      <c r="G1240" s="190" t="s">
        <v>210</v>
      </c>
      <c r="H1240" s="191">
        <v>175.06</v>
      </c>
      <c r="I1240" s="192"/>
      <c r="J1240" s="192">
        <f>ROUND(I1240*H1240,2)</f>
        <v>0</v>
      </c>
      <c r="K1240" s="193"/>
      <c r="L1240" s="112"/>
      <c r="M1240" s="194" t="s">
        <v>1</v>
      </c>
      <c r="N1240" s="195" t="s">
        <v>40</v>
      </c>
      <c r="O1240" s="196">
        <v>0</v>
      </c>
      <c r="P1240" s="196">
        <f>O1240*H1240</f>
        <v>0</v>
      </c>
      <c r="Q1240" s="196">
        <v>0</v>
      </c>
      <c r="R1240" s="196">
        <f>Q1240*H1240</f>
        <v>0</v>
      </c>
      <c r="S1240" s="196">
        <v>0</v>
      </c>
      <c r="T1240" s="197">
        <f>S1240*H1240</f>
        <v>0</v>
      </c>
      <c r="U1240" s="111"/>
      <c r="V1240" s="111"/>
      <c r="W1240" s="29"/>
      <c r="X1240" s="29"/>
      <c r="Y1240" s="29"/>
      <c r="Z1240" s="29"/>
      <c r="AA1240" s="29"/>
      <c r="AB1240" s="29"/>
      <c r="AC1240" s="29"/>
      <c r="AD1240" s="29"/>
      <c r="AE1240" s="29"/>
      <c r="AR1240" s="99" t="s">
        <v>310</v>
      </c>
      <c r="AT1240" s="99" t="s">
        <v>207</v>
      </c>
      <c r="AU1240" s="99" t="s">
        <v>83</v>
      </c>
      <c r="AY1240" s="18" t="s">
        <v>204</v>
      </c>
      <c r="BE1240" s="100">
        <f>IF(N1240="základní",J1240,0)</f>
        <v>0</v>
      </c>
      <c r="BF1240" s="100">
        <f>IF(N1240="snížená",J1240,0)</f>
        <v>0</v>
      </c>
      <c r="BG1240" s="100">
        <f>IF(N1240="zákl. přenesená",J1240,0)</f>
        <v>0</v>
      </c>
      <c r="BH1240" s="100">
        <f>IF(N1240="sníž. přenesená",J1240,0)</f>
        <v>0</v>
      </c>
      <c r="BI1240" s="100">
        <f>IF(N1240="nulová",J1240,0)</f>
        <v>0</v>
      </c>
      <c r="BJ1240" s="18" t="s">
        <v>81</v>
      </c>
      <c r="BK1240" s="100">
        <f>ROUND(I1240*H1240,2)</f>
        <v>0</v>
      </c>
      <c r="BL1240" s="18" t="s">
        <v>310</v>
      </c>
      <c r="BM1240" s="99" t="s">
        <v>1803</v>
      </c>
    </row>
    <row r="1241" spans="1:65" s="13" customFormat="1" x14ac:dyDescent="0.2">
      <c r="A1241" s="225"/>
      <c r="B1241" s="226"/>
      <c r="C1241" s="225"/>
      <c r="D1241" s="200" t="s">
        <v>212</v>
      </c>
      <c r="E1241" s="227" t="s">
        <v>1</v>
      </c>
      <c r="F1241" s="228" t="s">
        <v>1159</v>
      </c>
      <c r="G1241" s="225"/>
      <c r="H1241" s="227" t="s">
        <v>1</v>
      </c>
      <c r="I1241" s="225"/>
      <c r="J1241" s="225"/>
      <c r="K1241" s="225"/>
      <c r="L1241" s="226"/>
      <c r="M1241" s="229"/>
      <c r="N1241" s="230"/>
      <c r="O1241" s="230"/>
      <c r="P1241" s="230"/>
      <c r="Q1241" s="230"/>
      <c r="R1241" s="230"/>
      <c r="S1241" s="230"/>
      <c r="T1241" s="231"/>
      <c r="U1241" s="225"/>
      <c r="V1241" s="225"/>
      <c r="AT1241" s="101" t="s">
        <v>212</v>
      </c>
      <c r="AU1241" s="101" t="s">
        <v>83</v>
      </c>
      <c r="AV1241" s="13" t="s">
        <v>81</v>
      </c>
      <c r="AW1241" s="13" t="s">
        <v>32</v>
      </c>
      <c r="AX1241" s="13" t="s">
        <v>75</v>
      </c>
      <c r="AY1241" s="101" t="s">
        <v>204</v>
      </c>
    </row>
    <row r="1242" spans="1:65" s="13" customFormat="1" x14ac:dyDescent="0.2">
      <c r="A1242" s="225"/>
      <c r="B1242" s="226"/>
      <c r="C1242" s="225"/>
      <c r="D1242" s="200" t="s">
        <v>212</v>
      </c>
      <c r="E1242" s="227" t="s">
        <v>1</v>
      </c>
      <c r="F1242" s="228" t="s">
        <v>1764</v>
      </c>
      <c r="G1242" s="225"/>
      <c r="H1242" s="227" t="s">
        <v>1</v>
      </c>
      <c r="I1242" s="225"/>
      <c r="J1242" s="225"/>
      <c r="K1242" s="225"/>
      <c r="L1242" s="226"/>
      <c r="M1242" s="229"/>
      <c r="N1242" s="230"/>
      <c r="O1242" s="230"/>
      <c r="P1242" s="230"/>
      <c r="Q1242" s="230"/>
      <c r="R1242" s="230"/>
      <c r="S1242" s="230"/>
      <c r="T1242" s="231"/>
      <c r="U1242" s="225"/>
      <c r="V1242" s="225"/>
      <c r="AT1242" s="101" t="s">
        <v>212</v>
      </c>
      <c r="AU1242" s="101" t="s">
        <v>83</v>
      </c>
      <c r="AV1242" s="13" t="s">
        <v>81</v>
      </c>
      <c r="AW1242" s="13" t="s">
        <v>32</v>
      </c>
      <c r="AX1242" s="13" t="s">
        <v>75</v>
      </c>
      <c r="AY1242" s="101" t="s">
        <v>204</v>
      </c>
    </row>
    <row r="1243" spans="1:65" s="13" customFormat="1" x14ac:dyDescent="0.2">
      <c r="A1243" s="225"/>
      <c r="B1243" s="226"/>
      <c r="C1243" s="225"/>
      <c r="D1243" s="200" t="s">
        <v>212</v>
      </c>
      <c r="E1243" s="227" t="s">
        <v>1</v>
      </c>
      <c r="F1243" s="228" t="s">
        <v>329</v>
      </c>
      <c r="G1243" s="225"/>
      <c r="H1243" s="227" t="s">
        <v>1</v>
      </c>
      <c r="I1243" s="225"/>
      <c r="J1243" s="225"/>
      <c r="K1243" s="225"/>
      <c r="L1243" s="226"/>
      <c r="M1243" s="229"/>
      <c r="N1243" s="230"/>
      <c r="O1243" s="230"/>
      <c r="P1243" s="230"/>
      <c r="Q1243" s="230"/>
      <c r="R1243" s="230"/>
      <c r="S1243" s="230"/>
      <c r="T1243" s="231"/>
      <c r="U1243" s="225"/>
      <c r="V1243" s="225"/>
      <c r="AT1243" s="101" t="s">
        <v>212</v>
      </c>
      <c r="AU1243" s="101" t="s">
        <v>83</v>
      </c>
      <c r="AV1243" s="13" t="s">
        <v>81</v>
      </c>
      <c r="AW1243" s="13" t="s">
        <v>32</v>
      </c>
      <c r="AX1243" s="13" t="s">
        <v>75</v>
      </c>
      <c r="AY1243" s="101" t="s">
        <v>204</v>
      </c>
    </row>
    <row r="1244" spans="1:65" s="14" customFormat="1" x14ac:dyDescent="0.2">
      <c r="A1244" s="198"/>
      <c r="B1244" s="199"/>
      <c r="C1244" s="198"/>
      <c r="D1244" s="200" t="s">
        <v>212</v>
      </c>
      <c r="E1244" s="201" t="s">
        <v>1</v>
      </c>
      <c r="F1244" s="202" t="s">
        <v>1765</v>
      </c>
      <c r="G1244" s="198"/>
      <c r="H1244" s="203">
        <v>2.2000000000000002</v>
      </c>
      <c r="I1244" s="198"/>
      <c r="J1244" s="198"/>
      <c r="K1244" s="198"/>
      <c r="L1244" s="199"/>
      <c r="M1244" s="204"/>
      <c r="N1244" s="205"/>
      <c r="O1244" s="205"/>
      <c r="P1244" s="205"/>
      <c r="Q1244" s="205"/>
      <c r="R1244" s="205"/>
      <c r="S1244" s="205"/>
      <c r="T1244" s="206"/>
      <c r="U1244" s="198"/>
      <c r="V1244" s="198"/>
      <c r="AT1244" s="102" t="s">
        <v>212</v>
      </c>
      <c r="AU1244" s="102" t="s">
        <v>83</v>
      </c>
      <c r="AV1244" s="14" t="s">
        <v>83</v>
      </c>
      <c r="AW1244" s="14" t="s">
        <v>32</v>
      </c>
      <c r="AX1244" s="14" t="s">
        <v>75</v>
      </c>
      <c r="AY1244" s="102" t="s">
        <v>204</v>
      </c>
    </row>
    <row r="1245" spans="1:65" s="13" customFormat="1" x14ac:dyDescent="0.2">
      <c r="A1245" s="225"/>
      <c r="B1245" s="226"/>
      <c r="C1245" s="225"/>
      <c r="D1245" s="200" t="s">
        <v>212</v>
      </c>
      <c r="E1245" s="227" t="s">
        <v>1</v>
      </c>
      <c r="F1245" s="228" t="s">
        <v>494</v>
      </c>
      <c r="G1245" s="225"/>
      <c r="H1245" s="227" t="s">
        <v>1</v>
      </c>
      <c r="I1245" s="225"/>
      <c r="J1245" s="225"/>
      <c r="K1245" s="225"/>
      <c r="L1245" s="226"/>
      <c r="M1245" s="229"/>
      <c r="N1245" s="230"/>
      <c r="O1245" s="230"/>
      <c r="P1245" s="230"/>
      <c r="Q1245" s="230"/>
      <c r="R1245" s="230"/>
      <c r="S1245" s="230"/>
      <c r="T1245" s="231"/>
      <c r="U1245" s="225"/>
      <c r="V1245" s="225"/>
      <c r="AT1245" s="101" t="s">
        <v>212</v>
      </c>
      <c r="AU1245" s="101" t="s">
        <v>83</v>
      </c>
      <c r="AV1245" s="13" t="s">
        <v>81</v>
      </c>
      <c r="AW1245" s="13" t="s">
        <v>32</v>
      </c>
      <c r="AX1245" s="13" t="s">
        <v>75</v>
      </c>
      <c r="AY1245" s="101" t="s">
        <v>204</v>
      </c>
    </row>
    <row r="1246" spans="1:65" s="14" customFormat="1" x14ac:dyDescent="0.2">
      <c r="A1246" s="198"/>
      <c r="B1246" s="199"/>
      <c r="C1246" s="198"/>
      <c r="D1246" s="200" t="s">
        <v>212</v>
      </c>
      <c r="E1246" s="201" t="s">
        <v>1</v>
      </c>
      <c r="F1246" s="202" t="s">
        <v>1066</v>
      </c>
      <c r="G1246" s="198"/>
      <c r="H1246" s="203">
        <v>28.6</v>
      </c>
      <c r="I1246" s="198"/>
      <c r="J1246" s="198"/>
      <c r="K1246" s="198"/>
      <c r="L1246" s="199"/>
      <c r="M1246" s="204"/>
      <c r="N1246" s="205"/>
      <c r="O1246" s="205"/>
      <c r="P1246" s="205"/>
      <c r="Q1246" s="205"/>
      <c r="R1246" s="205"/>
      <c r="S1246" s="205"/>
      <c r="T1246" s="206"/>
      <c r="U1246" s="198"/>
      <c r="V1246" s="198"/>
      <c r="AT1246" s="102" t="s">
        <v>212</v>
      </c>
      <c r="AU1246" s="102" t="s">
        <v>83</v>
      </c>
      <c r="AV1246" s="14" t="s">
        <v>83</v>
      </c>
      <c r="AW1246" s="14" t="s">
        <v>32</v>
      </c>
      <c r="AX1246" s="14" t="s">
        <v>75</v>
      </c>
      <c r="AY1246" s="102" t="s">
        <v>204</v>
      </c>
    </row>
    <row r="1247" spans="1:65" s="13" customFormat="1" x14ac:dyDescent="0.2">
      <c r="A1247" s="225"/>
      <c r="B1247" s="226"/>
      <c r="C1247" s="225"/>
      <c r="D1247" s="200" t="s">
        <v>212</v>
      </c>
      <c r="E1247" s="227" t="s">
        <v>1</v>
      </c>
      <c r="F1247" s="228" t="s">
        <v>412</v>
      </c>
      <c r="G1247" s="225"/>
      <c r="H1247" s="227" t="s">
        <v>1</v>
      </c>
      <c r="I1247" s="225"/>
      <c r="J1247" s="225"/>
      <c r="K1247" s="225"/>
      <c r="L1247" s="226"/>
      <c r="M1247" s="229"/>
      <c r="N1247" s="230"/>
      <c r="O1247" s="230"/>
      <c r="P1247" s="230"/>
      <c r="Q1247" s="230"/>
      <c r="R1247" s="230"/>
      <c r="S1247" s="230"/>
      <c r="T1247" s="231"/>
      <c r="U1247" s="225"/>
      <c r="V1247" s="225"/>
      <c r="AT1247" s="101" t="s">
        <v>212</v>
      </c>
      <c r="AU1247" s="101" t="s">
        <v>83</v>
      </c>
      <c r="AV1247" s="13" t="s">
        <v>81</v>
      </c>
      <c r="AW1247" s="13" t="s">
        <v>32</v>
      </c>
      <c r="AX1247" s="13" t="s">
        <v>75</v>
      </c>
      <c r="AY1247" s="101" t="s">
        <v>204</v>
      </c>
    </row>
    <row r="1248" spans="1:65" s="14" customFormat="1" x14ac:dyDescent="0.2">
      <c r="A1248" s="198"/>
      <c r="B1248" s="199"/>
      <c r="C1248" s="198"/>
      <c r="D1248" s="200" t="s">
        <v>212</v>
      </c>
      <c r="E1248" s="201" t="s">
        <v>1</v>
      </c>
      <c r="F1248" s="202" t="s">
        <v>1654</v>
      </c>
      <c r="G1248" s="198"/>
      <c r="H1248" s="203">
        <v>1.8</v>
      </c>
      <c r="I1248" s="198"/>
      <c r="J1248" s="198"/>
      <c r="K1248" s="198"/>
      <c r="L1248" s="199"/>
      <c r="M1248" s="204"/>
      <c r="N1248" s="205"/>
      <c r="O1248" s="205"/>
      <c r="P1248" s="205"/>
      <c r="Q1248" s="205"/>
      <c r="R1248" s="205"/>
      <c r="S1248" s="205"/>
      <c r="T1248" s="206"/>
      <c r="U1248" s="198"/>
      <c r="V1248" s="198"/>
      <c r="AT1248" s="102" t="s">
        <v>212</v>
      </c>
      <c r="AU1248" s="102" t="s">
        <v>83</v>
      </c>
      <c r="AV1248" s="14" t="s">
        <v>83</v>
      </c>
      <c r="AW1248" s="14" t="s">
        <v>32</v>
      </c>
      <c r="AX1248" s="14" t="s">
        <v>75</v>
      </c>
      <c r="AY1248" s="102" t="s">
        <v>204</v>
      </c>
    </row>
    <row r="1249" spans="1:65" s="13" customFormat="1" x14ac:dyDescent="0.2">
      <c r="A1249" s="225"/>
      <c r="B1249" s="226"/>
      <c r="C1249" s="225"/>
      <c r="D1249" s="200" t="s">
        <v>212</v>
      </c>
      <c r="E1249" s="227" t="s">
        <v>1</v>
      </c>
      <c r="F1249" s="228" t="s">
        <v>495</v>
      </c>
      <c r="G1249" s="225"/>
      <c r="H1249" s="227" t="s">
        <v>1</v>
      </c>
      <c r="I1249" s="225"/>
      <c r="J1249" s="225"/>
      <c r="K1249" s="225"/>
      <c r="L1249" s="226"/>
      <c r="M1249" s="229"/>
      <c r="N1249" s="230"/>
      <c r="O1249" s="230"/>
      <c r="P1249" s="230"/>
      <c r="Q1249" s="230"/>
      <c r="R1249" s="230"/>
      <c r="S1249" s="230"/>
      <c r="T1249" s="231"/>
      <c r="U1249" s="225"/>
      <c r="V1249" s="225"/>
      <c r="AT1249" s="101" t="s">
        <v>212</v>
      </c>
      <c r="AU1249" s="101" t="s">
        <v>83</v>
      </c>
      <c r="AV1249" s="13" t="s">
        <v>81</v>
      </c>
      <c r="AW1249" s="13" t="s">
        <v>32</v>
      </c>
      <c r="AX1249" s="13" t="s">
        <v>75</v>
      </c>
      <c r="AY1249" s="101" t="s">
        <v>204</v>
      </c>
    </row>
    <row r="1250" spans="1:65" s="14" customFormat="1" x14ac:dyDescent="0.2">
      <c r="A1250" s="198"/>
      <c r="B1250" s="199"/>
      <c r="C1250" s="198"/>
      <c r="D1250" s="200" t="s">
        <v>212</v>
      </c>
      <c r="E1250" s="201" t="s">
        <v>1</v>
      </c>
      <c r="F1250" s="202" t="s">
        <v>612</v>
      </c>
      <c r="G1250" s="198"/>
      <c r="H1250" s="203">
        <v>0.9</v>
      </c>
      <c r="I1250" s="198"/>
      <c r="J1250" s="198"/>
      <c r="K1250" s="198"/>
      <c r="L1250" s="199"/>
      <c r="M1250" s="204"/>
      <c r="N1250" s="205"/>
      <c r="O1250" s="205"/>
      <c r="P1250" s="205"/>
      <c r="Q1250" s="205"/>
      <c r="R1250" s="205"/>
      <c r="S1250" s="205"/>
      <c r="T1250" s="206"/>
      <c r="U1250" s="198"/>
      <c r="V1250" s="198"/>
      <c r="AT1250" s="102" t="s">
        <v>212</v>
      </c>
      <c r="AU1250" s="102" t="s">
        <v>83</v>
      </c>
      <c r="AV1250" s="14" t="s">
        <v>83</v>
      </c>
      <c r="AW1250" s="14" t="s">
        <v>32</v>
      </c>
      <c r="AX1250" s="14" t="s">
        <v>75</v>
      </c>
      <c r="AY1250" s="102" t="s">
        <v>204</v>
      </c>
    </row>
    <row r="1251" spans="1:65" s="13" customFormat="1" x14ac:dyDescent="0.2">
      <c r="A1251" s="225"/>
      <c r="B1251" s="226"/>
      <c r="C1251" s="225"/>
      <c r="D1251" s="200" t="s">
        <v>212</v>
      </c>
      <c r="E1251" s="227" t="s">
        <v>1</v>
      </c>
      <c r="F1251" s="228" t="s">
        <v>498</v>
      </c>
      <c r="G1251" s="225"/>
      <c r="H1251" s="227" t="s">
        <v>1</v>
      </c>
      <c r="I1251" s="225"/>
      <c r="J1251" s="225"/>
      <c r="K1251" s="225"/>
      <c r="L1251" s="226"/>
      <c r="M1251" s="229"/>
      <c r="N1251" s="230"/>
      <c r="O1251" s="230"/>
      <c r="P1251" s="230"/>
      <c r="Q1251" s="230"/>
      <c r="R1251" s="230"/>
      <c r="S1251" s="230"/>
      <c r="T1251" s="231"/>
      <c r="U1251" s="225"/>
      <c r="V1251" s="225"/>
      <c r="AT1251" s="101" t="s">
        <v>212</v>
      </c>
      <c r="AU1251" s="101" t="s">
        <v>83</v>
      </c>
      <c r="AV1251" s="13" t="s">
        <v>81</v>
      </c>
      <c r="AW1251" s="13" t="s">
        <v>32</v>
      </c>
      <c r="AX1251" s="13" t="s">
        <v>75</v>
      </c>
      <c r="AY1251" s="101" t="s">
        <v>204</v>
      </c>
    </row>
    <row r="1252" spans="1:65" s="14" customFormat="1" x14ac:dyDescent="0.2">
      <c r="A1252" s="198"/>
      <c r="B1252" s="199"/>
      <c r="C1252" s="198"/>
      <c r="D1252" s="200" t="s">
        <v>212</v>
      </c>
      <c r="E1252" s="201" t="s">
        <v>1</v>
      </c>
      <c r="F1252" s="202" t="s">
        <v>499</v>
      </c>
      <c r="G1252" s="198"/>
      <c r="H1252" s="203">
        <v>31.17</v>
      </c>
      <c r="I1252" s="198"/>
      <c r="J1252" s="198"/>
      <c r="K1252" s="198"/>
      <c r="L1252" s="199"/>
      <c r="M1252" s="204"/>
      <c r="N1252" s="205"/>
      <c r="O1252" s="205"/>
      <c r="P1252" s="205"/>
      <c r="Q1252" s="205"/>
      <c r="R1252" s="205"/>
      <c r="S1252" s="205"/>
      <c r="T1252" s="206"/>
      <c r="U1252" s="198"/>
      <c r="V1252" s="198"/>
      <c r="AT1252" s="102" t="s">
        <v>212</v>
      </c>
      <c r="AU1252" s="102" t="s">
        <v>83</v>
      </c>
      <c r="AV1252" s="14" t="s">
        <v>83</v>
      </c>
      <c r="AW1252" s="14" t="s">
        <v>32</v>
      </c>
      <c r="AX1252" s="14" t="s">
        <v>75</v>
      </c>
      <c r="AY1252" s="102" t="s">
        <v>204</v>
      </c>
    </row>
    <row r="1253" spans="1:65" s="13" customFormat="1" x14ac:dyDescent="0.2">
      <c r="A1253" s="225"/>
      <c r="B1253" s="226"/>
      <c r="C1253" s="225"/>
      <c r="D1253" s="200" t="s">
        <v>212</v>
      </c>
      <c r="E1253" s="227" t="s">
        <v>1</v>
      </c>
      <c r="F1253" s="228" t="s">
        <v>500</v>
      </c>
      <c r="G1253" s="225"/>
      <c r="H1253" s="227" t="s">
        <v>1</v>
      </c>
      <c r="I1253" s="225"/>
      <c r="J1253" s="225"/>
      <c r="K1253" s="225"/>
      <c r="L1253" s="226"/>
      <c r="M1253" s="229"/>
      <c r="N1253" s="230"/>
      <c r="O1253" s="230"/>
      <c r="P1253" s="230"/>
      <c r="Q1253" s="230"/>
      <c r="R1253" s="230"/>
      <c r="S1253" s="230"/>
      <c r="T1253" s="231"/>
      <c r="U1253" s="225"/>
      <c r="V1253" s="225"/>
      <c r="AT1253" s="101" t="s">
        <v>212</v>
      </c>
      <c r="AU1253" s="101" t="s">
        <v>83</v>
      </c>
      <c r="AV1253" s="13" t="s">
        <v>81</v>
      </c>
      <c r="AW1253" s="13" t="s">
        <v>32</v>
      </c>
      <c r="AX1253" s="13" t="s">
        <v>75</v>
      </c>
      <c r="AY1253" s="101" t="s">
        <v>204</v>
      </c>
    </row>
    <row r="1254" spans="1:65" s="14" customFormat="1" x14ac:dyDescent="0.2">
      <c r="A1254" s="198"/>
      <c r="B1254" s="199"/>
      <c r="C1254" s="198"/>
      <c r="D1254" s="200" t="s">
        <v>212</v>
      </c>
      <c r="E1254" s="201" t="s">
        <v>1</v>
      </c>
      <c r="F1254" s="202" t="s">
        <v>501</v>
      </c>
      <c r="G1254" s="198"/>
      <c r="H1254" s="203">
        <v>44.22</v>
      </c>
      <c r="I1254" s="198"/>
      <c r="J1254" s="198"/>
      <c r="K1254" s="198"/>
      <c r="L1254" s="199"/>
      <c r="M1254" s="204"/>
      <c r="N1254" s="205"/>
      <c r="O1254" s="205"/>
      <c r="P1254" s="205"/>
      <c r="Q1254" s="205"/>
      <c r="R1254" s="205"/>
      <c r="S1254" s="205"/>
      <c r="T1254" s="206"/>
      <c r="U1254" s="198"/>
      <c r="V1254" s="198"/>
      <c r="AT1254" s="102" t="s">
        <v>212</v>
      </c>
      <c r="AU1254" s="102" t="s">
        <v>83</v>
      </c>
      <c r="AV1254" s="14" t="s">
        <v>83</v>
      </c>
      <c r="AW1254" s="14" t="s">
        <v>32</v>
      </c>
      <c r="AX1254" s="14" t="s">
        <v>75</v>
      </c>
      <c r="AY1254" s="102" t="s">
        <v>204</v>
      </c>
    </row>
    <row r="1255" spans="1:65" s="13" customFormat="1" x14ac:dyDescent="0.2">
      <c r="A1255" s="225"/>
      <c r="B1255" s="226"/>
      <c r="C1255" s="225"/>
      <c r="D1255" s="200" t="s">
        <v>212</v>
      </c>
      <c r="E1255" s="227" t="s">
        <v>1</v>
      </c>
      <c r="F1255" s="228" t="s">
        <v>431</v>
      </c>
      <c r="G1255" s="225"/>
      <c r="H1255" s="227" t="s">
        <v>1</v>
      </c>
      <c r="I1255" s="225"/>
      <c r="J1255" s="225"/>
      <c r="K1255" s="225"/>
      <c r="L1255" s="226"/>
      <c r="M1255" s="229"/>
      <c r="N1255" s="230"/>
      <c r="O1255" s="230"/>
      <c r="P1255" s="230"/>
      <c r="Q1255" s="230"/>
      <c r="R1255" s="230"/>
      <c r="S1255" s="230"/>
      <c r="T1255" s="231"/>
      <c r="U1255" s="225"/>
      <c r="V1255" s="225"/>
      <c r="AT1255" s="101" t="s">
        <v>212</v>
      </c>
      <c r="AU1255" s="101" t="s">
        <v>83</v>
      </c>
      <c r="AV1255" s="13" t="s">
        <v>81</v>
      </c>
      <c r="AW1255" s="13" t="s">
        <v>32</v>
      </c>
      <c r="AX1255" s="13" t="s">
        <v>75</v>
      </c>
      <c r="AY1255" s="101" t="s">
        <v>204</v>
      </c>
    </row>
    <row r="1256" spans="1:65" s="14" customFormat="1" x14ac:dyDescent="0.2">
      <c r="A1256" s="198"/>
      <c r="B1256" s="199"/>
      <c r="C1256" s="198"/>
      <c r="D1256" s="200" t="s">
        <v>212</v>
      </c>
      <c r="E1256" s="201" t="s">
        <v>1</v>
      </c>
      <c r="F1256" s="202" t="s">
        <v>514</v>
      </c>
      <c r="G1256" s="198"/>
      <c r="H1256" s="203">
        <v>66.17</v>
      </c>
      <c r="I1256" s="198"/>
      <c r="J1256" s="198"/>
      <c r="K1256" s="198"/>
      <c r="L1256" s="199"/>
      <c r="M1256" s="204"/>
      <c r="N1256" s="205"/>
      <c r="O1256" s="205"/>
      <c r="P1256" s="205"/>
      <c r="Q1256" s="205"/>
      <c r="R1256" s="205"/>
      <c r="S1256" s="205"/>
      <c r="T1256" s="206"/>
      <c r="U1256" s="198"/>
      <c r="V1256" s="198"/>
      <c r="AT1256" s="102" t="s">
        <v>212</v>
      </c>
      <c r="AU1256" s="102" t="s">
        <v>83</v>
      </c>
      <c r="AV1256" s="14" t="s">
        <v>83</v>
      </c>
      <c r="AW1256" s="14" t="s">
        <v>32</v>
      </c>
      <c r="AX1256" s="14" t="s">
        <v>75</v>
      </c>
      <c r="AY1256" s="102" t="s">
        <v>204</v>
      </c>
    </row>
    <row r="1257" spans="1:65" s="15" customFormat="1" x14ac:dyDescent="0.2">
      <c r="A1257" s="207"/>
      <c r="B1257" s="208"/>
      <c r="C1257" s="207"/>
      <c r="D1257" s="200" t="s">
        <v>212</v>
      </c>
      <c r="E1257" s="209" t="s">
        <v>1</v>
      </c>
      <c r="F1257" s="210" t="s">
        <v>227</v>
      </c>
      <c r="G1257" s="207"/>
      <c r="H1257" s="211">
        <v>175.06</v>
      </c>
      <c r="I1257" s="207"/>
      <c r="J1257" s="207"/>
      <c r="K1257" s="207"/>
      <c r="L1257" s="208"/>
      <c r="M1257" s="212"/>
      <c r="N1257" s="213"/>
      <c r="O1257" s="213"/>
      <c r="P1257" s="213"/>
      <c r="Q1257" s="213"/>
      <c r="R1257" s="213"/>
      <c r="S1257" s="213"/>
      <c r="T1257" s="214"/>
      <c r="U1257" s="207"/>
      <c r="V1257" s="207"/>
      <c r="AT1257" s="103" t="s">
        <v>212</v>
      </c>
      <c r="AU1257" s="103" t="s">
        <v>83</v>
      </c>
      <c r="AV1257" s="15" t="s">
        <v>211</v>
      </c>
      <c r="AW1257" s="15" t="s">
        <v>32</v>
      </c>
      <c r="AX1257" s="15" t="s">
        <v>81</v>
      </c>
      <c r="AY1257" s="103" t="s">
        <v>204</v>
      </c>
    </row>
    <row r="1258" spans="1:65" s="2" customFormat="1" ht="24.2" customHeight="1" x14ac:dyDescent="0.2">
      <c r="A1258" s="111"/>
      <c r="B1258" s="112"/>
      <c r="C1258" s="215" t="s">
        <v>1804</v>
      </c>
      <c r="D1258" s="215" t="s">
        <v>1071</v>
      </c>
      <c r="E1258" s="216" t="s">
        <v>1805</v>
      </c>
      <c r="F1258" s="217" t="s">
        <v>1806</v>
      </c>
      <c r="G1258" s="218" t="s">
        <v>210</v>
      </c>
      <c r="H1258" s="219">
        <v>72.787000000000006</v>
      </c>
      <c r="I1258" s="220"/>
      <c r="J1258" s="220">
        <f>ROUND(I1258*H1258,2)</f>
        <v>0</v>
      </c>
      <c r="K1258" s="221"/>
      <c r="L1258" s="222"/>
      <c r="M1258" s="223" t="s">
        <v>1</v>
      </c>
      <c r="N1258" s="224" t="s">
        <v>40</v>
      </c>
      <c r="O1258" s="196">
        <v>0</v>
      </c>
      <c r="P1258" s="196">
        <f>O1258*H1258</f>
        <v>0</v>
      </c>
      <c r="Q1258" s="196">
        <v>0</v>
      </c>
      <c r="R1258" s="196">
        <f>Q1258*H1258</f>
        <v>0</v>
      </c>
      <c r="S1258" s="196">
        <v>0</v>
      </c>
      <c r="T1258" s="197">
        <f>S1258*H1258</f>
        <v>0</v>
      </c>
      <c r="U1258" s="111"/>
      <c r="V1258" s="111"/>
      <c r="W1258" s="29"/>
      <c r="X1258" s="29"/>
      <c r="Y1258" s="29"/>
      <c r="Z1258" s="29"/>
      <c r="AA1258" s="29"/>
      <c r="AB1258" s="29"/>
      <c r="AC1258" s="29"/>
      <c r="AD1258" s="29"/>
      <c r="AE1258" s="29"/>
      <c r="AR1258" s="99" t="s">
        <v>368</v>
      </c>
      <c r="AT1258" s="99" t="s">
        <v>1071</v>
      </c>
      <c r="AU1258" s="99" t="s">
        <v>83</v>
      </c>
      <c r="AY1258" s="18" t="s">
        <v>204</v>
      </c>
      <c r="BE1258" s="100">
        <f>IF(N1258="základní",J1258,0)</f>
        <v>0</v>
      </c>
      <c r="BF1258" s="100">
        <f>IF(N1258="snížená",J1258,0)</f>
        <v>0</v>
      </c>
      <c r="BG1258" s="100">
        <f>IF(N1258="zákl. přenesená",J1258,0)</f>
        <v>0</v>
      </c>
      <c r="BH1258" s="100">
        <f>IF(N1258="sníž. přenesená",J1258,0)</f>
        <v>0</v>
      </c>
      <c r="BI1258" s="100">
        <f>IF(N1258="nulová",J1258,0)</f>
        <v>0</v>
      </c>
      <c r="BJ1258" s="18" t="s">
        <v>81</v>
      </c>
      <c r="BK1258" s="100">
        <f>ROUND(I1258*H1258,2)</f>
        <v>0</v>
      </c>
      <c r="BL1258" s="18" t="s">
        <v>310</v>
      </c>
      <c r="BM1258" s="99" t="s">
        <v>1807</v>
      </c>
    </row>
    <row r="1259" spans="1:65" s="13" customFormat="1" x14ac:dyDescent="0.2">
      <c r="A1259" s="225"/>
      <c r="B1259" s="226"/>
      <c r="C1259" s="225"/>
      <c r="D1259" s="200" t="s">
        <v>212</v>
      </c>
      <c r="E1259" s="227" t="s">
        <v>1</v>
      </c>
      <c r="F1259" s="228" t="s">
        <v>1159</v>
      </c>
      <c r="G1259" s="225"/>
      <c r="H1259" s="227" t="s">
        <v>1</v>
      </c>
      <c r="I1259" s="225"/>
      <c r="J1259" s="225"/>
      <c r="K1259" s="225"/>
      <c r="L1259" s="226"/>
      <c r="M1259" s="229"/>
      <c r="N1259" s="230"/>
      <c r="O1259" s="230"/>
      <c r="P1259" s="230"/>
      <c r="Q1259" s="230"/>
      <c r="R1259" s="230"/>
      <c r="S1259" s="230"/>
      <c r="T1259" s="231"/>
      <c r="U1259" s="225"/>
      <c r="V1259" s="225"/>
      <c r="AT1259" s="101" t="s">
        <v>212</v>
      </c>
      <c r="AU1259" s="101" t="s">
        <v>83</v>
      </c>
      <c r="AV1259" s="13" t="s">
        <v>81</v>
      </c>
      <c r="AW1259" s="13" t="s">
        <v>32</v>
      </c>
      <c r="AX1259" s="13" t="s">
        <v>75</v>
      </c>
      <c r="AY1259" s="101" t="s">
        <v>204</v>
      </c>
    </row>
    <row r="1260" spans="1:65" s="13" customFormat="1" x14ac:dyDescent="0.2">
      <c r="A1260" s="225"/>
      <c r="B1260" s="226"/>
      <c r="C1260" s="225"/>
      <c r="D1260" s="200" t="s">
        <v>212</v>
      </c>
      <c r="E1260" s="227" t="s">
        <v>1</v>
      </c>
      <c r="F1260" s="228" t="s">
        <v>1764</v>
      </c>
      <c r="G1260" s="225"/>
      <c r="H1260" s="227" t="s">
        <v>1</v>
      </c>
      <c r="I1260" s="225"/>
      <c r="J1260" s="225"/>
      <c r="K1260" s="225"/>
      <c r="L1260" s="226"/>
      <c r="M1260" s="229"/>
      <c r="N1260" s="230"/>
      <c r="O1260" s="230"/>
      <c r="P1260" s="230"/>
      <c r="Q1260" s="230"/>
      <c r="R1260" s="230"/>
      <c r="S1260" s="230"/>
      <c r="T1260" s="231"/>
      <c r="U1260" s="225"/>
      <c r="V1260" s="225"/>
      <c r="AT1260" s="101" t="s">
        <v>212</v>
      </c>
      <c r="AU1260" s="101" t="s">
        <v>83</v>
      </c>
      <c r="AV1260" s="13" t="s">
        <v>81</v>
      </c>
      <c r="AW1260" s="13" t="s">
        <v>32</v>
      </c>
      <c r="AX1260" s="13" t="s">
        <v>75</v>
      </c>
      <c r="AY1260" s="101" t="s">
        <v>204</v>
      </c>
    </row>
    <row r="1261" spans="1:65" s="13" customFormat="1" x14ac:dyDescent="0.2">
      <c r="A1261" s="225"/>
      <c r="B1261" s="226"/>
      <c r="C1261" s="225"/>
      <c r="D1261" s="200" t="s">
        <v>212</v>
      </c>
      <c r="E1261" s="227" t="s">
        <v>1</v>
      </c>
      <c r="F1261" s="228" t="s">
        <v>431</v>
      </c>
      <c r="G1261" s="225"/>
      <c r="H1261" s="227" t="s">
        <v>1</v>
      </c>
      <c r="I1261" s="225"/>
      <c r="J1261" s="225"/>
      <c r="K1261" s="225"/>
      <c r="L1261" s="226"/>
      <c r="M1261" s="229"/>
      <c r="N1261" s="230"/>
      <c r="O1261" s="230"/>
      <c r="P1261" s="230"/>
      <c r="Q1261" s="230"/>
      <c r="R1261" s="230"/>
      <c r="S1261" s="230"/>
      <c r="T1261" s="231"/>
      <c r="U1261" s="225"/>
      <c r="V1261" s="225"/>
      <c r="AT1261" s="101" t="s">
        <v>212</v>
      </c>
      <c r="AU1261" s="101" t="s">
        <v>83</v>
      </c>
      <c r="AV1261" s="13" t="s">
        <v>81</v>
      </c>
      <c r="AW1261" s="13" t="s">
        <v>32</v>
      </c>
      <c r="AX1261" s="13" t="s">
        <v>75</v>
      </c>
      <c r="AY1261" s="101" t="s">
        <v>204</v>
      </c>
    </row>
    <row r="1262" spans="1:65" s="14" customFormat="1" x14ac:dyDescent="0.2">
      <c r="A1262" s="198"/>
      <c r="B1262" s="199"/>
      <c r="C1262" s="198"/>
      <c r="D1262" s="200" t="s">
        <v>212</v>
      </c>
      <c r="E1262" s="201" t="s">
        <v>1</v>
      </c>
      <c r="F1262" s="202" t="s">
        <v>1808</v>
      </c>
      <c r="G1262" s="198"/>
      <c r="H1262" s="203">
        <v>72.787000000000006</v>
      </c>
      <c r="I1262" s="198"/>
      <c r="J1262" s="198"/>
      <c r="K1262" s="198"/>
      <c r="L1262" s="199"/>
      <c r="M1262" s="204"/>
      <c r="N1262" s="205"/>
      <c r="O1262" s="205"/>
      <c r="P1262" s="205"/>
      <c r="Q1262" s="205"/>
      <c r="R1262" s="205"/>
      <c r="S1262" s="205"/>
      <c r="T1262" s="206"/>
      <c r="U1262" s="198"/>
      <c r="V1262" s="198"/>
      <c r="AT1262" s="102" t="s">
        <v>212</v>
      </c>
      <c r="AU1262" s="102" t="s">
        <v>83</v>
      </c>
      <c r="AV1262" s="14" t="s">
        <v>83</v>
      </c>
      <c r="AW1262" s="14" t="s">
        <v>32</v>
      </c>
      <c r="AX1262" s="14" t="s">
        <v>75</v>
      </c>
      <c r="AY1262" s="102" t="s">
        <v>204</v>
      </c>
    </row>
    <row r="1263" spans="1:65" s="15" customFormat="1" x14ac:dyDescent="0.2">
      <c r="A1263" s="207"/>
      <c r="B1263" s="208"/>
      <c r="C1263" s="207"/>
      <c r="D1263" s="200" t="s">
        <v>212</v>
      </c>
      <c r="E1263" s="209" t="s">
        <v>1</v>
      </c>
      <c r="F1263" s="210" t="s">
        <v>227</v>
      </c>
      <c r="G1263" s="207"/>
      <c r="H1263" s="211">
        <v>72.787000000000006</v>
      </c>
      <c r="I1263" s="207"/>
      <c r="J1263" s="207"/>
      <c r="K1263" s="207"/>
      <c r="L1263" s="208"/>
      <c r="M1263" s="212"/>
      <c r="N1263" s="213"/>
      <c r="O1263" s="213"/>
      <c r="P1263" s="213"/>
      <c r="Q1263" s="213"/>
      <c r="R1263" s="213"/>
      <c r="S1263" s="213"/>
      <c r="T1263" s="214"/>
      <c r="U1263" s="207"/>
      <c r="V1263" s="207"/>
      <c r="AT1263" s="103" t="s">
        <v>212</v>
      </c>
      <c r="AU1263" s="103" t="s">
        <v>83</v>
      </c>
      <c r="AV1263" s="15" t="s">
        <v>211</v>
      </c>
      <c r="AW1263" s="15" t="s">
        <v>32</v>
      </c>
      <c r="AX1263" s="15" t="s">
        <v>81</v>
      </c>
      <c r="AY1263" s="103" t="s">
        <v>204</v>
      </c>
    </row>
    <row r="1264" spans="1:65" s="2" customFormat="1" ht="24.2" customHeight="1" x14ac:dyDescent="0.2">
      <c r="A1264" s="111"/>
      <c r="B1264" s="112"/>
      <c r="C1264" s="215" t="s">
        <v>991</v>
      </c>
      <c r="D1264" s="215" t="s">
        <v>1071</v>
      </c>
      <c r="E1264" s="216" t="s">
        <v>1809</v>
      </c>
      <c r="F1264" s="217" t="s">
        <v>1810</v>
      </c>
      <c r="G1264" s="218" t="s">
        <v>210</v>
      </c>
      <c r="H1264" s="219">
        <v>82.929000000000002</v>
      </c>
      <c r="I1264" s="220"/>
      <c r="J1264" s="220">
        <f>ROUND(I1264*H1264,2)</f>
        <v>0</v>
      </c>
      <c r="K1264" s="221"/>
      <c r="L1264" s="222"/>
      <c r="M1264" s="223" t="s">
        <v>1</v>
      </c>
      <c r="N1264" s="224" t="s">
        <v>40</v>
      </c>
      <c r="O1264" s="196">
        <v>0</v>
      </c>
      <c r="P1264" s="196">
        <f>O1264*H1264</f>
        <v>0</v>
      </c>
      <c r="Q1264" s="196">
        <v>0</v>
      </c>
      <c r="R1264" s="196">
        <f>Q1264*H1264</f>
        <v>0</v>
      </c>
      <c r="S1264" s="196">
        <v>0</v>
      </c>
      <c r="T1264" s="197">
        <f>S1264*H1264</f>
        <v>0</v>
      </c>
      <c r="U1264" s="111"/>
      <c r="V1264" s="111"/>
      <c r="W1264" s="29"/>
      <c r="X1264" s="29"/>
      <c r="Y1264" s="29"/>
      <c r="Z1264" s="29"/>
      <c r="AA1264" s="29"/>
      <c r="AB1264" s="29"/>
      <c r="AC1264" s="29"/>
      <c r="AD1264" s="29"/>
      <c r="AE1264" s="29"/>
      <c r="AR1264" s="99" t="s">
        <v>368</v>
      </c>
      <c r="AT1264" s="99" t="s">
        <v>1071</v>
      </c>
      <c r="AU1264" s="99" t="s">
        <v>83</v>
      </c>
      <c r="AY1264" s="18" t="s">
        <v>204</v>
      </c>
      <c r="BE1264" s="100">
        <f>IF(N1264="základní",J1264,0)</f>
        <v>0</v>
      </c>
      <c r="BF1264" s="100">
        <f>IF(N1264="snížená",J1264,0)</f>
        <v>0</v>
      </c>
      <c r="BG1264" s="100">
        <f>IF(N1264="zákl. přenesená",J1264,0)</f>
        <v>0</v>
      </c>
      <c r="BH1264" s="100">
        <f>IF(N1264="sníž. přenesená",J1264,0)</f>
        <v>0</v>
      </c>
      <c r="BI1264" s="100">
        <f>IF(N1264="nulová",J1264,0)</f>
        <v>0</v>
      </c>
      <c r="BJ1264" s="18" t="s">
        <v>81</v>
      </c>
      <c r="BK1264" s="100">
        <f>ROUND(I1264*H1264,2)</f>
        <v>0</v>
      </c>
      <c r="BL1264" s="18" t="s">
        <v>310</v>
      </c>
      <c r="BM1264" s="99" t="s">
        <v>1811</v>
      </c>
    </row>
    <row r="1265" spans="1:65" s="13" customFormat="1" x14ac:dyDescent="0.2">
      <c r="A1265" s="225"/>
      <c r="B1265" s="226"/>
      <c r="C1265" s="225"/>
      <c r="D1265" s="200" t="s">
        <v>212</v>
      </c>
      <c r="E1265" s="227" t="s">
        <v>1</v>
      </c>
      <c r="F1265" s="228" t="s">
        <v>1159</v>
      </c>
      <c r="G1265" s="225"/>
      <c r="H1265" s="227" t="s">
        <v>1</v>
      </c>
      <c r="I1265" s="225"/>
      <c r="J1265" s="225"/>
      <c r="K1265" s="225"/>
      <c r="L1265" s="226"/>
      <c r="M1265" s="229"/>
      <c r="N1265" s="230"/>
      <c r="O1265" s="230"/>
      <c r="P1265" s="230"/>
      <c r="Q1265" s="230"/>
      <c r="R1265" s="230"/>
      <c r="S1265" s="230"/>
      <c r="T1265" s="231"/>
      <c r="U1265" s="225"/>
      <c r="V1265" s="225"/>
      <c r="AT1265" s="101" t="s">
        <v>212</v>
      </c>
      <c r="AU1265" s="101" t="s">
        <v>83</v>
      </c>
      <c r="AV1265" s="13" t="s">
        <v>81</v>
      </c>
      <c r="AW1265" s="13" t="s">
        <v>32</v>
      </c>
      <c r="AX1265" s="13" t="s">
        <v>75</v>
      </c>
      <c r="AY1265" s="101" t="s">
        <v>204</v>
      </c>
    </row>
    <row r="1266" spans="1:65" s="13" customFormat="1" x14ac:dyDescent="0.2">
      <c r="A1266" s="225"/>
      <c r="B1266" s="226"/>
      <c r="C1266" s="225"/>
      <c r="D1266" s="200" t="s">
        <v>212</v>
      </c>
      <c r="E1266" s="227" t="s">
        <v>1</v>
      </c>
      <c r="F1266" s="228" t="s">
        <v>1764</v>
      </c>
      <c r="G1266" s="225"/>
      <c r="H1266" s="227" t="s">
        <v>1</v>
      </c>
      <c r="I1266" s="225"/>
      <c r="J1266" s="225"/>
      <c r="K1266" s="225"/>
      <c r="L1266" s="226"/>
      <c r="M1266" s="229"/>
      <c r="N1266" s="230"/>
      <c r="O1266" s="230"/>
      <c r="P1266" s="230"/>
      <c r="Q1266" s="230"/>
      <c r="R1266" s="230"/>
      <c r="S1266" s="230"/>
      <c r="T1266" s="231"/>
      <c r="U1266" s="225"/>
      <c r="V1266" s="225"/>
      <c r="AT1266" s="101" t="s">
        <v>212</v>
      </c>
      <c r="AU1266" s="101" t="s">
        <v>83</v>
      </c>
      <c r="AV1266" s="13" t="s">
        <v>81</v>
      </c>
      <c r="AW1266" s="13" t="s">
        <v>32</v>
      </c>
      <c r="AX1266" s="13" t="s">
        <v>75</v>
      </c>
      <c r="AY1266" s="101" t="s">
        <v>204</v>
      </c>
    </row>
    <row r="1267" spans="1:65" s="13" customFormat="1" x14ac:dyDescent="0.2">
      <c r="A1267" s="225"/>
      <c r="B1267" s="226"/>
      <c r="C1267" s="225"/>
      <c r="D1267" s="200" t="s">
        <v>212</v>
      </c>
      <c r="E1267" s="227" t="s">
        <v>1</v>
      </c>
      <c r="F1267" s="228" t="s">
        <v>498</v>
      </c>
      <c r="G1267" s="225"/>
      <c r="H1267" s="227" t="s">
        <v>1</v>
      </c>
      <c r="I1267" s="225"/>
      <c r="J1267" s="225"/>
      <c r="K1267" s="225"/>
      <c r="L1267" s="226"/>
      <c r="M1267" s="229"/>
      <c r="N1267" s="230"/>
      <c r="O1267" s="230"/>
      <c r="P1267" s="230"/>
      <c r="Q1267" s="230"/>
      <c r="R1267" s="230"/>
      <c r="S1267" s="230"/>
      <c r="T1267" s="231"/>
      <c r="U1267" s="225"/>
      <c r="V1267" s="225"/>
      <c r="AT1267" s="101" t="s">
        <v>212</v>
      </c>
      <c r="AU1267" s="101" t="s">
        <v>83</v>
      </c>
      <c r="AV1267" s="13" t="s">
        <v>81</v>
      </c>
      <c r="AW1267" s="13" t="s">
        <v>32</v>
      </c>
      <c r="AX1267" s="13" t="s">
        <v>75</v>
      </c>
      <c r="AY1267" s="101" t="s">
        <v>204</v>
      </c>
    </row>
    <row r="1268" spans="1:65" s="14" customFormat="1" x14ac:dyDescent="0.2">
      <c r="A1268" s="198"/>
      <c r="B1268" s="199"/>
      <c r="C1268" s="198"/>
      <c r="D1268" s="200" t="s">
        <v>212</v>
      </c>
      <c r="E1268" s="201" t="s">
        <v>1</v>
      </c>
      <c r="F1268" s="202" t="s">
        <v>499</v>
      </c>
      <c r="G1268" s="198"/>
      <c r="H1268" s="203">
        <v>31.17</v>
      </c>
      <c r="I1268" s="198"/>
      <c r="J1268" s="198"/>
      <c r="K1268" s="198"/>
      <c r="L1268" s="199"/>
      <c r="M1268" s="204"/>
      <c r="N1268" s="205"/>
      <c r="O1268" s="205"/>
      <c r="P1268" s="205"/>
      <c r="Q1268" s="205"/>
      <c r="R1268" s="205"/>
      <c r="S1268" s="205"/>
      <c r="T1268" s="206"/>
      <c r="U1268" s="198"/>
      <c r="V1268" s="198"/>
      <c r="AT1268" s="102" t="s">
        <v>212</v>
      </c>
      <c r="AU1268" s="102" t="s">
        <v>83</v>
      </c>
      <c r="AV1268" s="14" t="s">
        <v>83</v>
      </c>
      <c r="AW1268" s="14" t="s">
        <v>32</v>
      </c>
      <c r="AX1268" s="14" t="s">
        <v>75</v>
      </c>
      <c r="AY1268" s="102" t="s">
        <v>204</v>
      </c>
    </row>
    <row r="1269" spans="1:65" s="13" customFormat="1" x14ac:dyDescent="0.2">
      <c r="A1269" s="225"/>
      <c r="B1269" s="226"/>
      <c r="C1269" s="225"/>
      <c r="D1269" s="200" t="s">
        <v>212</v>
      </c>
      <c r="E1269" s="227" t="s">
        <v>1</v>
      </c>
      <c r="F1269" s="228" t="s">
        <v>500</v>
      </c>
      <c r="G1269" s="225"/>
      <c r="H1269" s="227" t="s">
        <v>1</v>
      </c>
      <c r="I1269" s="225"/>
      <c r="J1269" s="225"/>
      <c r="K1269" s="225"/>
      <c r="L1269" s="226"/>
      <c r="M1269" s="229"/>
      <c r="N1269" s="230"/>
      <c r="O1269" s="230"/>
      <c r="P1269" s="230"/>
      <c r="Q1269" s="230"/>
      <c r="R1269" s="230"/>
      <c r="S1269" s="230"/>
      <c r="T1269" s="231"/>
      <c r="U1269" s="225"/>
      <c r="V1269" s="225"/>
      <c r="AT1269" s="101" t="s">
        <v>212</v>
      </c>
      <c r="AU1269" s="101" t="s">
        <v>83</v>
      </c>
      <c r="AV1269" s="13" t="s">
        <v>81</v>
      </c>
      <c r="AW1269" s="13" t="s">
        <v>32</v>
      </c>
      <c r="AX1269" s="13" t="s">
        <v>75</v>
      </c>
      <c r="AY1269" s="101" t="s">
        <v>204</v>
      </c>
    </row>
    <row r="1270" spans="1:65" s="14" customFormat="1" x14ac:dyDescent="0.2">
      <c r="A1270" s="198"/>
      <c r="B1270" s="199"/>
      <c r="C1270" s="198"/>
      <c r="D1270" s="200" t="s">
        <v>212</v>
      </c>
      <c r="E1270" s="201" t="s">
        <v>1</v>
      </c>
      <c r="F1270" s="202" t="s">
        <v>501</v>
      </c>
      <c r="G1270" s="198"/>
      <c r="H1270" s="203">
        <v>44.22</v>
      </c>
      <c r="I1270" s="198"/>
      <c r="J1270" s="198"/>
      <c r="K1270" s="198"/>
      <c r="L1270" s="199"/>
      <c r="M1270" s="204"/>
      <c r="N1270" s="205"/>
      <c r="O1270" s="205"/>
      <c r="P1270" s="205"/>
      <c r="Q1270" s="205"/>
      <c r="R1270" s="205"/>
      <c r="S1270" s="205"/>
      <c r="T1270" s="206"/>
      <c r="U1270" s="198"/>
      <c r="V1270" s="198"/>
      <c r="AT1270" s="102" t="s">
        <v>212</v>
      </c>
      <c r="AU1270" s="102" t="s">
        <v>83</v>
      </c>
      <c r="AV1270" s="14" t="s">
        <v>83</v>
      </c>
      <c r="AW1270" s="14" t="s">
        <v>32</v>
      </c>
      <c r="AX1270" s="14" t="s">
        <v>75</v>
      </c>
      <c r="AY1270" s="102" t="s">
        <v>204</v>
      </c>
    </row>
    <row r="1271" spans="1:65" s="16" customFormat="1" x14ac:dyDescent="0.2">
      <c r="A1271" s="232"/>
      <c r="B1271" s="233"/>
      <c r="C1271" s="232"/>
      <c r="D1271" s="200" t="s">
        <v>212</v>
      </c>
      <c r="E1271" s="234" t="s">
        <v>1</v>
      </c>
      <c r="F1271" s="235" t="s">
        <v>1067</v>
      </c>
      <c r="G1271" s="232"/>
      <c r="H1271" s="236">
        <v>75.39</v>
      </c>
      <c r="I1271" s="232"/>
      <c r="J1271" s="232"/>
      <c r="K1271" s="232"/>
      <c r="L1271" s="233"/>
      <c r="M1271" s="237"/>
      <c r="N1271" s="238"/>
      <c r="O1271" s="238"/>
      <c r="P1271" s="238"/>
      <c r="Q1271" s="238"/>
      <c r="R1271" s="238"/>
      <c r="S1271" s="238"/>
      <c r="T1271" s="239"/>
      <c r="U1271" s="232"/>
      <c r="V1271" s="232"/>
      <c r="AT1271" s="104" t="s">
        <v>212</v>
      </c>
      <c r="AU1271" s="104" t="s">
        <v>83</v>
      </c>
      <c r="AV1271" s="16" t="s">
        <v>230</v>
      </c>
      <c r="AW1271" s="16" t="s">
        <v>32</v>
      </c>
      <c r="AX1271" s="16" t="s">
        <v>75</v>
      </c>
      <c r="AY1271" s="104" t="s">
        <v>204</v>
      </c>
    </row>
    <row r="1272" spans="1:65" s="14" customFormat="1" x14ac:dyDescent="0.2">
      <c r="A1272" s="198"/>
      <c r="B1272" s="199"/>
      <c r="C1272" s="198"/>
      <c r="D1272" s="200" t="s">
        <v>212</v>
      </c>
      <c r="E1272" s="201" t="s">
        <v>1</v>
      </c>
      <c r="F1272" s="202" t="s">
        <v>1812</v>
      </c>
      <c r="G1272" s="198"/>
      <c r="H1272" s="203">
        <v>7.5389999999999997</v>
      </c>
      <c r="I1272" s="198"/>
      <c r="J1272" s="198"/>
      <c r="K1272" s="198"/>
      <c r="L1272" s="199"/>
      <c r="M1272" s="204"/>
      <c r="N1272" s="205"/>
      <c r="O1272" s="205"/>
      <c r="P1272" s="205"/>
      <c r="Q1272" s="205"/>
      <c r="R1272" s="205"/>
      <c r="S1272" s="205"/>
      <c r="T1272" s="206"/>
      <c r="U1272" s="198"/>
      <c r="V1272" s="198"/>
      <c r="AT1272" s="102" t="s">
        <v>212</v>
      </c>
      <c r="AU1272" s="102" t="s">
        <v>83</v>
      </c>
      <c r="AV1272" s="14" t="s">
        <v>83</v>
      </c>
      <c r="AW1272" s="14" t="s">
        <v>32</v>
      </c>
      <c r="AX1272" s="14" t="s">
        <v>75</v>
      </c>
      <c r="AY1272" s="102" t="s">
        <v>204</v>
      </c>
    </row>
    <row r="1273" spans="1:65" s="15" customFormat="1" x14ac:dyDescent="0.2">
      <c r="A1273" s="207"/>
      <c r="B1273" s="208"/>
      <c r="C1273" s="207"/>
      <c r="D1273" s="200" t="s">
        <v>212</v>
      </c>
      <c r="E1273" s="209" t="s">
        <v>1</v>
      </c>
      <c r="F1273" s="210" t="s">
        <v>227</v>
      </c>
      <c r="G1273" s="207"/>
      <c r="H1273" s="211">
        <v>82.929000000000002</v>
      </c>
      <c r="I1273" s="207"/>
      <c r="J1273" s="207"/>
      <c r="K1273" s="207"/>
      <c r="L1273" s="208"/>
      <c r="M1273" s="212"/>
      <c r="N1273" s="213"/>
      <c r="O1273" s="213"/>
      <c r="P1273" s="213"/>
      <c r="Q1273" s="213"/>
      <c r="R1273" s="213"/>
      <c r="S1273" s="213"/>
      <c r="T1273" s="214"/>
      <c r="U1273" s="207"/>
      <c r="V1273" s="207"/>
      <c r="AT1273" s="103" t="s">
        <v>212</v>
      </c>
      <c r="AU1273" s="103" t="s">
        <v>83</v>
      </c>
      <c r="AV1273" s="15" t="s">
        <v>211</v>
      </c>
      <c r="AW1273" s="15" t="s">
        <v>32</v>
      </c>
      <c r="AX1273" s="15" t="s">
        <v>81</v>
      </c>
      <c r="AY1273" s="103" t="s">
        <v>204</v>
      </c>
    </row>
    <row r="1274" spans="1:65" s="2" customFormat="1" ht="24.2" customHeight="1" x14ac:dyDescent="0.2">
      <c r="A1274" s="111"/>
      <c r="B1274" s="112"/>
      <c r="C1274" s="215" t="s">
        <v>1813</v>
      </c>
      <c r="D1274" s="215" t="s">
        <v>1071</v>
      </c>
      <c r="E1274" s="216" t="s">
        <v>1814</v>
      </c>
      <c r="F1274" s="217" t="s">
        <v>1815</v>
      </c>
      <c r="G1274" s="218" t="s">
        <v>210</v>
      </c>
      <c r="H1274" s="219">
        <v>36.85</v>
      </c>
      <c r="I1274" s="220"/>
      <c r="J1274" s="220">
        <f>ROUND(I1274*H1274,2)</f>
        <v>0</v>
      </c>
      <c r="K1274" s="221"/>
      <c r="L1274" s="222"/>
      <c r="M1274" s="223" t="s">
        <v>1</v>
      </c>
      <c r="N1274" s="224" t="s">
        <v>40</v>
      </c>
      <c r="O1274" s="196">
        <v>0</v>
      </c>
      <c r="P1274" s="196">
        <f>O1274*H1274</f>
        <v>0</v>
      </c>
      <c r="Q1274" s="196">
        <v>0</v>
      </c>
      <c r="R1274" s="196">
        <f>Q1274*H1274</f>
        <v>0</v>
      </c>
      <c r="S1274" s="196">
        <v>0</v>
      </c>
      <c r="T1274" s="197">
        <f>S1274*H1274</f>
        <v>0</v>
      </c>
      <c r="U1274" s="111"/>
      <c r="V1274" s="111"/>
      <c r="W1274" s="29"/>
      <c r="X1274" s="29"/>
      <c r="Y1274" s="29"/>
      <c r="Z1274" s="29"/>
      <c r="AA1274" s="29"/>
      <c r="AB1274" s="29"/>
      <c r="AC1274" s="29"/>
      <c r="AD1274" s="29"/>
      <c r="AE1274" s="29"/>
      <c r="AR1274" s="99" t="s">
        <v>368</v>
      </c>
      <c r="AT1274" s="99" t="s">
        <v>1071</v>
      </c>
      <c r="AU1274" s="99" t="s">
        <v>83</v>
      </c>
      <c r="AY1274" s="18" t="s">
        <v>204</v>
      </c>
      <c r="BE1274" s="100">
        <f>IF(N1274="základní",J1274,0)</f>
        <v>0</v>
      </c>
      <c r="BF1274" s="100">
        <f>IF(N1274="snížená",J1274,0)</f>
        <v>0</v>
      </c>
      <c r="BG1274" s="100">
        <f>IF(N1274="zákl. přenesená",J1274,0)</f>
        <v>0</v>
      </c>
      <c r="BH1274" s="100">
        <f>IF(N1274="sníž. přenesená",J1274,0)</f>
        <v>0</v>
      </c>
      <c r="BI1274" s="100">
        <f>IF(N1274="nulová",J1274,0)</f>
        <v>0</v>
      </c>
      <c r="BJ1274" s="18" t="s">
        <v>81</v>
      </c>
      <c r="BK1274" s="100">
        <f>ROUND(I1274*H1274,2)</f>
        <v>0</v>
      </c>
      <c r="BL1274" s="18" t="s">
        <v>310</v>
      </c>
      <c r="BM1274" s="99" t="s">
        <v>1816</v>
      </c>
    </row>
    <row r="1275" spans="1:65" s="13" customFormat="1" x14ac:dyDescent="0.2">
      <c r="A1275" s="225"/>
      <c r="B1275" s="226"/>
      <c r="C1275" s="225"/>
      <c r="D1275" s="200" t="s">
        <v>212</v>
      </c>
      <c r="E1275" s="227" t="s">
        <v>1</v>
      </c>
      <c r="F1275" s="228" t="s">
        <v>1159</v>
      </c>
      <c r="G1275" s="225"/>
      <c r="H1275" s="227" t="s">
        <v>1</v>
      </c>
      <c r="I1275" s="225"/>
      <c r="J1275" s="225"/>
      <c r="K1275" s="225"/>
      <c r="L1275" s="226"/>
      <c r="M1275" s="229"/>
      <c r="N1275" s="230"/>
      <c r="O1275" s="230"/>
      <c r="P1275" s="230"/>
      <c r="Q1275" s="230"/>
      <c r="R1275" s="230"/>
      <c r="S1275" s="230"/>
      <c r="T1275" s="231"/>
      <c r="U1275" s="225"/>
      <c r="V1275" s="225"/>
      <c r="AT1275" s="101" t="s">
        <v>212</v>
      </c>
      <c r="AU1275" s="101" t="s">
        <v>83</v>
      </c>
      <c r="AV1275" s="13" t="s">
        <v>81</v>
      </c>
      <c r="AW1275" s="13" t="s">
        <v>32</v>
      </c>
      <c r="AX1275" s="13" t="s">
        <v>75</v>
      </c>
      <c r="AY1275" s="101" t="s">
        <v>204</v>
      </c>
    </row>
    <row r="1276" spans="1:65" s="13" customFormat="1" x14ac:dyDescent="0.2">
      <c r="A1276" s="225"/>
      <c r="B1276" s="226"/>
      <c r="C1276" s="225"/>
      <c r="D1276" s="200" t="s">
        <v>212</v>
      </c>
      <c r="E1276" s="227" t="s">
        <v>1</v>
      </c>
      <c r="F1276" s="228" t="s">
        <v>1764</v>
      </c>
      <c r="G1276" s="225"/>
      <c r="H1276" s="227" t="s">
        <v>1</v>
      </c>
      <c r="I1276" s="225"/>
      <c r="J1276" s="225"/>
      <c r="K1276" s="225"/>
      <c r="L1276" s="226"/>
      <c r="M1276" s="229"/>
      <c r="N1276" s="230"/>
      <c r="O1276" s="230"/>
      <c r="P1276" s="230"/>
      <c r="Q1276" s="230"/>
      <c r="R1276" s="230"/>
      <c r="S1276" s="230"/>
      <c r="T1276" s="231"/>
      <c r="U1276" s="225"/>
      <c r="V1276" s="225"/>
      <c r="AT1276" s="101" t="s">
        <v>212</v>
      </c>
      <c r="AU1276" s="101" t="s">
        <v>83</v>
      </c>
      <c r="AV1276" s="13" t="s">
        <v>81</v>
      </c>
      <c r="AW1276" s="13" t="s">
        <v>32</v>
      </c>
      <c r="AX1276" s="13" t="s">
        <v>75</v>
      </c>
      <c r="AY1276" s="101" t="s">
        <v>204</v>
      </c>
    </row>
    <row r="1277" spans="1:65" s="13" customFormat="1" x14ac:dyDescent="0.2">
      <c r="A1277" s="225"/>
      <c r="B1277" s="226"/>
      <c r="C1277" s="225"/>
      <c r="D1277" s="200" t="s">
        <v>212</v>
      </c>
      <c r="E1277" s="227" t="s">
        <v>1</v>
      </c>
      <c r="F1277" s="228" t="s">
        <v>329</v>
      </c>
      <c r="G1277" s="225"/>
      <c r="H1277" s="227" t="s">
        <v>1</v>
      </c>
      <c r="I1277" s="225"/>
      <c r="J1277" s="225"/>
      <c r="K1277" s="225"/>
      <c r="L1277" s="226"/>
      <c r="M1277" s="229"/>
      <c r="N1277" s="230"/>
      <c r="O1277" s="230"/>
      <c r="P1277" s="230"/>
      <c r="Q1277" s="230"/>
      <c r="R1277" s="230"/>
      <c r="S1277" s="230"/>
      <c r="T1277" s="231"/>
      <c r="U1277" s="225"/>
      <c r="V1277" s="225"/>
      <c r="AT1277" s="101" t="s">
        <v>212</v>
      </c>
      <c r="AU1277" s="101" t="s">
        <v>83</v>
      </c>
      <c r="AV1277" s="13" t="s">
        <v>81</v>
      </c>
      <c r="AW1277" s="13" t="s">
        <v>32</v>
      </c>
      <c r="AX1277" s="13" t="s">
        <v>75</v>
      </c>
      <c r="AY1277" s="101" t="s">
        <v>204</v>
      </c>
    </row>
    <row r="1278" spans="1:65" s="14" customFormat="1" x14ac:dyDescent="0.2">
      <c r="A1278" s="198"/>
      <c r="B1278" s="199"/>
      <c r="C1278" s="198"/>
      <c r="D1278" s="200" t="s">
        <v>212</v>
      </c>
      <c r="E1278" s="201" t="s">
        <v>1</v>
      </c>
      <c r="F1278" s="202" t="s">
        <v>1765</v>
      </c>
      <c r="G1278" s="198"/>
      <c r="H1278" s="203">
        <v>2.2000000000000002</v>
      </c>
      <c r="I1278" s="198"/>
      <c r="J1278" s="198"/>
      <c r="K1278" s="198"/>
      <c r="L1278" s="199"/>
      <c r="M1278" s="204"/>
      <c r="N1278" s="205"/>
      <c r="O1278" s="205"/>
      <c r="P1278" s="205"/>
      <c r="Q1278" s="205"/>
      <c r="R1278" s="205"/>
      <c r="S1278" s="205"/>
      <c r="T1278" s="206"/>
      <c r="U1278" s="198"/>
      <c r="V1278" s="198"/>
      <c r="AT1278" s="102" t="s">
        <v>212</v>
      </c>
      <c r="AU1278" s="102" t="s">
        <v>83</v>
      </c>
      <c r="AV1278" s="14" t="s">
        <v>83</v>
      </c>
      <c r="AW1278" s="14" t="s">
        <v>32</v>
      </c>
      <c r="AX1278" s="14" t="s">
        <v>75</v>
      </c>
      <c r="AY1278" s="102" t="s">
        <v>204</v>
      </c>
    </row>
    <row r="1279" spans="1:65" s="13" customFormat="1" x14ac:dyDescent="0.2">
      <c r="A1279" s="225"/>
      <c r="B1279" s="226"/>
      <c r="C1279" s="225"/>
      <c r="D1279" s="200" t="s">
        <v>212</v>
      </c>
      <c r="E1279" s="227" t="s">
        <v>1</v>
      </c>
      <c r="F1279" s="228" t="s">
        <v>494</v>
      </c>
      <c r="G1279" s="225"/>
      <c r="H1279" s="227" t="s">
        <v>1</v>
      </c>
      <c r="I1279" s="225"/>
      <c r="J1279" s="225"/>
      <c r="K1279" s="225"/>
      <c r="L1279" s="226"/>
      <c r="M1279" s="229"/>
      <c r="N1279" s="230"/>
      <c r="O1279" s="230"/>
      <c r="P1279" s="230"/>
      <c r="Q1279" s="230"/>
      <c r="R1279" s="230"/>
      <c r="S1279" s="230"/>
      <c r="T1279" s="231"/>
      <c r="U1279" s="225"/>
      <c r="V1279" s="225"/>
      <c r="AT1279" s="101" t="s">
        <v>212</v>
      </c>
      <c r="AU1279" s="101" t="s">
        <v>83</v>
      </c>
      <c r="AV1279" s="13" t="s">
        <v>81</v>
      </c>
      <c r="AW1279" s="13" t="s">
        <v>32</v>
      </c>
      <c r="AX1279" s="13" t="s">
        <v>75</v>
      </c>
      <c r="AY1279" s="101" t="s">
        <v>204</v>
      </c>
    </row>
    <row r="1280" spans="1:65" s="14" customFormat="1" x14ac:dyDescent="0.2">
      <c r="A1280" s="198"/>
      <c r="B1280" s="199"/>
      <c r="C1280" s="198"/>
      <c r="D1280" s="200" t="s">
        <v>212</v>
      </c>
      <c r="E1280" s="201" t="s">
        <v>1</v>
      </c>
      <c r="F1280" s="202" t="s">
        <v>1066</v>
      </c>
      <c r="G1280" s="198"/>
      <c r="H1280" s="203">
        <v>28.6</v>
      </c>
      <c r="I1280" s="198"/>
      <c r="J1280" s="198"/>
      <c r="K1280" s="198"/>
      <c r="L1280" s="199"/>
      <c r="M1280" s="204"/>
      <c r="N1280" s="205"/>
      <c r="O1280" s="205"/>
      <c r="P1280" s="205"/>
      <c r="Q1280" s="205"/>
      <c r="R1280" s="205"/>
      <c r="S1280" s="205"/>
      <c r="T1280" s="206"/>
      <c r="U1280" s="198"/>
      <c r="V1280" s="198"/>
      <c r="AT1280" s="102" t="s">
        <v>212</v>
      </c>
      <c r="AU1280" s="102" t="s">
        <v>83</v>
      </c>
      <c r="AV1280" s="14" t="s">
        <v>83</v>
      </c>
      <c r="AW1280" s="14" t="s">
        <v>32</v>
      </c>
      <c r="AX1280" s="14" t="s">
        <v>75</v>
      </c>
      <c r="AY1280" s="102" t="s">
        <v>204</v>
      </c>
    </row>
    <row r="1281" spans="1:65" s="13" customFormat="1" x14ac:dyDescent="0.2">
      <c r="A1281" s="225"/>
      <c r="B1281" s="226"/>
      <c r="C1281" s="225"/>
      <c r="D1281" s="200" t="s">
        <v>212</v>
      </c>
      <c r="E1281" s="227" t="s">
        <v>1</v>
      </c>
      <c r="F1281" s="228" t="s">
        <v>412</v>
      </c>
      <c r="G1281" s="225"/>
      <c r="H1281" s="227" t="s">
        <v>1</v>
      </c>
      <c r="I1281" s="225"/>
      <c r="J1281" s="225"/>
      <c r="K1281" s="225"/>
      <c r="L1281" s="226"/>
      <c r="M1281" s="229"/>
      <c r="N1281" s="230"/>
      <c r="O1281" s="230"/>
      <c r="P1281" s="230"/>
      <c r="Q1281" s="230"/>
      <c r="R1281" s="230"/>
      <c r="S1281" s="230"/>
      <c r="T1281" s="231"/>
      <c r="U1281" s="225"/>
      <c r="V1281" s="225"/>
      <c r="AT1281" s="101" t="s">
        <v>212</v>
      </c>
      <c r="AU1281" s="101" t="s">
        <v>83</v>
      </c>
      <c r="AV1281" s="13" t="s">
        <v>81</v>
      </c>
      <c r="AW1281" s="13" t="s">
        <v>32</v>
      </c>
      <c r="AX1281" s="13" t="s">
        <v>75</v>
      </c>
      <c r="AY1281" s="101" t="s">
        <v>204</v>
      </c>
    </row>
    <row r="1282" spans="1:65" s="14" customFormat="1" x14ac:dyDescent="0.2">
      <c r="A1282" s="198"/>
      <c r="B1282" s="199"/>
      <c r="C1282" s="198"/>
      <c r="D1282" s="200" t="s">
        <v>212</v>
      </c>
      <c r="E1282" s="201" t="s">
        <v>1</v>
      </c>
      <c r="F1282" s="202" t="s">
        <v>1654</v>
      </c>
      <c r="G1282" s="198"/>
      <c r="H1282" s="203">
        <v>1.8</v>
      </c>
      <c r="I1282" s="198"/>
      <c r="J1282" s="198"/>
      <c r="K1282" s="198"/>
      <c r="L1282" s="199"/>
      <c r="M1282" s="204"/>
      <c r="N1282" s="205"/>
      <c r="O1282" s="205"/>
      <c r="P1282" s="205"/>
      <c r="Q1282" s="205"/>
      <c r="R1282" s="205"/>
      <c r="S1282" s="205"/>
      <c r="T1282" s="206"/>
      <c r="U1282" s="198"/>
      <c r="V1282" s="198"/>
      <c r="AT1282" s="102" t="s">
        <v>212</v>
      </c>
      <c r="AU1282" s="102" t="s">
        <v>83</v>
      </c>
      <c r="AV1282" s="14" t="s">
        <v>83</v>
      </c>
      <c r="AW1282" s="14" t="s">
        <v>32</v>
      </c>
      <c r="AX1282" s="14" t="s">
        <v>75</v>
      </c>
      <c r="AY1282" s="102" t="s">
        <v>204</v>
      </c>
    </row>
    <row r="1283" spans="1:65" s="13" customFormat="1" x14ac:dyDescent="0.2">
      <c r="A1283" s="225"/>
      <c r="B1283" s="226"/>
      <c r="C1283" s="225"/>
      <c r="D1283" s="200" t="s">
        <v>212</v>
      </c>
      <c r="E1283" s="227" t="s">
        <v>1</v>
      </c>
      <c r="F1283" s="228" t="s">
        <v>495</v>
      </c>
      <c r="G1283" s="225"/>
      <c r="H1283" s="227" t="s">
        <v>1</v>
      </c>
      <c r="I1283" s="225"/>
      <c r="J1283" s="225"/>
      <c r="K1283" s="225"/>
      <c r="L1283" s="226"/>
      <c r="M1283" s="229"/>
      <c r="N1283" s="230"/>
      <c r="O1283" s="230"/>
      <c r="P1283" s="230"/>
      <c r="Q1283" s="230"/>
      <c r="R1283" s="230"/>
      <c r="S1283" s="230"/>
      <c r="T1283" s="231"/>
      <c r="U1283" s="225"/>
      <c r="V1283" s="225"/>
      <c r="AT1283" s="101" t="s">
        <v>212</v>
      </c>
      <c r="AU1283" s="101" t="s">
        <v>83</v>
      </c>
      <c r="AV1283" s="13" t="s">
        <v>81</v>
      </c>
      <c r="AW1283" s="13" t="s">
        <v>32</v>
      </c>
      <c r="AX1283" s="13" t="s">
        <v>75</v>
      </c>
      <c r="AY1283" s="101" t="s">
        <v>204</v>
      </c>
    </row>
    <row r="1284" spans="1:65" s="14" customFormat="1" x14ac:dyDescent="0.2">
      <c r="A1284" s="198"/>
      <c r="B1284" s="199"/>
      <c r="C1284" s="198"/>
      <c r="D1284" s="200" t="s">
        <v>212</v>
      </c>
      <c r="E1284" s="201" t="s">
        <v>1</v>
      </c>
      <c r="F1284" s="202" t="s">
        <v>612</v>
      </c>
      <c r="G1284" s="198"/>
      <c r="H1284" s="203">
        <v>0.9</v>
      </c>
      <c r="I1284" s="198"/>
      <c r="J1284" s="198"/>
      <c r="K1284" s="198"/>
      <c r="L1284" s="199"/>
      <c r="M1284" s="204"/>
      <c r="N1284" s="205"/>
      <c r="O1284" s="205"/>
      <c r="P1284" s="205"/>
      <c r="Q1284" s="205"/>
      <c r="R1284" s="205"/>
      <c r="S1284" s="205"/>
      <c r="T1284" s="206"/>
      <c r="U1284" s="198"/>
      <c r="V1284" s="198"/>
      <c r="AT1284" s="102" t="s">
        <v>212</v>
      </c>
      <c r="AU1284" s="102" t="s">
        <v>83</v>
      </c>
      <c r="AV1284" s="14" t="s">
        <v>83</v>
      </c>
      <c r="AW1284" s="14" t="s">
        <v>32</v>
      </c>
      <c r="AX1284" s="14" t="s">
        <v>75</v>
      </c>
      <c r="AY1284" s="102" t="s">
        <v>204</v>
      </c>
    </row>
    <row r="1285" spans="1:65" s="16" customFormat="1" x14ac:dyDescent="0.2">
      <c r="A1285" s="232"/>
      <c r="B1285" s="233"/>
      <c r="C1285" s="232"/>
      <c r="D1285" s="200" t="s">
        <v>212</v>
      </c>
      <c r="E1285" s="234" t="s">
        <v>1</v>
      </c>
      <c r="F1285" s="235" t="s">
        <v>1067</v>
      </c>
      <c r="G1285" s="232"/>
      <c r="H1285" s="236">
        <v>33.5</v>
      </c>
      <c r="I1285" s="232"/>
      <c r="J1285" s="232"/>
      <c r="K1285" s="232"/>
      <c r="L1285" s="233"/>
      <c r="M1285" s="237"/>
      <c r="N1285" s="238"/>
      <c r="O1285" s="238"/>
      <c r="P1285" s="238"/>
      <c r="Q1285" s="238"/>
      <c r="R1285" s="238"/>
      <c r="S1285" s="238"/>
      <c r="T1285" s="239"/>
      <c r="U1285" s="232"/>
      <c r="V1285" s="232"/>
      <c r="AT1285" s="104" t="s">
        <v>212</v>
      </c>
      <c r="AU1285" s="104" t="s">
        <v>83</v>
      </c>
      <c r="AV1285" s="16" t="s">
        <v>230</v>
      </c>
      <c r="AW1285" s="16" t="s">
        <v>32</v>
      </c>
      <c r="AX1285" s="16" t="s">
        <v>75</v>
      </c>
      <c r="AY1285" s="104" t="s">
        <v>204</v>
      </c>
    </row>
    <row r="1286" spans="1:65" s="14" customFormat="1" x14ac:dyDescent="0.2">
      <c r="A1286" s="198"/>
      <c r="B1286" s="199"/>
      <c r="C1286" s="198"/>
      <c r="D1286" s="200" t="s">
        <v>212</v>
      </c>
      <c r="E1286" s="201" t="s">
        <v>1</v>
      </c>
      <c r="F1286" s="202" t="s">
        <v>1817</v>
      </c>
      <c r="G1286" s="198"/>
      <c r="H1286" s="203">
        <v>3.35</v>
      </c>
      <c r="I1286" s="198"/>
      <c r="J1286" s="198"/>
      <c r="K1286" s="198"/>
      <c r="L1286" s="199"/>
      <c r="M1286" s="204"/>
      <c r="N1286" s="205"/>
      <c r="O1286" s="205"/>
      <c r="P1286" s="205"/>
      <c r="Q1286" s="205"/>
      <c r="R1286" s="205"/>
      <c r="S1286" s="205"/>
      <c r="T1286" s="206"/>
      <c r="U1286" s="198"/>
      <c r="V1286" s="198"/>
      <c r="AT1286" s="102" t="s">
        <v>212</v>
      </c>
      <c r="AU1286" s="102" t="s">
        <v>83</v>
      </c>
      <c r="AV1286" s="14" t="s">
        <v>83</v>
      </c>
      <c r="AW1286" s="14" t="s">
        <v>32</v>
      </c>
      <c r="AX1286" s="14" t="s">
        <v>75</v>
      </c>
      <c r="AY1286" s="102" t="s">
        <v>204</v>
      </c>
    </row>
    <row r="1287" spans="1:65" s="15" customFormat="1" x14ac:dyDescent="0.2">
      <c r="A1287" s="207"/>
      <c r="B1287" s="208"/>
      <c r="C1287" s="207"/>
      <c r="D1287" s="200" t="s">
        <v>212</v>
      </c>
      <c r="E1287" s="209" t="s">
        <v>1</v>
      </c>
      <c r="F1287" s="210" t="s">
        <v>227</v>
      </c>
      <c r="G1287" s="207"/>
      <c r="H1287" s="211">
        <v>36.85</v>
      </c>
      <c r="I1287" s="207"/>
      <c r="J1287" s="207"/>
      <c r="K1287" s="207"/>
      <c r="L1287" s="208"/>
      <c r="M1287" s="212"/>
      <c r="N1287" s="213"/>
      <c r="O1287" s="213"/>
      <c r="P1287" s="213"/>
      <c r="Q1287" s="213"/>
      <c r="R1287" s="213"/>
      <c r="S1287" s="213"/>
      <c r="T1287" s="214"/>
      <c r="U1287" s="207"/>
      <c r="V1287" s="207"/>
      <c r="AT1287" s="103" t="s">
        <v>212</v>
      </c>
      <c r="AU1287" s="103" t="s">
        <v>83</v>
      </c>
      <c r="AV1287" s="15" t="s">
        <v>211</v>
      </c>
      <c r="AW1287" s="15" t="s">
        <v>32</v>
      </c>
      <c r="AX1287" s="15" t="s">
        <v>81</v>
      </c>
      <c r="AY1287" s="103" t="s">
        <v>204</v>
      </c>
    </row>
    <row r="1288" spans="1:65" s="2" customFormat="1" ht="16.5" customHeight="1" x14ac:dyDescent="0.2">
      <c r="A1288" s="111"/>
      <c r="B1288" s="112"/>
      <c r="C1288" s="215" t="s">
        <v>996</v>
      </c>
      <c r="D1288" s="215" t="s">
        <v>1071</v>
      </c>
      <c r="E1288" s="216" t="s">
        <v>1818</v>
      </c>
      <c r="F1288" s="217" t="s">
        <v>1819</v>
      </c>
      <c r="G1288" s="218" t="s">
        <v>367</v>
      </c>
      <c r="H1288" s="219">
        <v>147.59299999999999</v>
      </c>
      <c r="I1288" s="220"/>
      <c r="J1288" s="220">
        <f>ROUND(I1288*H1288,2)</f>
        <v>0</v>
      </c>
      <c r="K1288" s="221"/>
      <c r="L1288" s="222"/>
      <c r="M1288" s="223" t="s">
        <v>1</v>
      </c>
      <c r="N1288" s="224" t="s">
        <v>40</v>
      </c>
      <c r="O1288" s="196">
        <v>0</v>
      </c>
      <c r="P1288" s="196">
        <f>O1288*H1288</f>
        <v>0</v>
      </c>
      <c r="Q1288" s="196">
        <v>0</v>
      </c>
      <c r="R1288" s="196">
        <f>Q1288*H1288</f>
        <v>0</v>
      </c>
      <c r="S1288" s="196">
        <v>0</v>
      </c>
      <c r="T1288" s="197">
        <f>S1288*H1288</f>
        <v>0</v>
      </c>
      <c r="U1288" s="111"/>
      <c r="V1288" s="111"/>
      <c r="W1288" s="29"/>
      <c r="X1288" s="29"/>
      <c r="Y1288" s="29"/>
      <c r="Z1288" s="29"/>
      <c r="AA1288" s="29"/>
      <c r="AB1288" s="29"/>
      <c r="AC1288" s="29"/>
      <c r="AD1288" s="29"/>
      <c r="AE1288" s="29"/>
      <c r="AR1288" s="99" t="s">
        <v>368</v>
      </c>
      <c r="AT1288" s="99" t="s">
        <v>1071</v>
      </c>
      <c r="AU1288" s="99" t="s">
        <v>83</v>
      </c>
      <c r="AY1288" s="18" t="s">
        <v>204</v>
      </c>
      <c r="BE1288" s="100">
        <f>IF(N1288="základní",J1288,0)</f>
        <v>0</v>
      </c>
      <c r="BF1288" s="100">
        <f>IF(N1288="snížená",J1288,0)</f>
        <v>0</v>
      </c>
      <c r="BG1288" s="100">
        <f>IF(N1288="zákl. přenesená",J1288,0)</f>
        <v>0</v>
      </c>
      <c r="BH1288" s="100">
        <f>IF(N1288="sníž. přenesená",J1288,0)</f>
        <v>0</v>
      </c>
      <c r="BI1288" s="100">
        <f>IF(N1288="nulová",J1288,0)</f>
        <v>0</v>
      </c>
      <c r="BJ1288" s="18" t="s">
        <v>81</v>
      </c>
      <c r="BK1288" s="100">
        <f>ROUND(I1288*H1288,2)</f>
        <v>0</v>
      </c>
      <c r="BL1288" s="18" t="s">
        <v>310</v>
      </c>
      <c r="BM1288" s="99" t="s">
        <v>1820</v>
      </c>
    </row>
    <row r="1289" spans="1:65" s="13" customFormat="1" x14ac:dyDescent="0.2">
      <c r="A1289" s="225"/>
      <c r="B1289" s="226"/>
      <c r="C1289" s="225"/>
      <c r="D1289" s="200" t="s">
        <v>212</v>
      </c>
      <c r="E1289" s="227" t="s">
        <v>1</v>
      </c>
      <c r="F1289" s="228" t="s">
        <v>1159</v>
      </c>
      <c r="G1289" s="225"/>
      <c r="H1289" s="227" t="s">
        <v>1</v>
      </c>
      <c r="I1289" s="225"/>
      <c r="J1289" s="225"/>
      <c r="K1289" s="225"/>
      <c r="L1289" s="226"/>
      <c r="M1289" s="229"/>
      <c r="N1289" s="230"/>
      <c r="O1289" s="230"/>
      <c r="P1289" s="230"/>
      <c r="Q1289" s="230"/>
      <c r="R1289" s="230"/>
      <c r="S1289" s="230"/>
      <c r="T1289" s="231"/>
      <c r="U1289" s="225"/>
      <c r="V1289" s="225"/>
      <c r="AT1289" s="101" t="s">
        <v>212</v>
      </c>
      <c r="AU1289" s="101" t="s">
        <v>83</v>
      </c>
      <c r="AV1289" s="13" t="s">
        <v>81</v>
      </c>
      <c r="AW1289" s="13" t="s">
        <v>32</v>
      </c>
      <c r="AX1289" s="13" t="s">
        <v>75</v>
      </c>
      <c r="AY1289" s="101" t="s">
        <v>204</v>
      </c>
    </row>
    <row r="1290" spans="1:65" s="13" customFormat="1" x14ac:dyDescent="0.2">
      <c r="A1290" s="225"/>
      <c r="B1290" s="226"/>
      <c r="C1290" s="225"/>
      <c r="D1290" s="200" t="s">
        <v>212</v>
      </c>
      <c r="E1290" s="227" t="s">
        <v>1</v>
      </c>
      <c r="F1290" s="228" t="s">
        <v>1764</v>
      </c>
      <c r="G1290" s="225"/>
      <c r="H1290" s="227" t="s">
        <v>1</v>
      </c>
      <c r="I1290" s="225"/>
      <c r="J1290" s="225"/>
      <c r="K1290" s="225"/>
      <c r="L1290" s="226"/>
      <c r="M1290" s="229"/>
      <c r="N1290" s="230"/>
      <c r="O1290" s="230"/>
      <c r="P1290" s="230"/>
      <c r="Q1290" s="230"/>
      <c r="R1290" s="230"/>
      <c r="S1290" s="230"/>
      <c r="T1290" s="231"/>
      <c r="U1290" s="225"/>
      <c r="V1290" s="225"/>
      <c r="AT1290" s="101" t="s">
        <v>212</v>
      </c>
      <c r="AU1290" s="101" t="s">
        <v>83</v>
      </c>
      <c r="AV1290" s="13" t="s">
        <v>81</v>
      </c>
      <c r="AW1290" s="13" t="s">
        <v>32</v>
      </c>
      <c r="AX1290" s="13" t="s">
        <v>75</v>
      </c>
      <c r="AY1290" s="101" t="s">
        <v>204</v>
      </c>
    </row>
    <row r="1291" spans="1:65" s="13" customFormat="1" x14ac:dyDescent="0.2">
      <c r="A1291" s="225"/>
      <c r="B1291" s="226"/>
      <c r="C1291" s="225"/>
      <c r="D1291" s="200" t="s">
        <v>212</v>
      </c>
      <c r="E1291" s="227" t="s">
        <v>1</v>
      </c>
      <c r="F1291" s="228" t="s">
        <v>329</v>
      </c>
      <c r="G1291" s="225"/>
      <c r="H1291" s="227" t="s">
        <v>1</v>
      </c>
      <c r="I1291" s="225"/>
      <c r="J1291" s="225"/>
      <c r="K1291" s="225"/>
      <c r="L1291" s="226"/>
      <c r="M1291" s="229"/>
      <c r="N1291" s="230"/>
      <c r="O1291" s="230"/>
      <c r="P1291" s="230"/>
      <c r="Q1291" s="230"/>
      <c r="R1291" s="230"/>
      <c r="S1291" s="230"/>
      <c r="T1291" s="231"/>
      <c r="U1291" s="225"/>
      <c r="V1291" s="225"/>
      <c r="AT1291" s="101" t="s">
        <v>212</v>
      </c>
      <c r="AU1291" s="101" t="s">
        <v>83</v>
      </c>
      <c r="AV1291" s="13" t="s">
        <v>81</v>
      </c>
      <c r="AW1291" s="13" t="s">
        <v>32</v>
      </c>
      <c r="AX1291" s="13" t="s">
        <v>75</v>
      </c>
      <c r="AY1291" s="101" t="s">
        <v>204</v>
      </c>
    </row>
    <row r="1292" spans="1:65" s="14" customFormat="1" x14ac:dyDescent="0.2">
      <c r="A1292" s="198"/>
      <c r="B1292" s="199"/>
      <c r="C1292" s="198"/>
      <c r="D1292" s="200" t="s">
        <v>212</v>
      </c>
      <c r="E1292" s="201" t="s">
        <v>1</v>
      </c>
      <c r="F1292" s="202" t="s">
        <v>1821</v>
      </c>
      <c r="G1292" s="198"/>
      <c r="H1292" s="203">
        <v>5.96</v>
      </c>
      <c r="I1292" s="198"/>
      <c r="J1292" s="198"/>
      <c r="K1292" s="198"/>
      <c r="L1292" s="199"/>
      <c r="M1292" s="204"/>
      <c r="N1292" s="205"/>
      <c r="O1292" s="205"/>
      <c r="P1292" s="205"/>
      <c r="Q1292" s="205"/>
      <c r="R1292" s="205"/>
      <c r="S1292" s="205"/>
      <c r="T1292" s="206"/>
      <c r="U1292" s="198"/>
      <c r="V1292" s="198"/>
      <c r="AT1292" s="102" t="s">
        <v>212</v>
      </c>
      <c r="AU1292" s="102" t="s">
        <v>83</v>
      </c>
      <c r="AV1292" s="14" t="s">
        <v>83</v>
      </c>
      <c r="AW1292" s="14" t="s">
        <v>32</v>
      </c>
      <c r="AX1292" s="14" t="s">
        <v>75</v>
      </c>
      <c r="AY1292" s="102" t="s">
        <v>204</v>
      </c>
    </row>
    <row r="1293" spans="1:65" s="13" customFormat="1" x14ac:dyDescent="0.2">
      <c r="A1293" s="225"/>
      <c r="B1293" s="226"/>
      <c r="C1293" s="225"/>
      <c r="D1293" s="200" t="s">
        <v>212</v>
      </c>
      <c r="E1293" s="227" t="s">
        <v>1</v>
      </c>
      <c r="F1293" s="228" t="s">
        <v>494</v>
      </c>
      <c r="G1293" s="225"/>
      <c r="H1293" s="227" t="s">
        <v>1</v>
      </c>
      <c r="I1293" s="225"/>
      <c r="J1293" s="225"/>
      <c r="K1293" s="225"/>
      <c r="L1293" s="226"/>
      <c r="M1293" s="229"/>
      <c r="N1293" s="230"/>
      <c r="O1293" s="230"/>
      <c r="P1293" s="230"/>
      <c r="Q1293" s="230"/>
      <c r="R1293" s="230"/>
      <c r="S1293" s="230"/>
      <c r="T1293" s="231"/>
      <c r="U1293" s="225"/>
      <c r="V1293" s="225"/>
      <c r="AT1293" s="101" t="s">
        <v>212</v>
      </c>
      <c r="AU1293" s="101" t="s">
        <v>83</v>
      </c>
      <c r="AV1293" s="13" t="s">
        <v>81</v>
      </c>
      <c r="AW1293" s="13" t="s">
        <v>32</v>
      </c>
      <c r="AX1293" s="13" t="s">
        <v>75</v>
      </c>
      <c r="AY1293" s="101" t="s">
        <v>204</v>
      </c>
    </row>
    <row r="1294" spans="1:65" s="14" customFormat="1" x14ac:dyDescent="0.2">
      <c r="A1294" s="198"/>
      <c r="B1294" s="199"/>
      <c r="C1294" s="198"/>
      <c r="D1294" s="200" t="s">
        <v>212</v>
      </c>
      <c r="E1294" s="201" t="s">
        <v>1</v>
      </c>
      <c r="F1294" s="202" t="s">
        <v>1822</v>
      </c>
      <c r="G1294" s="198"/>
      <c r="H1294" s="203">
        <v>25.84</v>
      </c>
      <c r="I1294" s="198"/>
      <c r="J1294" s="198"/>
      <c r="K1294" s="198"/>
      <c r="L1294" s="199"/>
      <c r="M1294" s="204"/>
      <c r="N1294" s="205"/>
      <c r="O1294" s="205"/>
      <c r="P1294" s="205"/>
      <c r="Q1294" s="205"/>
      <c r="R1294" s="205"/>
      <c r="S1294" s="205"/>
      <c r="T1294" s="206"/>
      <c r="U1294" s="198"/>
      <c r="V1294" s="198"/>
      <c r="AT1294" s="102" t="s">
        <v>212</v>
      </c>
      <c r="AU1294" s="102" t="s">
        <v>83</v>
      </c>
      <c r="AV1294" s="14" t="s">
        <v>83</v>
      </c>
      <c r="AW1294" s="14" t="s">
        <v>32</v>
      </c>
      <c r="AX1294" s="14" t="s">
        <v>75</v>
      </c>
      <c r="AY1294" s="102" t="s">
        <v>204</v>
      </c>
    </row>
    <row r="1295" spans="1:65" s="13" customFormat="1" x14ac:dyDescent="0.2">
      <c r="A1295" s="225"/>
      <c r="B1295" s="226"/>
      <c r="C1295" s="225"/>
      <c r="D1295" s="200" t="s">
        <v>212</v>
      </c>
      <c r="E1295" s="227" t="s">
        <v>1</v>
      </c>
      <c r="F1295" s="228" t="s">
        <v>412</v>
      </c>
      <c r="G1295" s="225"/>
      <c r="H1295" s="227" t="s">
        <v>1</v>
      </c>
      <c r="I1295" s="225"/>
      <c r="J1295" s="225"/>
      <c r="K1295" s="225"/>
      <c r="L1295" s="226"/>
      <c r="M1295" s="229"/>
      <c r="N1295" s="230"/>
      <c r="O1295" s="230"/>
      <c r="P1295" s="230"/>
      <c r="Q1295" s="230"/>
      <c r="R1295" s="230"/>
      <c r="S1295" s="230"/>
      <c r="T1295" s="231"/>
      <c r="U1295" s="225"/>
      <c r="V1295" s="225"/>
      <c r="AT1295" s="101" t="s">
        <v>212</v>
      </c>
      <c r="AU1295" s="101" t="s">
        <v>83</v>
      </c>
      <c r="AV1295" s="13" t="s">
        <v>81</v>
      </c>
      <c r="AW1295" s="13" t="s">
        <v>32</v>
      </c>
      <c r="AX1295" s="13" t="s">
        <v>75</v>
      </c>
      <c r="AY1295" s="101" t="s">
        <v>204</v>
      </c>
    </row>
    <row r="1296" spans="1:65" s="14" customFormat="1" x14ac:dyDescent="0.2">
      <c r="A1296" s="198"/>
      <c r="B1296" s="199"/>
      <c r="C1296" s="198"/>
      <c r="D1296" s="200" t="s">
        <v>212</v>
      </c>
      <c r="E1296" s="201" t="s">
        <v>1</v>
      </c>
      <c r="F1296" s="202" t="s">
        <v>1823</v>
      </c>
      <c r="G1296" s="198"/>
      <c r="H1296" s="203">
        <v>4.96</v>
      </c>
      <c r="I1296" s="198"/>
      <c r="J1296" s="198"/>
      <c r="K1296" s="198"/>
      <c r="L1296" s="199"/>
      <c r="M1296" s="204"/>
      <c r="N1296" s="205"/>
      <c r="O1296" s="205"/>
      <c r="P1296" s="205"/>
      <c r="Q1296" s="205"/>
      <c r="R1296" s="205"/>
      <c r="S1296" s="205"/>
      <c r="T1296" s="206"/>
      <c r="U1296" s="198"/>
      <c r="V1296" s="198"/>
      <c r="AT1296" s="102" t="s">
        <v>212</v>
      </c>
      <c r="AU1296" s="102" t="s">
        <v>83</v>
      </c>
      <c r="AV1296" s="14" t="s">
        <v>83</v>
      </c>
      <c r="AW1296" s="14" t="s">
        <v>32</v>
      </c>
      <c r="AX1296" s="14" t="s">
        <v>75</v>
      </c>
      <c r="AY1296" s="102" t="s">
        <v>204</v>
      </c>
    </row>
    <row r="1297" spans="1:65" s="13" customFormat="1" x14ac:dyDescent="0.2">
      <c r="A1297" s="225"/>
      <c r="B1297" s="226"/>
      <c r="C1297" s="225"/>
      <c r="D1297" s="200" t="s">
        <v>212</v>
      </c>
      <c r="E1297" s="227" t="s">
        <v>1</v>
      </c>
      <c r="F1297" s="228" t="s">
        <v>495</v>
      </c>
      <c r="G1297" s="225"/>
      <c r="H1297" s="227" t="s">
        <v>1</v>
      </c>
      <c r="I1297" s="225"/>
      <c r="J1297" s="225"/>
      <c r="K1297" s="225"/>
      <c r="L1297" s="226"/>
      <c r="M1297" s="229"/>
      <c r="N1297" s="230"/>
      <c r="O1297" s="230"/>
      <c r="P1297" s="230"/>
      <c r="Q1297" s="230"/>
      <c r="R1297" s="230"/>
      <c r="S1297" s="230"/>
      <c r="T1297" s="231"/>
      <c r="U1297" s="225"/>
      <c r="V1297" s="225"/>
      <c r="AT1297" s="101" t="s">
        <v>212</v>
      </c>
      <c r="AU1297" s="101" t="s">
        <v>83</v>
      </c>
      <c r="AV1297" s="13" t="s">
        <v>81</v>
      </c>
      <c r="AW1297" s="13" t="s">
        <v>32</v>
      </c>
      <c r="AX1297" s="13" t="s">
        <v>75</v>
      </c>
      <c r="AY1297" s="101" t="s">
        <v>204</v>
      </c>
    </row>
    <row r="1298" spans="1:65" s="14" customFormat="1" x14ac:dyDescent="0.2">
      <c r="A1298" s="198"/>
      <c r="B1298" s="199"/>
      <c r="C1298" s="198"/>
      <c r="D1298" s="200" t="s">
        <v>212</v>
      </c>
      <c r="E1298" s="201" t="s">
        <v>1</v>
      </c>
      <c r="F1298" s="202" t="s">
        <v>1824</v>
      </c>
      <c r="G1298" s="198"/>
      <c r="H1298" s="203">
        <v>3.78</v>
      </c>
      <c r="I1298" s="198"/>
      <c r="J1298" s="198"/>
      <c r="K1298" s="198"/>
      <c r="L1298" s="199"/>
      <c r="M1298" s="204"/>
      <c r="N1298" s="205"/>
      <c r="O1298" s="205"/>
      <c r="P1298" s="205"/>
      <c r="Q1298" s="205"/>
      <c r="R1298" s="205"/>
      <c r="S1298" s="205"/>
      <c r="T1298" s="206"/>
      <c r="U1298" s="198"/>
      <c r="V1298" s="198"/>
      <c r="AT1298" s="102" t="s">
        <v>212</v>
      </c>
      <c r="AU1298" s="102" t="s">
        <v>83</v>
      </c>
      <c r="AV1298" s="14" t="s">
        <v>83</v>
      </c>
      <c r="AW1298" s="14" t="s">
        <v>32</v>
      </c>
      <c r="AX1298" s="14" t="s">
        <v>75</v>
      </c>
      <c r="AY1298" s="102" t="s">
        <v>204</v>
      </c>
    </row>
    <row r="1299" spans="1:65" s="13" customFormat="1" x14ac:dyDescent="0.2">
      <c r="A1299" s="225"/>
      <c r="B1299" s="226"/>
      <c r="C1299" s="225"/>
      <c r="D1299" s="200" t="s">
        <v>212</v>
      </c>
      <c r="E1299" s="227" t="s">
        <v>1</v>
      </c>
      <c r="F1299" s="228" t="s">
        <v>498</v>
      </c>
      <c r="G1299" s="225"/>
      <c r="H1299" s="227" t="s">
        <v>1</v>
      </c>
      <c r="I1299" s="225"/>
      <c r="J1299" s="225"/>
      <c r="K1299" s="225"/>
      <c r="L1299" s="226"/>
      <c r="M1299" s="229"/>
      <c r="N1299" s="230"/>
      <c r="O1299" s="230"/>
      <c r="P1299" s="230"/>
      <c r="Q1299" s="230"/>
      <c r="R1299" s="230"/>
      <c r="S1299" s="230"/>
      <c r="T1299" s="231"/>
      <c r="U1299" s="225"/>
      <c r="V1299" s="225"/>
      <c r="AT1299" s="101" t="s">
        <v>212</v>
      </c>
      <c r="AU1299" s="101" t="s">
        <v>83</v>
      </c>
      <c r="AV1299" s="13" t="s">
        <v>81</v>
      </c>
      <c r="AW1299" s="13" t="s">
        <v>32</v>
      </c>
      <c r="AX1299" s="13" t="s">
        <v>75</v>
      </c>
      <c r="AY1299" s="101" t="s">
        <v>204</v>
      </c>
    </row>
    <row r="1300" spans="1:65" s="14" customFormat="1" x14ac:dyDescent="0.2">
      <c r="A1300" s="198"/>
      <c r="B1300" s="199"/>
      <c r="C1300" s="198"/>
      <c r="D1300" s="200" t="s">
        <v>212</v>
      </c>
      <c r="E1300" s="201" t="s">
        <v>1</v>
      </c>
      <c r="F1300" s="202" t="s">
        <v>1825</v>
      </c>
      <c r="G1300" s="198"/>
      <c r="H1300" s="203">
        <v>28.62</v>
      </c>
      <c r="I1300" s="198"/>
      <c r="J1300" s="198"/>
      <c r="K1300" s="198"/>
      <c r="L1300" s="199"/>
      <c r="M1300" s="204"/>
      <c r="N1300" s="205"/>
      <c r="O1300" s="205"/>
      <c r="P1300" s="205"/>
      <c r="Q1300" s="205"/>
      <c r="R1300" s="205"/>
      <c r="S1300" s="205"/>
      <c r="T1300" s="206"/>
      <c r="U1300" s="198"/>
      <c r="V1300" s="198"/>
      <c r="AT1300" s="102" t="s">
        <v>212</v>
      </c>
      <c r="AU1300" s="102" t="s">
        <v>83</v>
      </c>
      <c r="AV1300" s="14" t="s">
        <v>83</v>
      </c>
      <c r="AW1300" s="14" t="s">
        <v>32</v>
      </c>
      <c r="AX1300" s="14" t="s">
        <v>75</v>
      </c>
      <c r="AY1300" s="102" t="s">
        <v>204</v>
      </c>
    </row>
    <row r="1301" spans="1:65" s="13" customFormat="1" x14ac:dyDescent="0.2">
      <c r="A1301" s="225"/>
      <c r="B1301" s="226"/>
      <c r="C1301" s="225"/>
      <c r="D1301" s="200" t="s">
        <v>212</v>
      </c>
      <c r="E1301" s="227" t="s">
        <v>1</v>
      </c>
      <c r="F1301" s="228" t="s">
        <v>500</v>
      </c>
      <c r="G1301" s="225"/>
      <c r="H1301" s="227" t="s">
        <v>1</v>
      </c>
      <c r="I1301" s="225"/>
      <c r="J1301" s="225"/>
      <c r="K1301" s="225"/>
      <c r="L1301" s="226"/>
      <c r="M1301" s="229"/>
      <c r="N1301" s="230"/>
      <c r="O1301" s="230"/>
      <c r="P1301" s="230"/>
      <c r="Q1301" s="230"/>
      <c r="R1301" s="230"/>
      <c r="S1301" s="230"/>
      <c r="T1301" s="231"/>
      <c r="U1301" s="225"/>
      <c r="V1301" s="225"/>
      <c r="AT1301" s="101" t="s">
        <v>212</v>
      </c>
      <c r="AU1301" s="101" t="s">
        <v>83</v>
      </c>
      <c r="AV1301" s="13" t="s">
        <v>81</v>
      </c>
      <c r="AW1301" s="13" t="s">
        <v>32</v>
      </c>
      <c r="AX1301" s="13" t="s">
        <v>75</v>
      </c>
      <c r="AY1301" s="101" t="s">
        <v>204</v>
      </c>
    </row>
    <row r="1302" spans="1:65" s="14" customFormat="1" x14ac:dyDescent="0.2">
      <c r="A1302" s="198"/>
      <c r="B1302" s="199"/>
      <c r="C1302" s="198"/>
      <c r="D1302" s="200" t="s">
        <v>212</v>
      </c>
      <c r="E1302" s="201" t="s">
        <v>1</v>
      </c>
      <c r="F1302" s="202" t="s">
        <v>1826</v>
      </c>
      <c r="G1302" s="198"/>
      <c r="H1302" s="203">
        <v>31.52</v>
      </c>
      <c r="I1302" s="198"/>
      <c r="J1302" s="198"/>
      <c r="K1302" s="198"/>
      <c r="L1302" s="199"/>
      <c r="M1302" s="204"/>
      <c r="N1302" s="205"/>
      <c r="O1302" s="205"/>
      <c r="P1302" s="205"/>
      <c r="Q1302" s="205"/>
      <c r="R1302" s="205"/>
      <c r="S1302" s="205"/>
      <c r="T1302" s="206"/>
      <c r="U1302" s="198"/>
      <c r="V1302" s="198"/>
      <c r="AT1302" s="102" t="s">
        <v>212</v>
      </c>
      <c r="AU1302" s="102" t="s">
        <v>83</v>
      </c>
      <c r="AV1302" s="14" t="s">
        <v>83</v>
      </c>
      <c r="AW1302" s="14" t="s">
        <v>32</v>
      </c>
      <c r="AX1302" s="14" t="s">
        <v>75</v>
      </c>
      <c r="AY1302" s="102" t="s">
        <v>204</v>
      </c>
    </row>
    <row r="1303" spans="1:65" s="13" customFormat="1" x14ac:dyDescent="0.2">
      <c r="A1303" s="225"/>
      <c r="B1303" s="226"/>
      <c r="C1303" s="225"/>
      <c r="D1303" s="200" t="s">
        <v>212</v>
      </c>
      <c r="E1303" s="227" t="s">
        <v>1</v>
      </c>
      <c r="F1303" s="228" t="s">
        <v>431</v>
      </c>
      <c r="G1303" s="225"/>
      <c r="H1303" s="227" t="s">
        <v>1</v>
      </c>
      <c r="I1303" s="225"/>
      <c r="J1303" s="225"/>
      <c r="K1303" s="225"/>
      <c r="L1303" s="226"/>
      <c r="M1303" s="229"/>
      <c r="N1303" s="230"/>
      <c r="O1303" s="230"/>
      <c r="P1303" s="230"/>
      <c r="Q1303" s="230"/>
      <c r="R1303" s="230"/>
      <c r="S1303" s="230"/>
      <c r="T1303" s="231"/>
      <c r="U1303" s="225"/>
      <c r="V1303" s="225"/>
      <c r="AT1303" s="101" t="s">
        <v>212</v>
      </c>
      <c r="AU1303" s="101" t="s">
        <v>83</v>
      </c>
      <c r="AV1303" s="13" t="s">
        <v>81</v>
      </c>
      <c r="AW1303" s="13" t="s">
        <v>32</v>
      </c>
      <c r="AX1303" s="13" t="s">
        <v>75</v>
      </c>
      <c r="AY1303" s="101" t="s">
        <v>204</v>
      </c>
    </row>
    <row r="1304" spans="1:65" s="14" customFormat="1" x14ac:dyDescent="0.2">
      <c r="A1304" s="198"/>
      <c r="B1304" s="199"/>
      <c r="C1304" s="198"/>
      <c r="D1304" s="200" t="s">
        <v>212</v>
      </c>
      <c r="E1304" s="201" t="s">
        <v>1</v>
      </c>
      <c r="F1304" s="202" t="s">
        <v>1827</v>
      </c>
      <c r="G1304" s="198"/>
      <c r="H1304" s="203">
        <v>35.979999999999997</v>
      </c>
      <c r="I1304" s="198"/>
      <c r="J1304" s="198"/>
      <c r="K1304" s="198"/>
      <c r="L1304" s="199"/>
      <c r="M1304" s="204"/>
      <c r="N1304" s="205"/>
      <c r="O1304" s="205"/>
      <c r="P1304" s="205"/>
      <c r="Q1304" s="205"/>
      <c r="R1304" s="205"/>
      <c r="S1304" s="205"/>
      <c r="T1304" s="206"/>
      <c r="U1304" s="198"/>
      <c r="V1304" s="198"/>
      <c r="AT1304" s="102" t="s">
        <v>212</v>
      </c>
      <c r="AU1304" s="102" t="s">
        <v>83</v>
      </c>
      <c r="AV1304" s="14" t="s">
        <v>83</v>
      </c>
      <c r="AW1304" s="14" t="s">
        <v>32</v>
      </c>
      <c r="AX1304" s="14" t="s">
        <v>75</v>
      </c>
      <c r="AY1304" s="102" t="s">
        <v>204</v>
      </c>
    </row>
    <row r="1305" spans="1:65" s="16" customFormat="1" x14ac:dyDescent="0.2">
      <c r="A1305" s="232"/>
      <c r="B1305" s="233"/>
      <c r="C1305" s="232"/>
      <c r="D1305" s="200" t="s">
        <v>212</v>
      </c>
      <c r="E1305" s="234" t="s">
        <v>1</v>
      </c>
      <c r="F1305" s="235" t="s">
        <v>1067</v>
      </c>
      <c r="G1305" s="232"/>
      <c r="H1305" s="236">
        <v>136.66</v>
      </c>
      <c r="I1305" s="232"/>
      <c r="J1305" s="232"/>
      <c r="K1305" s="232"/>
      <c r="L1305" s="233"/>
      <c r="M1305" s="237"/>
      <c r="N1305" s="238"/>
      <c r="O1305" s="238"/>
      <c r="P1305" s="238"/>
      <c r="Q1305" s="238"/>
      <c r="R1305" s="238"/>
      <c r="S1305" s="238"/>
      <c r="T1305" s="239"/>
      <c r="U1305" s="232"/>
      <c r="V1305" s="232"/>
      <c r="AT1305" s="104" t="s">
        <v>212</v>
      </c>
      <c r="AU1305" s="104" t="s">
        <v>83</v>
      </c>
      <c r="AV1305" s="16" t="s">
        <v>230</v>
      </c>
      <c r="AW1305" s="16" t="s">
        <v>32</v>
      </c>
      <c r="AX1305" s="16" t="s">
        <v>75</v>
      </c>
      <c r="AY1305" s="104" t="s">
        <v>204</v>
      </c>
    </row>
    <row r="1306" spans="1:65" s="14" customFormat="1" x14ac:dyDescent="0.2">
      <c r="A1306" s="198"/>
      <c r="B1306" s="199"/>
      <c r="C1306" s="198"/>
      <c r="D1306" s="200" t="s">
        <v>212</v>
      </c>
      <c r="E1306" s="201" t="s">
        <v>1</v>
      </c>
      <c r="F1306" s="202" t="s">
        <v>1828</v>
      </c>
      <c r="G1306" s="198"/>
      <c r="H1306" s="203">
        <v>10.933</v>
      </c>
      <c r="I1306" s="198"/>
      <c r="J1306" s="198"/>
      <c r="K1306" s="198"/>
      <c r="L1306" s="199"/>
      <c r="M1306" s="204"/>
      <c r="N1306" s="205"/>
      <c r="O1306" s="205"/>
      <c r="P1306" s="205"/>
      <c r="Q1306" s="205"/>
      <c r="R1306" s="205"/>
      <c r="S1306" s="205"/>
      <c r="T1306" s="206"/>
      <c r="U1306" s="198"/>
      <c r="V1306" s="198"/>
      <c r="AT1306" s="102" t="s">
        <v>212</v>
      </c>
      <c r="AU1306" s="102" t="s">
        <v>83</v>
      </c>
      <c r="AV1306" s="14" t="s">
        <v>83</v>
      </c>
      <c r="AW1306" s="14" t="s">
        <v>32</v>
      </c>
      <c r="AX1306" s="14" t="s">
        <v>75</v>
      </c>
      <c r="AY1306" s="102" t="s">
        <v>204</v>
      </c>
    </row>
    <row r="1307" spans="1:65" s="15" customFormat="1" x14ac:dyDescent="0.2">
      <c r="A1307" s="207"/>
      <c r="B1307" s="208"/>
      <c r="C1307" s="207"/>
      <c r="D1307" s="200" t="s">
        <v>212</v>
      </c>
      <c r="E1307" s="209" t="s">
        <v>1</v>
      </c>
      <c r="F1307" s="210" t="s">
        <v>227</v>
      </c>
      <c r="G1307" s="207"/>
      <c r="H1307" s="211">
        <v>147.59299999999999</v>
      </c>
      <c r="I1307" s="207"/>
      <c r="J1307" s="207"/>
      <c r="K1307" s="207"/>
      <c r="L1307" s="208"/>
      <c r="M1307" s="212"/>
      <c r="N1307" s="213"/>
      <c r="O1307" s="213"/>
      <c r="P1307" s="213"/>
      <c r="Q1307" s="213"/>
      <c r="R1307" s="213"/>
      <c r="S1307" s="213"/>
      <c r="T1307" s="214"/>
      <c r="U1307" s="207"/>
      <c r="V1307" s="207"/>
      <c r="AT1307" s="103" t="s">
        <v>212</v>
      </c>
      <c r="AU1307" s="103" t="s">
        <v>83</v>
      </c>
      <c r="AV1307" s="15" t="s">
        <v>211</v>
      </c>
      <c r="AW1307" s="15" t="s">
        <v>32</v>
      </c>
      <c r="AX1307" s="15" t="s">
        <v>81</v>
      </c>
      <c r="AY1307" s="103" t="s">
        <v>204</v>
      </c>
    </row>
    <row r="1308" spans="1:65" s="2" customFormat="1" ht="21.75" customHeight="1" x14ac:dyDescent="0.2">
      <c r="A1308" s="111"/>
      <c r="B1308" s="112"/>
      <c r="C1308" s="187" t="s">
        <v>1829</v>
      </c>
      <c r="D1308" s="187" t="s">
        <v>207</v>
      </c>
      <c r="E1308" s="188" t="s">
        <v>1830</v>
      </c>
      <c r="F1308" s="189" t="s">
        <v>1831</v>
      </c>
      <c r="G1308" s="190" t="s">
        <v>210</v>
      </c>
      <c r="H1308" s="191">
        <v>617.94000000000005</v>
      </c>
      <c r="I1308" s="192"/>
      <c r="J1308" s="192">
        <f>ROUND(I1308*H1308,2)</f>
        <v>0</v>
      </c>
      <c r="K1308" s="193"/>
      <c r="L1308" s="112"/>
      <c r="M1308" s="194" t="s">
        <v>1</v>
      </c>
      <c r="N1308" s="195" t="s">
        <v>40</v>
      </c>
      <c r="O1308" s="196">
        <v>0</v>
      </c>
      <c r="P1308" s="196">
        <f>O1308*H1308</f>
        <v>0</v>
      </c>
      <c r="Q1308" s="196">
        <v>0</v>
      </c>
      <c r="R1308" s="196">
        <f>Q1308*H1308</f>
        <v>0</v>
      </c>
      <c r="S1308" s="196">
        <v>0</v>
      </c>
      <c r="T1308" s="197">
        <f>S1308*H1308</f>
        <v>0</v>
      </c>
      <c r="U1308" s="111"/>
      <c r="V1308" s="111"/>
      <c r="W1308" s="29"/>
      <c r="X1308" s="29"/>
      <c r="Y1308" s="29"/>
      <c r="Z1308" s="29"/>
      <c r="AA1308" s="29"/>
      <c r="AB1308" s="29"/>
      <c r="AC1308" s="29"/>
      <c r="AD1308" s="29"/>
      <c r="AE1308" s="29"/>
      <c r="AR1308" s="99" t="s">
        <v>310</v>
      </c>
      <c r="AT1308" s="99" t="s">
        <v>207</v>
      </c>
      <c r="AU1308" s="99" t="s">
        <v>83</v>
      </c>
      <c r="AY1308" s="18" t="s">
        <v>204</v>
      </c>
      <c r="BE1308" s="100">
        <f>IF(N1308="základní",J1308,0)</f>
        <v>0</v>
      </c>
      <c r="BF1308" s="100">
        <f>IF(N1308="snížená",J1308,0)</f>
        <v>0</v>
      </c>
      <c r="BG1308" s="100">
        <f>IF(N1308="zákl. přenesená",J1308,0)</f>
        <v>0</v>
      </c>
      <c r="BH1308" s="100">
        <f>IF(N1308="sníž. přenesená",J1308,0)</f>
        <v>0</v>
      </c>
      <c r="BI1308" s="100">
        <f>IF(N1308="nulová",J1308,0)</f>
        <v>0</v>
      </c>
      <c r="BJ1308" s="18" t="s">
        <v>81</v>
      </c>
      <c r="BK1308" s="100">
        <f>ROUND(I1308*H1308,2)</f>
        <v>0</v>
      </c>
      <c r="BL1308" s="18" t="s">
        <v>310</v>
      </c>
      <c r="BM1308" s="99" t="s">
        <v>1832</v>
      </c>
    </row>
    <row r="1309" spans="1:65" s="14" customFormat="1" x14ac:dyDescent="0.2">
      <c r="A1309" s="198"/>
      <c r="B1309" s="199"/>
      <c r="C1309" s="198"/>
      <c r="D1309" s="200" t="s">
        <v>212</v>
      </c>
      <c r="E1309" s="201" t="s">
        <v>1</v>
      </c>
      <c r="F1309" s="202" t="s">
        <v>1833</v>
      </c>
      <c r="G1309" s="198"/>
      <c r="H1309" s="203">
        <v>525.17999999999995</v>
      </c>
      <c r="I1309" s="198"/>
      <c r="J1309" s="198"/>
      <c r="K1309" s="198"/>
      <c r="L1309" s="199"/>
      <c r="M1309" s="204"/>
      <c r="N1309" s="205"/>
      <c r="O1309" s="205"/>
      <c r="P1309" s="205"/>
      <c r="Q1309" s="205"/>
      <c r="R1309" s="205"/>
      <c r="S1309" s="205"/>
      <c r="T1309" s="206"/>
      <c r="U1309" s="198"/>
      <c r="V1309" s="198"/>
      <c r="AT1309" s="102" t="s">
        <v>212</v>
      </c>
      <c r="AU1309" s="102" t="s">
        <v>83</v>
      </c>
      <c r="AV1309" s="14" t="s">
        <v>83</v>
      </c>
      <c r="AW1309" s="14" t="s">
        <v>32</v>
      </c>
      <c r="AX1309" s="14" t="s">
        <v>75</v>
      </c>
      <c r="AY1309" s="102" t="s">
        <v>204</v>
      </c>
    </row>
    <row r="1310" spans="1:65" s="13" customFormat="1" x14ac:dyDescent="0.2">
      <c r="A1310" s="225"/>
      <c r="B1310" s="226"/>
      <c r="C1310" s="225"/>
      <c r="D1310" s="200" t="s">
        <v>212</v>
      </c>
      <c r="E1310" s="227" t="s">
        <v>1</v>
      </c>
      <c r="F1310" s="228" t="s">
        <v>1794</v>
      </c>
      <c r="G1310" s="225"/>
      <c r="H1310" s="227" t="s">
        <v>1</v>
      </c>
      <c r="I1310" s="225"/>
      <c r="J1310" s="225"/>
      <c r="K1310" s="225"/>
      <c r="L1310" s="226"/>
      <c r="M1310" s="229"/>
      <c r="N1310" s="230"/>
      <c r="O1310" s="230"/>
      <c r="P1310" s="230"/>
      <c r="Q1310" s="230"/>
      <c r="R1310" s="230"/>
      <c r="S1310" s="230"/>
      <c r="T1310" s="231"/>
      <c r="U1310" s="225"/>
      <c r="V1310" s="225"/>
      <c r="AT1310" s="101" t="s">
        <v>212</v>
      </c>
      <c r="AU1310" s="101" t="s">
        <v>83</v>
      </c>
      <c r="AV1310" s="13" t="s">
        <v>81</v>
      </c>
      <c r="AW1310" s="13" t="s">
        <v>32</v>
      </c>
      <c r="AX1310" s="13" t="s">
        <v>75</v>
      </c>
      <c r="AY1310" s="101" t="s">
        <v>204</v>
      </c>
    </row>
    <row r="1311" spans="1:65" s="13" customFormat="1" x14ac:dyDescent="0.2">
      <c r="A1311" s="225"/>
      <c r="B1311" s="226"/>
      <c r="C1311" s="225"/>
      <c r="D1311" s="200" t="s">
        <v>212</v>
      </c>
      <c r="E1311" s="227" t="s">
        <v>1</v>
      </c>
      <c r="F1311" s="228" t="s">
        <v>1159</v>
      </c>
      <c r="G1311" s="225"/>
      <c r="H1311" s="227" t="s">
        <v>1</v>
      </c>
      <c r="I1311" s="225"/>
      <c r="J1311" s="225"/>
      <c r="K1311" s="225"/>
      <c r="L1311" s="226"/>
      <c r="M1311" s="229"/>
      <c r="N1311" s="230"/>
      <c r="O1311" s="230"/>
      <c r="P1311" s="230"/>
      <c r="Q1311" s="230"/>
      <c r="R1311" s="230"/>
      <c r="S1311" s="230"/>
      <c r="T1311" s="231"/>
      <c r="U1311" s="225"/>
      <c r="V1311" s="225"/>
      <c r="AT1311" s="101" t="s">
        <v>212</v>
      </c>
      <c r="AU1311" s="101" t="s">
        <v>83</v>
      </c>
      <c r="AV1311" s="13" t="s">
        <v>81</v>
      </c>
      <c r="AW1311" s="13" t="s">
        <v>32</v>
      </c>
      <c r="AX1311" s="13" t="s">
        <v>75</v>
      </c>
      <c r="AY1311" s="101" t="s">
        <v>204</v>
      </c>
    </row>
    <row r="1312" spans="1:65" s="13" customFormat="1" x14ac:dyDescent="0.2">
      <c r="A1312" s="225"/>
      <c r="B1312" s="226"/>
      <c r="C1312" s="225"/>
      <c r="D1312" s="200" t="s">
        <v>212</v>
      </c>
      <c r="E1312" s="227" t="s">
        <v>1</v>
      </c>
      <c r="F1312" s="228" t="s">
        <v>225</v>
      </c>
      <c r="G1312" s="225"/>
      <c r="H1312" s="227" t="s">
        <v>1</v>
      </c>
      <c r="I1312" s="225"/>
      <c r="J1312" s="225"/>
      <c r="K1312" s="225"/>
      <c r="L1312" s="226"/>
      <c r="M1312" s="229"/>
      <c r="N1312" s="230"/>
      <c r="O1312" s="230"/>
      <c r="P1312" s="230"/>
      <c r="Q1312" s="230"/>
      <c r="R1312" s="230"/>
      <c r="S1312" s="230"/>
      <c r="T1312" s="231"/>
      <c r="U1312" s="225"/>
      <c r="V1312" s="225"/>
      <c r="AT1312" s="101" t="s">
        <v>212</v>
      </c>
      <c r="AU1312" s="101" t="s">
        <v>83</v>
      </c>
      <c r="AV1312" s="13" t="s">
        <v>81</v>
      </c>
      <c r="AW1312" s="13" t="s">
        <v>32</v>
      </c>
      <c r="AX1312" s="13" t="s">
        <v>75</v>
      </c>
      <c r="AY1312" s="101" t="s">
        <v>204</v>
      </c>
    </row>
    <row r="1313" spans="1:65" s="14" customFormat="1" x14ac:dyDescent="0.2">
      <c r="A1313" s="198"/>
      <c r="B1313" s="199"/>
      <c r="C1313" s="198"/>
      <c r="D1313" s="200" t="s">
        <v>212</v>
      </c>
      <c r="E1313" s="201" t="s">
        <v>1</v>
      </c>
      <c r="F1313" s="202" t="s">
        <v>1834</v>
      </c>
      <c r="G1313" s="198"/>
      <c r="H1313" s="203">
        <v>92.76</v>
      </c>
      <c r="I1313" s="198"/>
      <c r="J1313" s="198"/>
      <c r="K1313" s="198"/>
      <c r="L1313" s="199"/>
      <c r="M1313" s="204"/>
      <c r="N1313" s="205"/>
      <c r="O1313" s="205"/>
      <c r="P1313" s="205"/>
      <c r="Q1313" s="205"/>
      <c r="R1313" s="205"/>
      <c r="S1313" s="205"/>
      <c r="T1313" s="206"/>
      <c r="U1313" s="198"/>
      <c r="V1313" s="198"/>
      <c r="AT1313" s="102" t="s">
        <v>212</v>
      </c>
      <c r="AU1313" s="102" t="s">
        <v>83</v>
      </c>
      <c r="AV1313" s="14" t="s">
        <v>83</v>
      </c>
      <c r="AW1313" s="14" t="s">
        <v>32</v>
      </c>
      <c r="AX1313" s="14" t="s">
        <v>75</v>
      </c>
      <c r="AY1313" s="102" t="s">
        <v>204</v>
      </c>
    </row>
    <row r="1314" spans="1:65" s="15" customFormat="1" x14ac:dyDescent="0.2">
      <c r="A1314" s="207"/>
      <c r="B1314" s="208"/>
      <c r="C1314" s="207"/>
      <c r="D1314" s="200" t="s">
        <v>212</v>
      </c>
      <c r="E1314" s="209" t="s">
        <v>1</v>
      </c>
      <c r="F1314" s="210" t="s">
        <v>227</v>
      </c>
      <c r="G1314" s="207"/>
      <c r="H1314" s="211">
        <v>617.93999999999994</v>
      </c>
      <c r="I1314" s="207"/>
      <c r="J1314" s="207"/>
      <c r="K1314" s="207"/>
      <c r="L1314" s="208"/>
      <c r="M1314" s="212"/>
      <c r="N1314" s="213"/>
      <c r="O1314" s="213"/>
      <c r="P1314" s="213"/>
      <c r="Q1314" s="213"/>
      <c r="R1314" s="213"/>
      <c r="S1314" s="213"/>
      <c r="T1314" s="214"/>
      <c r="U1314" s="207"/>
      <c r="V1314" s="207"/>
      <c r="AT1314" s="103" t="s">
        <v>212</v>
      </c>
      <c r="AU1314" s="103" t="s">
        <v>83</v>
      </c>
      <c r="AV1314" s="15" t="s">
        <v>211</v>
      </c>
      <c r="AW1314" s="15" t="s">
        <v>32</v>
      </c>
      <c r="AX1314" s="15" t="s">
        <v>81</v>
      </c>
      <c r="AY1314" s="103" t="s">
        <v>204</v>
      </c>
    </row>
    <row r="1315" spans="1:65" s="2" customFormat="1" ht="16.5" customHeight="1" x14ac:dyDescent="0.2">
      <c r="A1315" s="111"/>
      <c r="B1315" s="112"/>
      <c r="C1315" s="187" t="s">
        <v>1010</v>
      </c>
      <c r="D1315" s="187" t="s">
        <v>207</v>
      </c>
      <c r="E1315" s="188" t="s">
        <v>1835</v>
      </c>
      <c r="F1315" s="189" t="s">
        <v>1836</v>
      </c>
      <c r="G1315" s="190" t="s">
        <v>210</v>
      </c>
      <c r="H1315" s="191">
        <v>617.94000000000005</v>
      </c>
      <c r="I1315" s="192"/>
      <c r="J1315" s="192">
        <f>ROUND(I1315*H1315,2)</f>
        <v>0</v>
      </c>
      <c r="K1315" s="193"/>
      <c r="L1315" s="112"/>
      <c r="M1315" s="194" t="s">
        <v>1</v>
      </c>
      <c r="N1315" s="195" t="s">
        <v>40</v>
      </c>
      <c r="O1315" s="196">
        <v>0</v>
      </c>
      <c r="P1315" s="196">
        <f>O1315*H1315</f>
        <v>0</v>
      </c>
      <c r="Q1315" s="196">
        <v>0</v>
      </c>
      <c r="R1315" s="196">
        <f>Q1315*H1315</f>
        <v>0</v>
      </c>
      <c r="S1315" s="196">
        <v>0</v>
      </c>
      <c r="T1315" s="197">
        <f>S1315*H1315</f>
        <v>0</v>
      </c>
      <c r="U1315" s="111"/>
      <c r="V1315" s="111"/>
      <c r="W1315" s="29"/>
      <c r="X1315" s="29"/>
      <c r="Y1315" s="29"/>
      <c r="Z1315" s="29"/>
      <c r="AA1315" s="29"/>
      <c r="AB1315" s="29"/>
      <c r="AC1315" s="29"/>
      <c r="AD1315" s="29"/>
      <c r="AE1315" s="29"/>
      <c r="AR1315" s="99" t="s">
        <v>310</v>
      </c>
      <c r="AT1315" s="99" t="s">
        <v>207</v>
      </c>
      <c r="AU1315" s="99" t="s">
        <v>83</v>
      </c>
      <c r="AY1315" s="18" t="s">
        <v>204</v>
      </c>
      <c r="BE1315" s="100">
        <f>IF(N1315="základní",J1315,0)</f>
        <v>0</v>
      </c>
      <c r="BF1315" s="100">
        <f>IF(N1315="snížená",J1315,0)</f>
        <v>0</v>
      </c>
      <c r="BG1315" s="100">
        <f>IF(N1315="zákl. přenesená",J1315,0)</f>
        <v>0</v>
      </c>
      <c r="BH1315" s="100">
        <f>IF(N1315="sníž. přenesená",J1315,0)</f>
        <v>0</v>
      </c>
      <c r="BI1315" s="100">
        <f>IF(N1315="nulová",J1315,0)</f>
        <v>0</v>
      </c>
      <c r="BJ1315" s="18" t="s">
        <v>81</v>
      </c>
      <c r="BK1315" s="100">
        <f>ROUND(I1315*H1315,2)</f>
        <v>0</v>
      </c>
      <c r="BL1315" s="18" t="s">
        <v>310</v>
      </c>
      <c r="BM1315" s="99" t="s">
        <v>1837</v>
      </c>
    </row>
    <row r="1316" spans="1:65" s="2" customFormat="1" ht="16.5" customHeight="1" x14ac:dyDescent="0.2">
      <c r="A1316" s="111"/>
      <c r="B1316" s="112"/>
      <c r="C1316" s="187" t="s">
        <v>1838</v>
      </c>
      <c r="D1316" s="187" t="s">
        <v>207</v>
      </c>
      <c r="E1316" s="188" t="s">
        <v>1839</v>
      </c>
      <c r="F1316" s="189" t="s">
        <v>1840</v>
      </c>
      <c r="G1316" s="190" t="s">
        <v>210</v>
      </c>
      <c r="H1316" s="191">
        <v>67.403999999999996</v>
      </c>
      <c r="I1316" s="192"/>
      <c r="J1316" s="192">
        <f>ROUND(I1316*H1316,2)</f>
        <v>0</v>
      </c>
      <c r="K1316" s="193"/>
      <c r="L1316" s="112"/>
      <c r="M1316" s="194" t="s">
        <v>1</v>
      </c>
      <c r="N1316" s="195" t="s">
        <v>40</v>
      </c>
      <c r="O1316" s="196">
        <v>0</v>
      </c>
      <c r="P1316" s="196">
        <f>O1316*H1316</f>
        <v>0</v>
      </c>
      <c r="Q1316" s="196">
        <v>0</v>
      </c>
      <c r="R1316" s="196">
        <f>Q1316*H1316</f>
        <v>0</v>
      </c>
      <c r="S1316" s="196">
        <v>0</v>
      </c>
      <c r="T1316" s="197">
        <f>S1316*H1316</f>
        <v>0</v>
      </c>
      <c r="U1316" s="111"/>
      <c r="V1316" s="111"/>
      <c r="W1316" s="29"/>
      <c r="X1316" s="29"/>
      <c r="Y1316" s="29"/>
      <c r="Z1316" s="29"/>
      <c r="AA1316" s="29"/>
      <c r="AB1316" s="29"/>
      <c r="AC1316" s="29"/>
      <c r="AD1316" s="29"/>
      <c r="AE1316" s="29"/>
      <c r="AR1316" s="99" t="s">
        <v>310</v>
      </c>
      <c r="AT1316" s="99" t="s">
        <v>207</v>
      </c>
      <c r="AU1316" s="99" t="s">
        <v>83</v>
      </c>
      <c r="AY1316" s="18" t="s">
        <v>204</v>
      </c>
      <c r="BE1316" s="100">
        <f>IF(N1316="základní",J1316,0)</f>
        <v>0</v>
      </c>
      <c r="BF1316" s="100">
        <f>IF(N1316="snížená",J1316,0)</f>
        <v>0</v>
      </c>
      <c r="BG1316" s="100">
        <f>IF(N1316="zákl. přenesená",J1316,0)</f>
        <v>0</v>
      </c>
      <c r="BH1316" s="100">
        <f>IF(N1316="sníž. přenesená",J1316,0)</f>
        <v>0</v>
      </c>
      <c r="BI1316" s="100">
        <f>IF(N1316="nulová",J1316,0)</f>
        <v>0</v>
      </c>
      <c r="BJ1316" s="18" t="s">
        <v>81</v>
      </c>
      <c r="BK1316" s="100">
        <f>ROUND(I1316*H1316,2)</f>
        <v>0</v>
      </c>
      <c r="BL1316" s="18" t="s">
        <v>310</v>
      </c>
      <c r="BM1316" s="99" t="s">
        <v>1841</v>
      </c>
    </row>
    <row r="1317" spans="1:65" s="13" customFormat="1" x14ac:dyDescent="0.2">
      <c r="A1317" s="225"/>
      <c r="B1317" s="226"/>
      <c r="C1317" s="225"/>
      <c r="D1317" s="200" t="s">
        <v>212</v>
      </c>
      <c r="E1317" s="227" t="s">
        <v>1</v>
      </c>
      <c r="F1317" s="228" t="s">
        <v>1154</v>
      </c>
      <c r="G1317" s="225"/>
      <c r="H1317" s="227" t="s">
        <v>1</v>
      </c>
      <c r="I1317" s="225"/>
      <c r="J1317" s="225"/>
      <c r="K1317" s="225"/>
      <c r="L1317" s="226"/>
      <c r="M1317" s="229"/>
      <c r="N1317" s="230"/>
      <c r="O1317" s="230"/>
      <c r="P1317" s="230"/>
      <c r="Q1317" s="230"/>
      <c r="R1317" s="230"/>
      <c r="S1317" s="230"/>
      <c r="T1317" s="231"/>
      <c r="U1317" s="225"/>
      <c r="V1317" s="225"/>
      <c r="AT1317" s="101" t="s">
        <v>212</v>
      </c>
      <c r="AU1317" s="101" t="s">
        <v>83</v>
      </c>
      <c r="AV1317" s="13" t="s">
        <v>81</v>
      </c>
      <c r="AW1317" s="13" t="s">
        <v>32</v>
      </c>
      <c r="AX1317" s="13" t="s">
        <v>75</v>
      </c>
      <c r="AY1317" s="101" t="s">
        <v>204</v>
      </c>
    </row>
    <row r="1318" spans="1:65" s="13" customFormat="1" x14ac:dyDescent="0.2">
      <c r="A1318" s="225"/>
      <c r="B1318" s="226"/>
      <c r="C1318" s="225"/>
      <c r="D1318" s="200" t="s">
        <v>212</v>
      </c>
      <c r="E1318" s="227" t="s">
        <v>1</v>
      </c>
      <c r="F1318" s="228" t="s">
        <v>325</v>
      </c>
      <c r="G1318" s="225"/>
      <c r="H1318" s="227" t="s">
        <v>1</v>
      </c>
      <c r="I1318" s="225"/>
      <c r="J1318" s="225"/>
      <c r="K1318" s="225"/>
      <c r="L1318" s="226"/>
      <c r="M1318" s="229"/>
      <c r="N1318" s="230"/>
      <c r="O1318" s="230"/>
      <c r="P1318" s="230"/>
      <c r="Q1318" s="230"/>
      <c r="R1318" s="230"/>
      <c r="S1318" s="230"/>
      <c r="T1318" s="231"/>
      <c r="U1318" s="225"/>
      <c r="V1318" s="225"/>
      <c r="AT1318" s="101" t="s">
        <v>212</v>
      </c>
      <c r="AU1318" s="101" t="s">
        <v>83</v>
      </c>
      <c r="AV1318" s="13" t="s">
        <v>81</v>
      </c>
      <c r="AW1318" s="13" t="s">
        <v>32</v>
      </c>
      <c r="AX1318" s="13" t="s">
        <v>75</v>
      </c>
      <c r="AY1318" s="101" t="s">
        <v>204</v>
      </c>
    </row>
    <row r="1319" spans="1:65" s="14" customFormat="1" x14ac:dyDescent="0.2">
      <c r="A1319" s="198"/>
      <c r="B1319" s="199"/>
      <c r="C1319" s="198"/>
      <c r="D1319" s="200" t="s">
        <v>212</v>
      </c>
      <c r="E1319" s="201" t="s">
        <v>1</v>
      </c>
      <c r="F1319" s="202" t="s">
        <v>1842</v>
      </c>
      <c r="G1319" s="198"/>
      <c r="H1319" s="203">
        <v>11.07</v>
      </c>
      <c r="I1319" s="198"/>
      <c r="J1319" s="198"/>
      <c r="K1319" s="198"/>
      <c r="L1319" s="199"/>
      <c r="M1319" s="204"/>
      <c r="N1319" s="205"/>
      <c r="O1319" s="205"/>
      <c r="P1319" s="205"/>
      <c r="Q1319" s="205"/>
      <c r="R1319" s="205"/>
      <c r="S1319" s="205"/>
      <c r="T1319" s="206"/>
      <c r="U1319" s="198"/>
      <c r="V1319" s="198"/>
      <c r="AT1319" s="102" t="s">
        <v>212</v>
      </c>
      <c r="AU1319" s="102" t="s">
        <v>83</v>
      </c>
      <c r="AV1319" s="14" t="s">
        <v>83</v>
      </c>
      <c r="AW1319" s="14" t="s">
        <v>32</v>
      </c>
      <c r="AX1319" s="14" t="s">
        <v>75</v>
      </c>
      <c r="AY1319" s="102" t="s">
        <v>204</v>
      </c>
    </row>
    <row r="1320" spans="1:65" s="13" customFormat="1" x14ac:dyDescent="0.2">
      <c r="A1320" s="225"/>
      <c r="B1320" s="226"/>
      <c r="C1320" s="225"/>
      <c r="D1320" s="200" t="s">
        <v>212</v>
      </c>
      <c r="E1320" s="227" t="s">
        <v>1</v>
      </c>
      <c r="F1320" s="228" t="s">
        <v>468</v>
      </c>
      <c r="G1320" s="225"/>
      <c r="H1320" s="227" t="s">
        <v>1</v>
      </c>
      <c r="I1320" s="225"/>
      <c r="J1320" s="225"/>
      <c r="K1320" s="225"/>
      <c r="L1320" s="226"/>
      <c r="M1320" s="229"/>
      <c r="N1320" s="230"/>
      <c r="O1320" s="230"/>
      <c r="P1320" s="230"/>
      <c r="Q1320" s="230"/>
      <c r="R1320" s="230"/>
      <c r="S1320" s="230"/>
      <c r="T1320" s="231"/>
      <c r="U1320" s="225"/>
      <c r="V1320" s="225"/>
      <c r="AT1320" s="101" t="s">
        <v>212</v>
      </c>
      <c r="AU1320" s="101" t="s">
        <v>83</v>
      </c>
      <c r="AV1320" s="13" t="s">
        <v>81</v>
      </c>
      <c r="AW1320" s="13" t="s">
        <v>32</v>
      </c>
      <c r="AX1320" s="13" t="s">
        <v>75</v>
      </c>
      <c r="AY1320" s="101" t="s">
        <v>204</v>
      </c>
    </row>
    <row r="1321" spans="1:65" s="14" customFormat="1" x14ac:dyDescent="0.2">
      <c r="A1321" s="198"/>
      <c r="B1321" s="199"/>
      <c r="C1321" s="198"/>
      <c r="D1321" s="200" t="s">
        <v>212</v>
      </c>
      <c r="E1321" s="201" t="s">
        <v>1</v>
      </c>
      <c r="F1321" s="202" t="s">
        <v>1843</v>
      </c>
      <c r="G1321" s="198"/>
      <c r="H1321" s="203">
        <v>9.2249999999999996</v>
      </c>
      <c r="I1321" s="198"/>
      <c r="J1321" s="198"/>
      <c r="K1321" s="198"/>
      <c r="L1321" s="199"/>
      <c r="M1321" s="204"/>
      <c r="N1321" s="205"/>
      <c r="O1321" s="205"/>
      <c r="P1321" s="205"/>
      <c r="Q1321" s="205"/>
      <c r="R1321" s="205"/>
      <c r="S1321" s="205"/>
      <c r="T1321" s="206"/>
      <c r="U1321" s="198"/>
      <c r="V1321" s="198"/>
      <c r="AT1321" s="102" t="s">
        <v>212</v>
      </c>
      <c r="AU1321" s="102" t="s">
        <v>83</v>
      </c>
      <c r="AV1321" s="14" t="s">
        <v>83</v>
      </c>
      <c r="AW1321" s="14" t="s">
        <v>32</v>
      </c>
      <c r="AX1321" s="14" t="s">
        <v>75</v>
      </c>
      <c r="AY1321" s="102" t="s">
        <v>204</v>
      </c>
    </row>
    <row r="1322" spans="1:65" s="13" customFormat="1" x14ac:dyDescent="0.2">
      <c r="A1322" s="225"/>
      <c r="B1322" s="226"/>
      <c r="C1322" s="225"/>
      <c r="D1322" s="200" t="s">
        <v>212</v>
      </c>
      <c r="E1322" s="227" t="s">
        <v>1</v>
      </c>
      <c r="F1322" s="228" t="s">
        <v>463</v>
      </c>
      <c r="G1322" s="225"/>
      <c r="H1322" s="227" t="s">
        <v>1</v>
      </c>
      <c r="I1322" s="225"/>
      <c r="J1322" s="225"/>
      <c r="K1322" s="225"/>
      <c r="L1322" s="226"/>
      <c r="M1322" s="229"/>
      <c r="N1322" s="230"/>
      <c r="O1322" s="230"/>
      <c r="P1322" s="230"/>
      <c r="Q1322" s="230"/>
      <c r="R1322" s="230"/>
      <c r="S1322" s="230"/>
      <c r="T1322" s="231"/>
      <c r="U1322" s="225"/>
      <c r="V1322" s="225"/>
      <c r="AT1322" s="101" t="s">
        <v>212</v>
      </c>
      <c r="AU1322" s="101" t="s">
        <v>83</v>
      </c>
      <c r="AV1322" s="13" t="s">
        <v>81</v>
      </c>
      <c r="AW1322" s="13" t="s">
        <v>32</v>
      </c>
      <c r="AX1322" s="13" t="s">
        <v>75</v>
      </c>
      <c r="AY1322" s="101" t="s">
        <v>204</v>
      </c>
    </row>
    <row r="1323" spans="1:65" s="14" customFormat="1" x14ac:dyDescent="0.2">
      <c r="A1323" s="198"/>
      <c r="B1323" s="199"/>
      <c r="C1323" s="198"/>
      <c r="D1323" s="200" t="s">
        <v>212</v>
      </c>
      <c r="E1323" s="201" t="s">
        <v>1</v>
      </c>
      <c r="F1323" s="202" t="s">
        <v>1844</v>
      </c>
      <c r="G1323" s="198"/>
      <c r="H1323" s="203">
        <v>21.565999999999999</v>
      </c>
      <c r="I1323" s="198"/>
      <c r="J1323" s="198"/>
      <c r="K1323" s="198"/>
      <c r="L1323" s="199"/>
      <c r="M1323" s="204"/>
      <c r="N1323" s="205"/>
      <c r="O1323" s="205"/>
      <c r="P1323" s="205"/>
      <c r="Q1323" s="205"/>
      <c r="R1323" s="205"/>
      <c r="S1323" s="205"/>
      <c r="T1323" s="206"/>
      <c r="U1323" s="198"/>
      <c r="V1323" s="198"/>
      <c r="AT1323" s="102" t="s">
        <v>212</v>
      </c>
      <c r="AU1323" s="102" t="s">
        <v>83</v>
      </c>
      <c r="AV1323" s="14" t="s">
        <v>83</v>
      </c>
      <c r="AW1323" s="14" t="s">
        <v>32</v>
      </c>
      <c r="AX1323" s="14" t="s">
        <v>75</v>
      </c>
      <c r="AY1323" s="102" t="s">
        <v>204</v>
      </c>
    </row>
    <row r="1324" spans="1:65" s="13" customFormat="1" x14ac:dyDescent="0.2">
      <c r="A1324" s="225"/>
      <c r="B1324" s="226"/>
      <c r="C1324" s="225"/>
      <c r="D1324" s="200" t="s">
        <v>212</v>
      </c>
      <c r="E1324" s="227" t="s">
        <v>1</v>
      </c>
      <c r="F1324" s="228" t="s">
        <v>456</v>
      </c>
      <c r="G1324" s="225"/>
      <c r="H1324" s="227" t="s">
        <v>1</v>
      </c>
      <c r="I1324" s="225"/>
      <c r="J1324" s="225"/>
      <c r="K1324" s="225"/>
      <c r="L1324" s="226"/>
      <c r="M1324" s="229"/>
      <c r="N1324" s="230"/>
      <c r="O1324" s="230"/>
      <c r="P1324" s="230"/>
      <c r="Q1324" s="230"/>
      <c r="R1324" s="230"/>
      <c r="S1324" s="230"/>
      <c r="T1324" s="231"/>
      <c r="U1324" s="225"/>
      <c r="V1324" s="225"/>
      <c r="AT1324" s="101" t="s">
        <v>212</v>
      </c>
      <c r="AU1324" s="101" t="s">
        <v>83</v>
      </c>
      <c r="AV1324" s="13" t="s">
        <v>81</v>
      </c>
      <c r="AW1324" s="13" t="s">
        <v>32</v>
      </c>
      <c r="AX1324" s="13" t="s">
        <v>75</v>
      </c>
      <c r="AY1324" s="101" t="s">
        <v>204</v>
      </c>
    </row>
    <row r="1325" spans="1:65" s="14" customFormat="1" x14ac:dyDescent="0.2">
      <c r="A1325" s="198"/>
      <c r="B1325" s="199"/>
      <c r="C1325" s="198"/>
      <c r="D1325" s="200" t="s">
        <v>212</v>
      </c>
      <c r="E1325" s="201" t="s">
        <v>1</v>
      </c>
      <c r="F1325" s="202" t="s">
        <v>1845</v>
      </c>
      <c r="G1325" s="198"/>
      <c r="H1325" s="203">
        <v>15.375</v>
      </c>
      <c r="I1325" s="198"/>
      <c r="J1325" s="198"/>
      <c r="K1325" s="198"/>
      <c r="L1325" s="199"/>
      <c r="M1325" s="204"/>
      <c r="N1325" s="205"/>
      <c r="O1325" s="205"/>
      <c r="P1325" s="205"/>
      <c r="Q1325" s="205"/>
      <c r="R1325" s="205"/>
      <c r="S1325" s="205"/>
      <c r="T1325" s="206"/>
      <c r="U1325" s="198"/>
      <c r="V1325" s="198"/>
      <c r="AT1325" s="102" t="s">
        <v>212</v>
      </c>
      <c r="AU1325" s="102" t="s">
        <v>83</v>
      </c>
      <c r="AV1325" s="14" t="s">
        <v>83</v>
      </c>
      <c r="AW1325" s="14" t="s">
        <v>32</v>
      </c>
      <c r="AX1325" s="14" t="s">
        <v>75</v>
      </c>
      <c r="AY1325" s="102" t="s">
        <v>204</v>
      </c>
    </row>
    <row r="1326" spans="1:65" s="13" customFormat="1" x14ac:dyDescent="0.2">
      <c r="A1326" s="225"/>
      <c r="B1326" s="226"/>
      <c r="C1326" s="225"/>
      <c r="D1326" s="200" t="s">
        <v>212</v>
      </c>
      <c r="E1326" s="227" t="s">
        <v>1</v>
      </c>
      <c r="F1326" s="228" t="s">
        <v>412</v>
      </c>
      <c r="G1326" s="225"/>
      <c r="H1326" s="227" t="s">
        <v>1</v>
      </c>
      <c r="I1326" s="225"/>
      <c r="J1326" s="225"/>
      <c r="K1326" s="225"/>
      <c r="L1326" s="226"/>
      <c r="M1326" s="229"/>
      <c r="N1326" s="230"/>
      <c r="O1326" s="230"/>
      <c r="P1326" s="230"/>
      <c r="Q1326" s="230"/>
      <c r="R1326" s="230"/>
      <c r="S1326" s="230"/>
      <c r="T1326" s="231"/>
      <c r="U1326" s="225"/>
      <c r="V1326" s="225"/>
      <c r="AT1326" s="101" t="s">
        <v>212</v>
      </c>
      <c r="AU1326" s="101" t="s">
        <v>83</v>
      </c>
      <c r="AV1326" s="13" t="s">
        <v>81</v>
      </c>
      <c r="AW1326" s="13" t="s">
        <v>32</v>
      </c>
      <c r="AX1326" s="13" t="s">
        <v>75</v>
      </c>
      <c r="AY1326" s="101" t="s">
        <v>204</v>
      </c>
    </row>
    <row r="1327" spans="1:65" s="14" customFormat="1" x14ac:dyDescent="0.2">
      <c r="A1327" s="198"/>
      <c r="B1327" s="199"/>
      <c r="C1327" s="198"/>
      <c r="D1327" s="200" t="s">
        <v>212</v>
      </c>
      <c r="E1327" s="201" t="s">
        <v>1</v>
      </c>
      <c r="F1327" s="202" t="s">
        <v>1846</v>
      </c>
      <c r="G1327" s="198"/>
      <c r="H1327" s="203">
        <v>10.167999999999999</v>
      </c>
      <c r="I1327" s="198"/>
      <c r="J1327" s="198"/>
      <c r="K1327" s="198"/>
      <c r="L1327" s="199"/>
      <c r="M1327" s="204"/>
      <c r="N1327" s="205"/>
      <c r="O1327" s="205"/>
      <c r="P1327" s="205"/>
      <c r="Q1327" s="205"/>
      <c r="R1327" s="205"/>
      <c r="S1327" s="205"/>
      <c r="T1327" s="206"/>
      <c r="U1327" s="198"/>
      <c r="V1327" s="198"/>
      <c r="AT1327" s="102" t="s">
        <v>212</v>
      </c>
      <c r="AU1327" s="102" t="s">
        <v>83</v>
      </c>
      <c r="AV1327" s="14" t="s">
        <v>83</v>
      </c>
      <c r="AW1327" s="14" t="s">
        <v>32</v>
      </c>
      <c r="AX1327" s="14" t="s">
        <v>75</v>
      </c>
      <c r="AY1327" s="102" t="s">
        <v>204</v>
      </c>
    </row>
    <row r="1328" spans="1:65" s="15" customFormat="1" x14ac:dyDescent="0.2">
      <c r="A1328" s="207"/>
      <c r="B1328" s="208"/>
      <c r="C1328" s="207"/>
      <c r="D1328" s="200" t="s">
        <v>212</v>
      </c>
      <c r="E1328" s="209" t="s">
        <v>1</v>
      </c>
      <c r="F1328" s="210" t="s">
        <v>227</v>
      </c>
      <c r="G1328" s="207"/>
      <c r="H1328" s="211">
        <v>67.403999999999996</v>
      </c>
      <c r="I1328" s="207"/>
      <c r="J1328" s="207"/>
      <c r="K1328" s="207"/>
      <c r="L1328" s="208"/>
      <c r="M1328" s="212"/>
      <c r="N1328" s="213"/>
      <c r="O1328" s="213"/>
      <c r="P1328" s="213"/>
      <c r="Q1328" s="213"/>
      <c r="R1328" s="213"/>
      <c r="S1328" s="213"/>
      <c r="T1328" s="214"/>
      <c r="U1328" s="207"/>
      <c r="V1328" s="207"/>
      <c r="AT1328" s="103" t="s">
        <v>212</v>
      </c>
      <c r="AU1328" s="103" t="s">
        <v>83</v>
      </c>
      <c r="AV1328" s="15" t="s">
        <v>211</v>
      </c>
      <c r="AW1328" s="15" t="s">
        <v>32</v>
      </c>
      <c r="AX1328" s="15" t="s">
        <v>81</v>
      </c>
      <c r="AY1328" s="103" t="s">
        <v>204</v>
      </c>
    </row>
    <row r="1329" spans="1:65" s="2" customFormat="1" ht="33" customHeight="1" x14ac:dyDescent="0.2">
      <c r="A1329" s="111"/>
      <c r="B1329" s="112"/>
      <c r="C1329" s="187" t="s">
        <v>1015</v>
      </c>
      <c r="D1329" s="187" t="s">
        <v>207</v>
      </c>
      <c r="E1329" s="188" t="s">
        <v>1847</v>
      </c>
      <c r="F1329" s="189" t="s">
        <v>1848</v>
      </c>
      <c r="G1329" s="190" t="s">
        <v>859</v>
      </c>
      <c r="H1329" s="191">
        <v>8.2200000000000006</v>
      </c>
      <c r="I1329" s="192"/>
      <c r="J1329" s="192">
        <f>ROUND(I1329*H1329,2)</f>
        <v>0</v>
      </c>
      <c r="K1329" s="193"/>
      <c r="L1329" s="112"/>
      <c r="M1329" s="194" t="s">
        <v>1</v>
      </c>
      <c r="N1329" s="195" t="s">
        <v>40</v>
      </c>
      <c r="O1329" s="196">
        <v>0</v>
      </c>
      <c r="P1329" s="196">
        <f>O1329*H1329</f>
        <v>0</v>
      </c>
      <c r="Q1329" s="196">
        <v>0</v>
      </c>
      <c r="R1329" s="196">
        <f>Q1329*H1329</f>
        <v>0</v>
      </c>
      <c r="S1329" s="196">
        <v>0</v>
      </c>
      <c r="T1329" s="197">
        <f>S1329*H1329</f>
        <v>0</v>
      </c>
      <c r="U1329" s="111"/>
      <c r="V1329" s="111"/>
      <c r="W1329" s="29"/>
      <c r="X1329" s="29"/>
      <c r="Y1329" s="29"/>
      <c r="Z1329" s="29"/>
      <c r="AA1329" s="29"/>
      <c r="AB1329" s="29"/>
      <c r="AC1329" s="29"/>
      <c r="AD1329" s="29"/>
      <c r="AE1329" s="29"/>
      <c r="AR1329" s="99" t="s">
        <v>310</v>
      </c>
      <c r="AT1329" s="99" t="s">
        <v>207</v>
      </c>
      <c r="AU1329" s="99" t="s">
        <v>83</v>
      </c>
      <c r="AY1329" s="18" t="s">
        <v>204</v>
      </c>
      <c r="BE1329" s="100">
        <f>IF(N1329="základní",J1329,0)</f>
        <v>0</v>
      </c>
      <c r="BF1329" s="100">
        <f>IF(N1329="snížená",J1329,0)</f>
        <v>0</v>
      </c>
      <c r="BG1329" s="100">
        <f>IF(N1329="zákl. přenesená",J1329,0)</f>
        <v>0</v>
      </c>
      <c r="BH1329" s="100">
        <f>IF(N1329="sníž. přenesená",J1329,0)</f>
        <v>0</v>
      </c>
      <c r="BI1329" s="100">
        <f>IF(N1329="nulová",J1329,0)</f>
        <v>0</v>
      </c>
      <c r="BJ1329" s="18" t="s">
        <v>81</v>
      </c>
      <c r="BK1329" s="100">
        <f>ROUND(I1329*H1329,2)</f>
        <v>0</v>
      </c>
      <c r="BL1329" s="18" t="s">
        <v>310</v>
      </c>
      <c r="BM1329" s="99" t="s">
        <v>1849</v>
      </c>
    </row>
    <row r="1330" spans="1:65" s="2" customFormat="1" ht="24.2" customHeight="1" x14ac:dyDescent="0.2">
      <c r="A1330" s="111"/>
      <c r="B1330" s="112"/>
      <c r="C1330" s="187" t="s">
        <v>1850</v>
      </c>
      <c r="D1330" s="187" t="s">
        <v>207</v>
      </c>
      <c r="E1330" s="188" t="s">
        <v>1851</v>
      </c>
      <c r="F1330" s="189" t="s">
        <v>1852</v>
      </c>
      <c r="G1330" s="190" t="s">
        <v>859</v>
      </c>
      <c r="H1330" s="191">
        <v>8.2200000000000006</v>
      </c>
      <c r="I1330" s="192"/>
      <c r="J1330" s="192">
        <f>ROUND(I1330*H1330,2)</f>
        <v>0</v>
      </c>
      <c r="K1330" s="193"/>
      <c r="L1330" s="112"/>
      <c r="M1330" s="194" t="s">
        <v>1</v>
      </c>
      <c r="N1330" s="195" t="s">
        <v>40</v>
      </c>
      <c r="O1330" s="196">
        <v>0</v>
      </c>
      <c r="P1330" s="196">
        <f>O1330*H1330</f>
        <v>0</v>
      </c>
      <c r="Q1330" s="196">
        <v>0</v>
      </c>
      <c r="R1330" s="196">
        <f>Q1330*H1330</f>
        <v>0</v>
      </c>
      <c r="S1330" s="196">
        <v>0</v>
      </c>
      <c r="T1330" s="197">
        <f>S1330*H1330</f>
        <v>0</v>
      </c>
      <c r="U1330" s="111"/>
      <c r="V1330" s="111"/>
      <c r="W1330" s="29"/>
      <c r="X1330" s="29"/>
      <c r="Y1330" s="29"/>
      <c r="Z1330" s="29"/>
      <c r="AA1330" s="29"/>
      <c r="AB1330" s="29"/>
      <c r="AC1330" s="29"/>
      <c r="AD1330" s="29"/>
      <c r="AE1330" s="29"/>
      <c r="AR1330" s="99" t="s">
        <v>310</v>
      </c>
      <c r="AT1330" s="99" t="s">
        <v>207</v>
      </c>
      <c r="AU1330" s="99" t="s">
        <v>83</v>
      </c>
      <c r="AY1330" s="18" t="s">
        <v>204</v>
      </c>
      <c r="BE1330" s="100">
        <f>IF(N1330="základní",J1330,0)</f>
        <v>0</v>
      </c>
      <c r="BF1330" s="100">
        <f>IF(N1330="snížená",J1330,0)</f>
        <v>0</v>
      </c>
      <c r="BG1330" s="100">
        <f>IF(N1330="zákl. přenesená",J1330,0)</f>
        <v>0</v>
      </c>
      <c r="BH1330" s="100">
        <f>IF(N1330="sníž. přenesená",J1330,0)</f>
        <v>0</v>
      </c>
      <c r="BI1330" s="100">
        <f>IF(N1330="nulová",J1330,0)</f>
        <v>0</v>
      </c>
      <c r="BJ1330" s="18" t="s">
        <v>81</v>
      </c>
      <c r="BK1330" s="100">
        <f>ROUND(I1330*H1330,2)</f>
        <v>0</v>
      </c>
      <c r="BL1330" s="18" t="s">
        <v>310</v>
      </c>
      <c r="BM1330" s="99" t="s">
        <v>1853</v>
      </c>
    </row>
    <row r="1331" spans="1:65" s="2" customFormat="1" ht="24.2" customHeight="1" x14ac:dyDescent="0.2">
      <c r="A1331" s="111"/>
      <c r="B1331" s="112"/>
      <c r="C1331" s="187" t="s">
        <v>1022</v>
      </c>
      <c r="D1331" s="187" t="s">
        <v>207</v>
      </c>
      <c r="E1331" s="188" t="s">
        <v>1854</v>
      </c>
      <c r="F1331" s="189" t="s">
        <v>1855</v>
      </c>
      <c r="G1331" s="190" t="s">
        <v>859</v>
      </c>
      <c r="H1331" s="191">
        <v>8.2200000000000006</v>
      </c>
      <c r="I1331" s="192"/>
      <c r="J1331" s="192">
        <f>ROUND(I1331*H1331,2)</f>
        <v>0</v>
      </c>
      <c r="K1331" s="193"/>
      <c r="L1331" s="112"/>
      <c r="M1331" s="194" t="s">
        <v>1</v>
      </c>
      <c r="N1331" s="195" t="s">
        <v>40</v>
      </c>
      <c r="O1331" s="196">
        <v>0</v>
      </c>
      <c r="P1331" s="196">
        <f>O1331*H1331</f>
        <v>0</v>
      </c>
      <c r="Q1331" s="196">
        <v>0</v>
      </c>
      <c r="R1331" s="196">
        <f>Q1331*H1331</f>
        <v>0</v>
      </c>
      <c r="S1331" s="196">
        <v>0</v>
      </c>
      <c r="T1331" s="197">
        <f>S1331*H1331</f>
        <v>0</v>
      </c>
      <c r="U1331" s="111"/>
      <c r="V1331" s="111"/>
      <c r="W1331" s="29"/>
      <c r="X1331" s="29"/>
      <c r="Y1331" s="29"/>
      <c r="Z1331" s="29"/>
      <c r="AA1331" s="29"/>
      <c r="AB1331" s="29"/>
      <c r="AC1331" s="29"/>
      <c r="AD1331" s="29"/>
      <c r="AE1331" s="29"/>
      <c r="AR1331" s="99" t="s">
        <v>310</v>
      </c>
      <c r="AT1331" s="99" t="s">
        <v>207</v>
      </c>
      <c r="AU1331" s="99" t="s">
        <v>83</v>
      </c>
      <c r="AY1331" s="18" t="s">
        <v>204</v>
      </c>
      <c r="BE1331" s="100">
        <f>IF(N1331="základní",J1331,0)</f>
        <v>0</v>
      </c>
      <c r="BF1331" s="100">
        <f>IF(N1331="snížená",J1331,0)</f>
        <v>0</v>
      </c>
      <c r="BG1331" s="100">
        <f>IF(N1331="zákl. přenesená",J1331,0)</f>
        <v>0</v>
      </c>
      <c r="BH1331" s="100">
        <f>IF(N1331="sníž. přenesená",J1331,0)</f>
        <v>0</v>
      </c>
      <c r="BI1331" s="100">
        <f>IF(N1331="nulová",J1331,0)</f>
        <v>0</v>
      </c>
      <c r="BJ1331" s="18" t="s">
        <v>81</v>
      </c>
      <c r="BK1331" s="100">
        <f>ROUND(I1331*H1331,2)</f>
        <v>0</v>
      </c>
      <c r="BL1331" s="18" t="s">
        <v>310</v>
      </c>
      <c r="BM1331" s="99" t="s">
        <v>1856</v>
      </c>
    </row>
    <row r="1332" spans="1:65" s="12" customFormat="1" ht="22.9" customHeight="1" x14ac:dyDescent="0.2">
      <c r="A1332" s="176"/>
      <c r="B1332" s="177"/>
      <c r="C1332" s="176"/>
      <c r="D1332" s="178" t="s">
        <v>74</v>
      </c>
      <c r="E1332" s="185" t="s">
        <v>1043</v>
      </c>
      <c r="F1332" s="185" t="s">
        <v>1044</v>
      </c>
      <c r="G1332" s="176"/>
      <c r="H1332" s="176"/>
      <c r="I1332" s="176"/>
      <c r="J1332" s="186">
        <f>BK1332</f>
        <v>0</v>
      </c>
      <c r="K1332" s="176"/>
      <c r="L1332" s="177"/>
      <c r="M1332" s="181"/>
      <c r="N1332" s="182"/>
      <c r="O1332" s="182"/>
      <c r="P1332" s="183">
        <f>SUM(P1333:P1380)</f>
        <v>0</v>
      </c>
      <c r="Q1332" s="182"/>
      <c r="R1332" s="183">
        <f>SUM(R1333:R1380)</f>
        <v>0</v>
      </c>
      <c r="S1332" s="182"/>
      <c r="T1332" s="184">
        <f>SUM(T1333:T1380)</f>
        <v>0</v>
      </c>
      <c r="U1332" s="176"/>
      <c r="V1332" s="176"/>
      <c r="AR1332" s="96" t="s">
        <v>83</v>
      </c>
      <c r="AT1332" s="97" t="s">
        <v>74</v>
      </c>
      <c r="AU1332" s="97" t="s">
        <v>81</v>
      </c>
      <c r="AY1332" s="96" t="s">
        <v>204</v>
      </c>
      <c r="BK1332" s="98">
        <f>SUM(BK1333:BK1380)</f>
        <v>0</v>
      </c>
    </row>
    <row r="1333" spans="1:65" s="2" customFormat="1" ht="21.75" customHeight="1" x14ac:dyDescent="0.2">
      <c r="A1333" s="111"/>
      <c r="B1333" s="112"/>
      <c r="C1333" s="187" t="s">
        <v>1857</v>
      </c>
      <c r="D1333" s="187" t="s">
        <v>207</v>
      </c>
      <c r="E1333" s="188" t="s">
        <v>1858</v>
      </c>
      <c r="F1333" s="189" t="s">
        <v>1859</v>
      </c>
      <c r="G1333" s="190" t="s">
        <v>210</v>
      </c>
      <c r="H1333" s="191">
        <v>57.3</v>
      </c>
      <c r="I1333" s="192"/>
      <c r="J1333" s="192">
        <f>ROUND(I1333*H1333,2)</f>
        <v>0</v>
      </c>
      <c r="K1333" s="193"/>
      <c r="L1333" s="112"/>
      <c r="M1333" s="194" t="s">
        <v>1</v>
      </c>
      <c r="N1333" s="195" t="s">
        <v>40</v>
      </c>
      <c r="O1333" s="196">
        <v>0</v>
      </c>
      <c r="P1333" s="196">
        <f>O1333*H1333</f>
        <v>0</v>
      </c>
      <c r="Q1333" s="196">
        <v>0</v>
      </c>
      <c r="R1333" s="196">
        <f>Q1333*H1333</f>
        <v>0</v>
      </c>
      <c r="S1333" s="196">
        <v>0</v>
      </c>
      <c r="T1333" s="197">
        <f>S1333*H1333</f>
        <v>0</v>
      </c>
      <c r="U1333" s="111"/>
      <c r="V1333" s="111"/>
      <c r="W1333" s="29"/>
      <c r="X1333" s="29"/>
      <c r="Y1333" s="29"/>
      <c r="Z1333" s="29"/>
      <c r="AA1333" s="29"/>
      <c r="AB1333" s="29"/>
      <c r="AC1333" s="29"/>
      <c r="AD1333" s="29"/>
      <c r="AE1333" s="29"/>
      <c r="AR1333" s="99" t="s">
        <v>310</v>
      </c>
      <c r="AT1333" s="99" t="s">
        <v>207</v>
      </c>
      <c r="AU1333" s="99" t="s">
        <v>83</v>
      </c>
      <c r="AY1333" s="18" t="s">
        <v>204</v>
      </c>
      <c r="BE1333" s="100">
        <f>IF(N1333="základní",J1333,0)</f>
        <v>0</v>
      </c>
      <c r="BF1333" s="100">
        <f>IF(N1333="snížená",J1333,0)</f>
        <v>0</v>
      </c>
      <c r="BG1333" s="100">
        <f>IF(N1333="zákl. přenesená",J1333,0)</f>
        <v>0</v>
      </c>
      <c r="BH1333" s="100">
        <f>IF(N1333="sníž. přenesená",J1333,0)</f>
        <v>0</v>
      </c>
      <c r="BI1333" s="100">
        <f>IF(N1333="nulová",J1333,0)</f>
        <v>0</v>
      </c>
      <c r="BJ1333" s="18" t="s">
        <v>81</v>
      </c>
      <c r="BK1333" s="100">
        <f>ROUND(I1333*H1333,2)</f>
        <v>0</v>
      </c>
      <c r="BL1333" s="18" t="s">
        <v>310</v>
      </c>
      <c r="BM1333" s="99" t="s">
        <v>1860</v>
      </c>
    </row>
    <row r="1334" spans="1:65" s="13" customFormat="1" x14ac:dyDescent="0.2">
      <c r="A1334" s="225"/>
      <c r="B1334" s="226"/>
      <c r="C1334" s="225"/>
      <c r="D1334" s="200" t="s">
        <v>212</v>
      </c>
      <c r="E1334" s="227" t="s">
        <v>1</v>
      </c>
      <c r="F1334" s="228" t="s">
        <v>1154</v>
      </c>
      <c r="G1334" s="225"/>
      <c r="H1334" s="227" t="s">
        <v>1</v>
      </c>
      <c r="I1334" s="225"/>
      <c r="J1334" s="225"/>
      <c r="K1334" s="225"/>
      <c r="L1334" s="226"/>
      <c r="M1334" s="229"/>
      <c r="N1334" s="230"/>
      <c r="O1334" s="230"/>
      <c r="P1334" s="230"/>
      <c r="Q1334" s="230"/>
      <c r="R1334" s="230"/>
      <c r="S1334" s="230"/>
      <c r="T1334" s="231"/>
      <c r="U1334" s="225"/>
      <c r="V1334" s="225"/>
      <c r="AT1334" s="101" t="s">
        <v>212</v>
      </c>
      <c r="AU1334" s="101" t="s">
        <v>83</v>
      </c>
      <c r="AV1334" s="13" t="s">
        <v>81</v>
      </c>
      <c r="AW1334" s="13" t="s">
        <v>32</v>
      </c>
      <c r="AX1334" s="13" t="s">
        <v>75</v>
      </c>
      <c r="AY1334" s="101" t="s">
        <v>204</v>
      </c>
    </row>
    <row r="1335" spans="1:65" s="13" customFormat="1" x14ac:dyDescent="0.2">
      <c r="A1335" s="225"/>
      <c r="B1335" s="226"/>
      <c r="C1335" s="225"/>
      <c r="D1335" s="200" t="s">
        <v>212</v>
      </c>
      <c r="E1335" s="227" t="s">
        <v>1</v>
      </c>
      <c r="F1335" s="228" t="s">
        <v>1332</v>
      </c>
      <c r="G1335" s="225"/>
      <c r="H1335" s="227" t="s">
        <v>1</v>
      </c>
      <c r="I1335" s="225"/>
      <c r="J1335" s="225"/>
      <c r="K1335" s="225"/>
      <c r="L1335" s="226"/>
      <c r="M1335" s="229"/>
      <c r="N1335" s="230"/>
      <c r="O1335" s="230"/>
      <c r="P1335" s="230"/>
      <c r="Q1335" s="230"/>
      <c r="R1335" s="230"/>
      <c r="S1335" s="230"/>
      <c r="T1335" s="231"/>
      <c r="U1335" s="225"/>
      <c r="V1335" s="225"/>
      <c r="AT1335" s="101" t="s">
        <v>212</v>
      </c>
      <c r="AU1335" s="101" t="s">
        <v>83</v>
      </c>
      <c r="AV1335" s="13" t="s">
        <v>81</v>
      </c>
      <c r="AW1335" s="13" t="s">
        <v>32</v>
      </c>
      <c r="AX1335" s="13" t="s">
        <v>75</v>
      </c>
      <c r="AY1335" s="101" t="s">
        <v>204</v>
      </c>
    </row>
    <row r="1336" spans="1:65" s="13" customFormat="1" x14ac:dyDescent="0.2">
      <c r="A1336" s="225"/>
      <c r="B1336" s="226"/>
      <c r="C1336" s="225"/>
      <c r="D1336" s="200" t="s">
        <v>212</v>
      </c>
      <c r="E1336" s="227" t="s">
        <v>1</v>
      </c>
      <c r="F1336" s="228" t="s">
        <v>400</v>
      </c>
      <c r="G1336" s="225"/>
      <c r="H1336" s="227" t="s">
        <v>1</v>
      </c>
      <c r="I1336" s="225"/>
      <c r="J1336" s="225"/>
      <c r="K1336" s="225"/>
      <c r="L1336" s="226"/>
      <c r="M1336" s="229"/>
      <c r="N1336" s="230"/>
      <c r="O1336" s="230"/>
      <c r="P1336" s="230"/>
      <c r="Q1336" s="230"/>
      <c r="R1336" s="230"/>
      <c r="S1336" s="230"/>
      <c r="T1336" s="231"/>
      <c r="U1336" s="225"/>
      <c r="V1336" s="225"/>
      <c r="AT1336" s="101" t="s">
        <v>212</v>
      </c>
      <c r="AU1336" s="101" t="s">
        <v>83</v>
      </c>
      <c r="AV1336" s="13" t="s">
        <v>81</v>
      </c>
      <c r="AW1336" s="13" t="s">
        <v>32</v>
      </c>
      <c r="AX1336" s="13" t="s">
        <v>75</v>
      </c>
      <c r="AY1336" s="101" t="s">
        <v>204</v>
      </c>
    </row>
    <row r="1337" spans="1:65" s="14" customFormat="1" x14ac:dyDescent="0.2">
      <c r="A1337" s="198"/>
      <c r="B1337" s="199"/>
      <c r="C1337" s="198"/>
      <c r="D1337" s="200" t="s">
        <v>212</v>
      </c>
      <c r="E1337" s="201" t="s">
        <v>1</v>
      </c>
      <c r="F1337" s="202" t="s">
        <v>401</v>
      </c>
      <c r="G1337" s="198"/>
      <c r="H1337" s="203">
        <v>27.1</v>
      </c>
      <c r="I1337" s="198"/>
      <c r="J1337" s="198"/>
      <c r="K1337" s="198"/>
      <c r="L1337" s="199"/>
      <c r="M1337" s="204"/>
      <c r="N1337" s="205"/>
      <c r="O1337" s="205"/>
      <c r="P1337" s="205"/>
      <c r="Q1337" s="205"/>
      <c r="R1337" s="205"/>
      <c r="S1337" s="205"/>
      <c r="T1337" s="206"/>
      <c r="U1337" s="198"/>
      <c r="V1337" s="198"/>
      <c r="AT1337" s="102" t="s">
        <v>212</v>
      </c>
      <c r="AU1337" s="102" t="s">
        <v>83</v>
      </c>
      <c r="AV1337" s="14" t="s">
        <v>83</v>
      </c>
      <c r="AW1337" s="14" t="s">
        <v>32</v>
      </c>
      <c r="AX1337" s="14" t="s">
        <v>75</v>
      </c>
      <c r="AY1337" s="102" t="s">
        <v>204</v>
      </c>
    </row>
    <row r="1338" spans="1:65" s="13" customFormat="1" x14ac:dyDescent="0.2">
      <c r="A1338" s="225"/>
      <c r="B1338" s="226"/>
      <c r="C1338" s="225"/>
      <c r="D1338" s="200" t="s">
        <v>212</v>
      </c>
      <c r="E1338" s="227" t="s">
        <v>1</v>
      </c>
      <c r="F1338" s="228" t="s">
        <v>402</v>
      </c>
      <c r="G1338" s="225"/>
      <c r="H1338" s="227" t="s">
        <v>1</v>
      </c>
      <c r="I1338" s="225"/>
      <c r="J1338" s="225"/>
      <c r="K1338" s="225"/>
      <c r="L1338" s="226"/>
      <c r="M1338" s="229"/>
      <c r="N1338" s="230"/>
      <c r="O1338" s="230"/>
      <c r="P1338" s="230"/>
      <c r="Q1338" s="230"/>
      <c r="R1338" s="230"/>
      <c r="S1338" s="230"/>
      <c r="T1338" s="231"/>
      <c r="U1338" s="225"/>
      <c r="V1338" s="225"/>
      <c r="AT1338" s="101" t="s">
        <v>212</v>
      </c>
      <c r="AU1338" s="101" t="s">
        <v>83</v>
      </c>
      <c r="AV1338" s="13" t="s">
        <v>81</v>
      </c>
      <c r="AW1338" s="13" t="s">
        <v>32</v>
      </c>
      <c r="AX1338" s="13" t="s">
        <v>75</v>
      </c>
      <c r="AY1338" s="101" t="s">
        <v>204</v>
      </c>
    </row>
    <row r="1339" spans="1:65" s="14" customFormat="1" x14ac:dyDescent="0.2">
      <c r="A1339" s="198"/>
      <c r="B1339" s="199"/>
      <c r="C1339" s="198"/>
      <c r="D1339" s="200" t="s">
        <v>212</v>
      </c>
      <c r="E1339" s="201" t="s">
        <v>1</v>
      </c>
      <c r="F1339" s="202" t="s">
        <v>403</v>
      </c>
      <c r="G1339" s="198"/>
      <c r="H1339" s="203">
        <v>30.2</v>
      </c>
      <c r="I1339" s="198"/>
      <c r="J1339" s="198"/>
      <c r="K1339" s="198"/>
      <c r="L1339" s="199"/>
      <c r="M1339" s="204"/>
      <c r="N1339" s="205"/>
      <c r="O1339" s="205"/>
      <c r="P1339" s="205"/>
      <c r="Q1339" s="205"/>
      <c r="R1339" s="205"/>
      <c r="S1339" s="205"/>
      <c r="T1339" s="206"/>
      <c r="U1339" s="198"/>
      <c r="V1339" s="198"/>
      <c r="AT1339" s="102" t="s">
        <v>212</v>
      </c>
      <c r="AU1339" s="102" t="s">
        <v>83</v>
      </c>
      <c r="AV1339" s="14" t="s">
        <v>83</v>
      </c>
      <c r="AW1339" s="14" t="s">
        <v>32</v>
      </c>
      <c r="AX1339" s="14" t="s">
        <v>75</v>
      </c>
      <c r="AY1339" s="102" t="s">
        <v>204</v>
      </c>
    </row>
    <row r="1340" spans="1:65" s="15" customFormat="1" x14ac:dyDescent="0.2">
      <c r="A1340" s="207"/>
      <c r="B1340" s="208"/>
      <c r="C1340" s="207"/>
      <c r="D1340" s="200" t="s">
        <v>212</v>
      </c>
      <c r="E1340" s="209" t="s">
        <v>1</v>
      </c>
      <c r="F1340" s="210" t="s">
        <v>227</v>
      </c>
      <c r="G1340" s="207"/>
      <c r="H1340" s="211">
        <v>57.3</v>
      </c>
      <c r="I1340" s="207"/>
      <c r="J1340" s="207"/>
      <c r="K1340" s="207"/>
      <c r="L1340" s="208"/>
      <c r="M1340" s="212"/>
      <c r="N1340" s="213"/>
      <c r="O1340" s="213"/>
      <c r="P1340" s="213"/>
      <c r="Q1340" s="213"/>
      <c r="R1340" s="213"/>
      <c r="S1340" s="213"/>
      <c r="T1340" s="214"/>
      <c r="U1340" s="207"/>
      <c r="V1340" s="207"/>
      <c r="AT1340" s="103" t="s">
        <v>212</v>
      </c>
      <c r="AU1340" s="103" t="s">
        <v>83</v>
      </c>
      <c r="AV1340" s="15" t="s">
        <v>211</v>
      </c>
      <c r="AW1340" s="15" t="s">
        <v>32</v>
      </c>
      <c r="AX1340" s="15" t="s">
        <v>81</v>
      </c>
      <c r="AY1340" s="103" t="s">
        <v>204</v>
      </c>
    </row>
    <row r="1341" spans="1:65" s="2" customFormat="1" ht="24.2" customHeight="1" x14ac:dyDescent="0.2">
      <c r="A1341" s="111"/>
      <c r="B1341" s="112"/>
      <c r="C1341" s="187" t="s">
        <v>1028</v>
      </c>
      <c r="D1341" s="187" t="s">
        <v>207</v>
      </c>
      <c r="E1341" s="188" t="s">
        <v>1766</v>
      </c>
      <c r="F1341" s="189" t="s">
        <v>1767</v>
      </c>
      <c r="G1341" s="190" t="s">
        <v>210</v>
      </c>
      <c r="H1341" s="191">
        <v>306.29000000000002</v>
      </c>
      <c r="I1341" s="192"/>
      <c r="J1341" s="192">
        <f>ROUND(I1341*H1341,2)</f>
        <v>0</v>
      </c>
      <c r="K1341" s="193"/>
      <c r="L1341" s="112"/>
      <c r="M1341" s="194" t="s">
        <v>1</v>
      </c>
      <c r="N1341" s="195" t="s">
        <v>40</v>
      </c>
      <c r="O1341" s="196">
        <v>0</v>
      </c>
      <c r="P1341" s="196">
        <f>O1341*H1341</f>
        <v>0</v>
      </c>
      <c r="Q1341" s="196">
        <v>0</v>
      </c>
      <c r="R1341" s="196">
        <f>Q1341*H1341</f>
        <v>0</v>
      </c>
      <c r="S1341" s="196">
        <v>0</v>
      </c>
      <c r="T1341" s="197">
        <f>S1341*H1341</f>
        <v>0</v>
      </c>
      <c r="U1341" s="111"/>
      <c r="V1341" s="111"/>
      <c r="W1341" s="29"/>
      <c r="X1341" s="29"/>
      <c r="Y1341" s="29"/>
      <c r="Z1341" s="29"/>
      <c r="AA1341" s="29"/>
      <c r="AB1341" s="29"/>
      <c r="AC1341" s="29"/>
      <c r="AD1341" s="29"/>
      <c r="AE1341" s="29"/>
      <c r="AR1341" s="99" t="s">
        <v>310</v>
      </c>
      <c r="AT1341" s="99" t="s">
        <v>207</v>
      </c>
      <c r="AU1341" s="99" t="s">
        <v>83</v>
      </c>
      <c r="AY1341" s="18" t="s">
        <v>204</v>
      </c>
      <c r="BE1341" s="100">
        <f>IF(N1341="základní",J1341,0)</f>
        <v>0</v>
      </c>
      <c r="BF1341" s="100">
        <f>IF(N1341="snížená",J1341,0)</f>
        <v>0</v>
      </c>
      <c r="BG1341" s="100">
        <f>IF(N1341="zákl. přenesená",J1341,0)</f>
        <v>0</v>
      </c>
      <c r="BH1341" s="100">
        <f>IF(N1341="sníž. přenesená",J1341,0)</f>
        <v>0</v>
      </c>
      <c r="BI1341" s="100">
        <f>IF(N1341="nulová",J1341,0)</f>
        <v>0</v>
      </c>
      <c r="BJ1341" s="18" t="s">
        <v>81</v>
      </c>
      <c r="BK1341" s="100">
        <f>ROUND(I1341*H1341,2)</f>
        <v>0</v>
      </c>
      <c r="BL1341" s="18" t="s">
        <v>310</v>
      </c>
      <c r="BM1341" s="99" t="s">
        <v>1861</v>
      </c>
    </row>
    <row r="1342" spans="1:65" s="13" customFormat="1" x14ac:dyDescent="0.2">
      <c r="A1342" s="225"/>
      <c r="B1342" s="226"/>
      <c r="C1342" s="225"/>
      <c r="D1342" s="200" t="s">
        <v>212</v>
      </c>
      <c r="E1342" s="227" t="s">
        <v>1</v>
      </c>
      <c r="F1342" s="228" t="s">
        <v>1159</v>
      </c>
      <c r="G1342" s="225"/>
      <c r="H1342" s="227" t="s">
        <v>1</v>
      </c>
      <c r="I1342" s="225"/>
      <c r="J1342" s="225"/>
      <c r="K1342" s="225"/>
      <c r="L1342" s="226"/>
      <c r="M1342" s="229"/>
      <c r="N1342" s="230"/>
      <c r="O1342" s="230"/>
      <c r="P1342" s="230"/>
      <c r="Q1342" s="230"/>
      <c r="R1342" s="230"/>
      <c r="S1342" s="230"/>
      <c r="T1342" s="231"/>
      <c r="U1342" s="225"/>
      <c r="V1342" s="225"/>
      <c r="AT1342" s="101" t="s">
        <v>212</v>
      </c>
      <c r="AU1342" s="101" t="s">
        <v>83</v>
      </c>
      <c r="AV1342" s="13" t="s">
        <v>81</v>
      </c>
      <c r="AW1342" s="13" t="s">
        <v>32</v>
      </c>
      <c r="AX1342" s="13" t="s">
        <v>75</v>
      </c>
      <c r="AY1342" s="101" t="s">
        <v>204</v>
      </c>
    </row>
    <row r="1343" spans="1:65" s="13" customFormat="1" x14ac:dyDescent="0.2">
      <c r="A1343" s="225"/>
      <c r="B1343" s="226"/>
      <c r="C1343" s="225"/>
      <c r="D1343" s="200" t="s">
        <v>212</v>
      </c>
      <c r="E1343" s="227" t="s">
        <v>1</v>
      </c>
      <c r="F1343" s="228" t="s">
        <v>1862</v>
      </c>
      <c r="G1343" s="225"/>
      <c r="H1343" s="227" t="s">
        <v>1</v>
      </c>
      <c r="I1343" s="225"/>
      <c r="J1343" s="225"/>
      <c r="K1343" s="225"/>
      <c r="L1343" s="226"/>
      <c r="M1343" s="229"/>
      <c r="N1343" s="230"/>
      <c r="O1343" s="230"/>
      <c r="P1343" s="230"/>
      <c r="Q1343" s="230"/>
      <c r="R1343" s="230"/>
      <c r="S1343" s="230"/>
      <c r="T1343" s="231"/>
      <c r="U1343" s="225"/>
      <c r="V1343" s="225"/>
      <c r="AT1343" s="101" t="s">
        <v>212</v>
      </c>
      <c r="AU1343" s="101" t="s">
        <v>83</v>
      </c>
      <c r="AV1343" s="13" t="s">
        <v>81</v>
      </c>
      <c r="AW1343" s="13" t="s">
        <v>32</v>
      </c>
      <c r="AX1343" s="13" t="s">
        <v>75</v>
      </c>
      <c r="AY1343" s="101" t="s">
        <v>204</v>
      </c>
    </row>
    <row r="1344" spans="1:65" s="13" customFormat="1" x14ac:dyDescent="0.2">
      <c r="A1344" s="225"/>
      <c r="B1344" s="226"/>
      <c r="C1344" s="225"/>
      <c r="D1344" s="200" t="s">
        <v>212</v>
      </c>
      <c r="E1344" s="227" t="s">
        <v>1</v>
      </c>
      <c r="F1344" s="228" t="s">
        <v>502</v>
      </c>
      <c r="G1344" s="225"/>
      <c r="H1344" s="227" t="s">
        <v>1</v>
      </c>
      <c r="I1344" s="225"/>
      <c r="J1344" s="225"/>
      <c r="K1344" s="225"/>
      <c r="L1344" s="226"/>
      <c r="M1344" s="229"/>
      <c r="N1344" s="230"/>
      <c r="O1344" s="230"/>
      <c r="P1344" s="230"/>
      <c r="Q1344" s="230"/>
      <c r="R1344" s="230"/>
      <c r="S1344" s="230"/>
      <c r="T1344" s="231"/>
      <c r="U1344" s="225"/>
      <c r="V1344" s="225"/>
      <c r="AT1344" s="101" t="s">
        <v>212</v>
      </c>
      <c r="AU1344" s="101" t="s">
        <v>83</v>
      </c>
      <c r="AV1344" s="13" t="s">
        <v>81</v>
      </c>
      <c r="AW1344" s="13" t="s">
        <v>32</v>
      </c>
      <c r="AX1344" s="13" t="s">
        <v>75</v>
      </c>
      <c r="AY1344" s="101" t="s">
        <v>204</v>
      </c>
    </row>
    <row r="1345" spans="1:65" s="14" customFormat="1" x14ac:dyDescent="0.2">
      <c r="A1345" s="198"/>
      <c r="B1345" s="199"/>
      <c r="C1345" s="198"/>
      <c r="D1345" s="200" t="s">
        <v>212</v>
      </c>
      <c r="E1345" s="201" t="s">
        <v>1</v>
      </c>
      <c r="F1345" s="202" t="s">
        <v>503</v>
      </c>
      <c r="G1345" s="198"/>
      <c r="H1345" s="203">
        <v>38.39</v>
      </c>
      <c r="I1345" s="198"/>
      <c r="J1345" s="198"/>
      <c r="K1345" s="198"/>
      <c r="L1345" s="199"/>
      <c r="M1345" s="204"/>
      <c r="N1345" s="205"/>
      <c r="O1345" s="205"/>
      <c r="P1345" s="205"/>
      <c r="Q1345" s="205"/>
      <c r="R1345" s="205"/>
      <c r="S1345" s="205"/>
      <c r="T1345" s="206"/>
      <c r="U1345" s="198"/>
      <c r="V1345" s="198"/>
      <c r="AT1345" s="102" t="s">
        <v>212</v>
      </c>
      <c r="AU1345" s="102" t="s">
        <v>83</v>
      </c>
      <c r="AV1345" s="14" t="s">
        <v>83</v>
      </c>
      <c r="AW1345" s="14" t="s">
        <v>32</v>
      </c>
      <c r="AX1345" s="14" t="s">
        <v>75</v>
      </c>
      <c r="AY1345" s="102" t="s">
        <v>204</v>
      </c>
    </row>
    <row r="1346" spans="1:65" s="13" customFormat="1" x14ac:dyDescent="0.2">
      <c r="A1346" s="225"/>
      <c r="B1346" s="226"/>
      <c r="C1346" s="225"/>
      <c r="D1346" s="200" t="s">
        <v>212</v>
      </c>
      <c r="E1346" s="227" t="s">
        <v>1</v>
      </c>
      <c r="F1346" s="228" t="s">
        <v>504</v>
      </c>
      <c r="G1346" s="225"/>
      <c r="H1346" s="227" t="s">
        <v>1</v>
      </c>
      <c r="I1346" s="225"/>
      <c r="J1346" s="225"/>
      <c r="K1346" s="225"/>
      <c r="L1346" s="226"/>
      <c r="M1346" s="229"/>
      <c r="N1346" s="230"/>
      <c r="O1346" s="230"/>
      <c r="P1346" s="230"/>
      <c r="Q1346" s="230"/>
      <c r="R1346" s="230"/>
      <c r="S1346" s="230"/>
      <c r="T1346" s="231"/>
      <c r="U1346" s="225"/>
      <c r="V1346" s="225"/>
      <c r="AT1346" s="101" t="s">
        <v>212</v>
      </c>
      <c r="AU1346" s="101" t="s">
        <v>83</v>
      </c>
      <c r="AV1346" s="13" t="s">
        <v>81</v>
      </c>
      <c r="AW1346" s="13" t="s">
        <v>32</v>
      </c>
      <c r="AX1346" s="13" t="s">
        <v>75</v>
      </c>
      <c r="AY1346" s="101" t="s">
        <v>204</v>
      </c>
    </row>
    <row r="1347" spans="1:65" s="14" customFormat="1" x14ac:dyDescent="0.2">
      <c r="A1347" s="198"/>
      <c r="B1347" s="199"/>
      <c r="C1347" s="198"/>
      <c r="D1347" s="200" t="s">
        <v>212</v>
      </c>
      <c r="E1347" s="201" t="s">
        <v>1</v>
      </c>
      <c r="F1347" s="202" t="s">
        <v>505</v>
      </c>
      <c r="G1347" s="198"/>
      <c r="H1347" s="203">
        <v>18.239999999999998</v>
      </c>
      <c r="I1347" s="198"/>
      <c r="J1347" s="198"/>
      <c r="K1347" s="198"/>
      <c r="L1347" s="199"/>
      <c r="M1347" s="204"/>
      <c r="N1347" s="205"/>
      <c r="O1347" s="205"/>
      <c r="P1347" s="205"/>
      <c r="Q1347" s="205"/>
      <c r="R1347" s="205"/>
      <c r="S1347" s="205"/>
      <c r="T1347" s="206"/>
      <c r="U1347" s="198"/>
      <c r="V1347" s="198"/>
      <c r="AT1347" s="102" t="s">
        <v>212</v>
      </c>
      <c r="AU1347" s="102" t="s">
        <v>83</v>
      </c>
      <c r="AV1347" s="14" t="s">
        <v>83</v>
      </c>
      <c r="AW1347" s="14" t="s">
        <v>32</v>
      </c>
      <c r="AX1347" s="14" t="s">
        <v>75</v>
      </c>
      <c r="AY1347" s="102" t="s">
        <v>204</v>
      </c>
    </row>
    <row r="1348" spans="1:65" s="13" customFormat="1" x14ac:dyDescent="0.2">
      <c r="A1348" s="225"/>
      <c r="B1348" s="226"/>
      <c r="C1348" s="225"/>
      <c r="D1348" s="200" t="s">
        <v>212</v>
      </c>
      <c r="E1348" s="227" t="s">
        <v>1</v>
      </c>
      <c r="F1348" s="228" t="s">
        <v>506</v>
      </c>
      <c r="G1348" s="225"/>
      <c r="H1348" s="227" t="s">
        <v>1</v>
      </c>
      <c r="I1348" s="225"/>
      <c r="J1348" s="225"/>
      <c r="K1348" s="225"/>
      <c r="L1348" s="226"/>
      <c r="M1348" s="229"/>
      <c r="N1348" s="230"/>
      <c r="O1348" s="230"/>
      <c r="P1348" s="230"/>
      <c r="Q1348" s="230"/>
      <c r="R1348" s="230"/>
      <c r="S1348" s="230"/>
      <c r="T1348" s="231"/>
      <c r="U1348" s="225"/>
      <c r="V1348" s="225"/>
      <c r="AT1348" s="101" t="s">
        <v>212</v>
      </c>
      <c r="AU1348" s="101" t="s">
        <v>83</v>
      </c>
      <c r="AV1348" s="13" t="s">
        <v>81</v>
      </c>
      <c r="AW1348" s="13" t="s">
        <v>32</v>
      </c>
      <c r="AX1348" s="13" t="s">
        <v>75</v>
      </c>
      <c r="AY1348" s="101" t="s">
        <v>204</v>
      </c>
    </row>
    <row r="1349" spans="1:65" s="14" customFormat="1" x14ac:dyDescent="0.2">
      <c r="A1349" s="198"/>
      <c r="B1349" s="199"/>
      <c r="C1349" s="198"/>
      <c r="D1349" s="200" t="s">
        <v>212</v>
      </c>
      <c r="E1349" s="201" t="s">
        <v>1</v>
      </c>
      <c r="F1349" s="202" t="s">
        <v>507</v>
      </c>
      <c r="G1349" s="198"/>
      <c r="H1349" s="203">
        <v>43.1</v>
      </c>
      <c r="I1349" s="198"/>
      <c r="J1349" s="198"/>
      <c r="K1349" s="198"/>
      <c r="L1349" s="199"/>
      <c r="M1349" s="204"/>
      <c r="N1349" s="205"/>
      <c r="O1349" s="205"/>
      <c r="P1349" s="205"/>
      <c r="Q1349" s="205"/>
      <c r="R1349" s="205"/>
      <c r="S1349" s="205"/>
      <c r="T1349" s="206"/>
      <c r="U1349" s="198"/>
      <c r="V1349" s="198"/>
      <c r="AT1349" s="102" t="s">
        <v>212</v>
      </c>
      <c r="AU1349" s="102" t="s">
        <v>83</v>
      </c>
      <c r="AV1349" s="14" t="s">
        <v>83</v>
      </c>
      <c r="AW1349" s="14" t="s">
        <v>32</v>
      </c>
      <c r="AX1349" s="14" t="s">
        <v>75</v>
      </c>
      <c r="AY1349" s="102" t="s">
        <v>204</v>
      </c>
    </row>
    <row r="1350" spans="1:65" s="13" customFormat="1" x14ac:dyDescent="0.2">
      <c r="A1350" s="225"/>
      <c r="B1350" s="226"/>
      <c r="C1350" s="225"/>
      <c r="D1350" s="200" t="s">
        <v>212</v>
      </c>
      <c r="E1350" s="227" t="s">
        <v>1</v>
      </c>
      <c r="F1350" s="228" t="s">
        <v>508</v>
      </c>
      <c r="G1350" s="225"/>
      <c r="H1350" s="227" t="s">
        <v>1</v>
      </c>
      <c r="I1350" s="225"/>
      <c r="J1350" s="225"/>
      <c r="K1350" s="225"/>
      <c r="L1350" s="226"/>
      <c r="M1350" s="229"/>
      <c r="N1350" s="230"/>
      <c r="O1350" s="230"/>
      <c r="P1350" s="230"/>
      <c r="Q1350" s="230"/>
      <c r="R1350" s="230"/>
      <c r="S1350" s="230"/>
      <c r="T1350" s="231"/>
      <c r="U1350" s="225"/>
      <c r="V1350" s="225"/>
      <c r="AT1350" s="101" t="s">
        <v>212</v>
      </c>
      <c r="AU1350" s="101" t="s">
        <v>83</v>
      </c>
      <c r="AV1350" s="13" t="s">
        <v>81</v>
      </c>
      <c r="AW1350" s="13" t="s">
        <v>32</v>
      </c>
      <c r="AX1350" s="13" t="s">
        <v>75</v>
      </c>
      <c r="AY1350" s="101" t="s">
        <v>204</v>
      </c>
    </row>
    <row r="1351" spans="1:65" s="14" customFormat="1" x14ac:dyDescent="0.2">
      <c r="A1351" s="198"/>
      <c r="B1351" s="199"/>
      <c r="C1351" s="198"/>
      <c r="D1351" s="200" t="s">
        <v>212</v>
      </c>
      <c r="E1351" s="201" t="s">
        <v>1</v>
      </c>
      <c r="F1351" s="202" t="s">
        <v>509</v>
      </c>
      <c r="G1351" s="198"/>
      <c r="H1351" s="203">
        <v>51.79</v>
      </c>
      <c r="I1351" s="198"/>
      <c r="J1351" s="198"/>
      <c r="K1351" s="198"/>
      <c r="L1351" s="199"/>
      <c r="M1351" s="204"/>
      <c r="N1351" s="205"/>
      <c r="O1351" s="205"/>
      <c r="P1351" s="205"/>
      <c r="Q1351" s="205"/>
      <c r="R1351" s="205"/>
      <c r="S1351" s="205"/>
      <c r="T1351" s="206"/>
      <c r="U1351" s="198"/>
      <c r="V1351" s="198"/>
      <c r="AT1351" s="102" t="s">
        <v>212</v>
      </c>
      <c r="AU1351" s="102" t="s">
        <v>83</v>
      </c>
      <c r="AV1351" s="14" t="s">
        <v>83</v>
      </c>
      <c r="AW1351" s="14" t="s">
        <v>32</v>
      </c>
      <c r="AX1351" s="14" t="s">
        <v>75</v>
      </c>
      <c r="AY1351" s="102" t="s">
        <v>204</v>
      </c>
    </row>
    <row r="1352" spans="1:65" s="13" customFormat="1" x14ac:dyDescent="0.2">
      <c r="A1352" s="225"/>
      <c r="B1352" s="226"/>
      <c r="C1352" s="225"/>
      <c r="D1352" s="200" t="s">
        <v>212</v>
      </c>
      <c r="E1352" s="227" t="s">
        <v>1</v>
      </c>
      <c r="F1352" s="228" t="s">
        <v>510</v>
      </c>
      <c r="G1352" s="225"/>
      <c r="H1352" s="227" t="s">
        <v>1</v>
      </c>
      <c r="I1352" s="225"/>
      <c r="J1352" s="225"/>
      <c r="K1352" s="225"/>
      <c r="L1352" s="226"/>
      <c r="M1352" s="229"/>
      <c r="N1352" s="230"/>
      <c r="O1352" s="230"/>
      <c r="P1352" s="230"/>
      <c r="Q1352" s="230"/>
      <c r="R1352" s="230"/>
      <c r="S1352" s="230"/>
      <c r="T1352" s="231"/>
      <c r="U1352" s="225"/>
      <c r="V1352" s="225"/>
      <c r="AT1352" s="101" t="s">
        <v>212</v>
      </c>
      <c r="AU1352" s="101" t="s">
        <v>83</v>
      </c>
      <c r="AV1352" s="13" t="s">
        <v>81</v>
      </c>
      <c r="AW1352" s="13" t="s">
        <v>32</v>
      </c>
      <c r="AX1352" s="13" t="s">
        <v>75</v>
      </c>
      <c r="AY1352" s="101" t="s">
        <v>204</v>
      </c>
    </row>
    <row r="1353" spans="1:65" s="14" customFormat="1" x14ac:dyDescent="0.2">
      <c r="A1353" s="198"/>
      <c r="B1353" s="199"/>
      <c r="C1353" s="198"/>
      <c r="D1353" s="200" t="s">
        <v>212</v>
      </c>
      <c r="E1353" s="201" t="s">
        <v>1</v>
      </c>
      <c r="F1353" s="202" t="s">
        <v>511</v>
      </c>
      <c r="G1353" s="198"/>
      <c r="H1353" s="203">
        <v>154.77000000000001</v>
      </c>
      <c r="I1353" s="198"/>
      <c r="J1353" s="198"/>
      <c r="K1353" s="198"/>
      <c r="L1353" s="199"/>
      <c r="M1353" s="204"/>
      <c r="N1353" s="205"/>
      <c r="O1353" s="205"/>
      <c r="P1353" s="205"/>
      <c r="Q1353" s="205"/>
      <c r="R1353" s="205"/>
      <c r="S1353" s="205"/>
      <c r="T1353" s="206"/>
      <c r="U1353" s="198"/>
      <c r="V1353" s="198"/>
      <c r="AT1353" s="102" t="s">
        <v>212</v>
      </c>
      <c r="AU1353" s="102" t="s">
        <v>83</v>
      </c>
      <c r="AV1353" s="14" t="s">
        <v>83</v>
      </c>
      <c r="AW1353" s="14" t="s">
        <v>32</v>
      </c>
      <c r="AX1353" s="14" t="s">
        <v>75</v>
      </c>
      <c r="AY1353" s="102" t="s">
        <v>204</v>
      </c>
    </row>
    <row r="1354" spans="1:65" s="15" customFormat="1" x14ac:dyDescent="0.2">
      <c r="A1354" s="207"/>
      <c r="B1354" s="208"/>
      <c r="C1354" s="207"/>
      <c r="D1354" s="200" t="s">
        <v>212</v>
      </c>
      <c r="E1354" s="209" t="s">
        <v>1</v>
      </c>
      <c r="F1354" s="210" t="s">
        <v>227</v>
      </c>
      <c r="G1354" s="207"/>
      <c r="H1354" s="211">
        <v>306.28999999999996</v>
      </c>
      <c r="I1354" s="207"/>
      <c r="J1354" s="207"/>
      <c r="K1354" s="207"/>
      <c r="L1354" s="208"/>
      <c r="M1354" s="212"/>
      <c r="N1354" s="213"/>
      <c r="O1354" s="213"/>
      <c r="P1354" s="213"/>
      <c r="Q1354" s="213"/>
      <c r="R1354" s="213"/>
      <c r="S1354" s="213"/>
      <c r="T1354" s="214"/>
      <c r="U1354" s="207"/>
      <c r="V1354" s="207"/>
      <c r="AT1354" s="103" t="s">
        <v>212</v>
      </c>
      <c r="AU1354" s="103" t="s">
        <v>83</v>
      </c>
      <c r="AV1354" s="15" t="s">
        <v>211</v>
      </c>
      <c r="AW1354" s="15" t="s">
        <v>32</v>
      </c>
      <c r="AX1354" s="15" t="s">
        <v>81</v>
      </c>
      <c r="AY1354" s="103" t="s">
        <v>204</v>
      </c>
    </row>
    <row r="1355" spans="1:65" s="2" customFormat="1" ht="16.5" customHeight="1" x14ac:dyDescent="0.2">
      <c r="A1355" s="111"/>
      <c r="B1355" s="112"/>
      <c r="C1355" s="187" t="s">
        <v>1863</v>
      </c>
      <c r="D1355" s="187" t="s">
        <v>207</v>
      </c>
      <c r="E1355" s="188" t="s">
        <v>1864</v>
      </c>
      <c r="F1355" s="189" t="s">
        <v>1865</v>
      </c>
      <c r="G1355" s="190" t="s">
        <v>210</v>
      </c>
      <c r="H1355" s="191">
        <v>57.3</v>
      </c>
      <c r="I1355" s="192"/>
      <c r="J1355" s="192">
        <f>ROUND(I1355*H1355,2)</f>
        <v>0</v>
      </c>
      <c r="K1355" s="193"/>
      <c r="L1355" s="112"/>
      <c r="M1355" s="194" t="s">
        <v>1</v>
      </c>
      <c r="N1355" s="195" t="s">
        <v>40</v>
      </c>
      <c r="O1355" s="196">
        <v>0</v>
      </c>
      <c r="P1355" s="196">
        <f>O1355*H1355</f>
        <v>0</v>
      </c>
      <c r="Q1355" s="196">
        <v>0</v>
      </c>
      <c r="R1355" s="196">
        <f>Q1355*H1355</f>
        <v>0</v>
      </c>
      <c r="S1355" s="196">
        <v>0</v>
      </c>
      <c r="T1355" s="197">
        <f>S1355*H1355</f>
        <v>0</v>
      </c>
      <c r="U1355" s="111"/>
      <c r="V1355" s="111"/>
      <c r="W1355" s="29"/>
      <c r="X1355" s="29"/>
      <c r="Y1355" s="29"/>
      <c r="Z1355" s="29"/>
      <c r="AA1355" s="29"/>
      <c r="AB1355" s="29"/>
      <c r="AC1355" s="29"/>
      <c r="AD1355" s="29"/>
      <c r="AE1355" s="29"/>
      <c r="AR1355" s="99" t="s">
        <v>310</v>
      </c>
      <c r="AT1355" s="99" t="s">
        <v>207</v>
      </c>
      <c r="AU1355" s="99" t="s">
        <v>83</v>
      </c>
      <c r="AY1355" s="18" t="s">
        <v>204</v>
      </c>
      <c r="BE1355" s="100">
        <f>IF(N1355="základní",J1355,0)</f>
        <v>0</v>
      </c>
      <c r="BF1355" s="100">
        <f>IF(N1355="snížená",J1355,0)</f>
        <v>0</v>
      </c>
      <c r="BG1355" s="100">
        <f>IF(N1355="zákl. přenesená",J1355,0)</f>
        <v>0</v>
      </c>
      <c r="BH1355" s="100">
        <f>IF(N1355="sníž. přenesená",J1355,0)</f>
        <v>0</v>
      </c>
      <c r="BI1355" s="100">
        <f>IF(N1355="nulová",J1355,0)</f>
        <v>0</v>
      </c>
      <c r="BJ1355" s="18" t="s">
        <v>81</v>
      </c>
      <c r="BK1355" s="100">
        <f>ROUND(I1355*H1355,2)</f>
        <v>0</v>
      </c>
      <c r="BL1355" s="18" t="s">
        <v>310</v>
      </c>
      <c r="BM1355" s="99" t="s">
        <v>1866</v>
      </c>
    </row>
    <row r="1356" spans="1:65" s="2" customFormat="1" ht="24.2" customHeight="1" x14ac:dyDescent="0.2">
      <c r="A1356" s="111"/>
      <c r="B1356" s="112"/>
      <c r="C1356" s="187" t="s">
        <v>1033</v>
      </c>
      <c r="D1356" s="187" t="s">
        <v>207</v>
      </c>
      <c r="E1356" s="188" t="s">
        <v>1867</v>
      </c>
      <c r="F1356" s="189" t="s">
        <v>1868</v>
      </c>
      <c r="G1356" s="190" t="s">
        <v>210</v>
      </c>
      <c r="H1356" s="191">
        <v>206.51</v>
      </c>
      <c r="I1356" s="192"/>
      <c r="J1356" s="192">
        <f>ROUND(I1356*H1356,2)</f>
        <v>0</v>
      </c>
      <c r="K1356" s="193"/>
      <c r="L1356" s="112"/>
      <c r="M1356" s="194" t="s">
        <v>1</v>
      </c>
      <c r="N1356" s="195" t="s">
        <v>40</v>
      </c>
      <c r="O1356" s="196">
        <v>0</v>
      </c>
      <c r="P1356" s="196">
        <f>O1356*H1356</f>
        <v>0</v>
      </c>
      <c r="Q1356" s="196">
        <v>0</v>
      </c>
      <c r="R1356" s="196">
        <f>Q1356*H1356</f>
        <v>0</v>
      </c>
      <c r="S1356" s="196">
        <v>0</v>
      </c>
      <c r="T1356" s="197">
        <f>S1356*H1356</f>
        <v>0</v>
      </c>
      <c r="U1356" s="111"/>
      <c r="V1356" s="111"/>
      <c r="W1356" s="29"/>
      <c r="X1356" s="29"/>
      <c r="Y1356" s="29"/>
      <c r="Z1356" s="29"/>
      <c r="AA1356" s="29"/>
      <c r="AB1356" s="29"/>
      <c r="AC1356" s="29"/>
      <c r="AD1356" s="29"/>
      <c r="AE1356" s="29"/>
      <c r="AR1356" s="99" t="s">
        <v>310</v>
      </c>
      <c r="AT1356" s="99" t="s">
        <v>207</v>
      </c>
      <c r="AU1356" s="99" t="s">
        <v>83</v>
      </c>
      <c r="AY1356" s="18" t="s">
        <v>204</v>
      </c>
      <c r="BE1356" s="100">
        <f>IF(N1356="základní",J1356,0)</f>
        <v>0</v>
      </c>
      <c r="BF1356" s="100">
        <f>IF(N1356="snížená",J1356,0)</f>
        <v>0</v>
      </c>
      <c r="BG1356" s="100">
        <f>IF(N1356="zákl. přenesená",J1356,0)</f>
        <v>0</v>
      </c>
      <c r="BH1356" s="100">
        <f>IF(N1356="sníž. přenesená",J1356,0)</f>
        <v>0</v>
      </c>
      <c r="BI1356" s="100">
        <f>IF(N1356="nulová",J1356,0)</f>
        <v>0</v>
      </c>
      <c r="BJ1356" s="18" t="s">
        <v>81</v>
      </c>
      <c r="BK1356" s="100">
        <f>ROUND(I1356*H1356,2)</f>
        <v>0</v>
      </c>
      <c r="BL1356" s="18" t="s">
        <v>310</v>
      </c>
      <c r="BM1356" s="99" t="s">
        <v>1869</v>
      </c>
    </row>
    <row r="1357" spans="1:65" s="13" customFormat="1" x14ac:dyDescent="0.2">
      <c r="A1357" s="225"/>
      <c r="B1357" s="226"/>
      <c r="C1357" s="225"/>
      <c r="D1357" s="200" t="s">
        <v>212</v>
      </c>
      <c r="E1357" s="227" t="s">
        <v>1</v>
      </c>
      <c r="F1357" s="228" t="s">
        <v>1154</v>
      </c>
      <c r="G1357" s="225"/>
      <c r="H1357" s="227" t="s">
        <v>1</v>
      </c>
      <c r="I1357" s="225"/>
      <c r="J1357" s="225"/>
      <c r="K1357" s="225"/>
      <c r="L1357" s="226"/>
      <c r="M1357" s="229"/>
      <c r="N1357" s="230"/>
      <c r="O1357" s="230"/>
      <c r="P1357" s="230"/>
      <c r="Q1357" s="230"/>
      <c r="R1357" s="230"/>
      <c r="S1357" s="230"/>
      <c r="T1357" s="231"/>
      <c r="U1357" s="225"/>
      <c r="V1357" s="225"/>
      <c r="AT1357" s="101" t="s">
        <v>212</v>
      </c>
      <c r="AU1357" s="101" t="s">
        <v>83</v>
      </c>
      <c r="AV1357" s="13" t="s">
        <v>81</v>
      </c>
      <c r="AW1357" s="13" t="s">
        <v>32</v>
      </c>
      <c r="AX1357" s="13" t="s">
        <v>75</v>
      </c>
      <c r="AY1357" s="101" t="s">
        <v>204</v>
      </c>
    </row>
    <row r="1358" spans="1:65" s="13" customFormat="1" x14ac:dyDescent="0.2">
      <c r="A1358" s="225"/>
      <c r="B1358" s="226"/>
      <c r="C1358" s="225"/>
      <c r="D1358" s="200" t="s">
        <v>212</v>
      </c>
      <c r="E1358" s="227" t="s">
        <v>1</v>
      </c>
      <c r="F1358" s="228" t="s">
        <v>1332</v>
      </c>
      <c r="G1358" s="225"/>
      <c r="H1358" s="227" t="s">
        <v>1</v>
      </c>
      <c r="I1358" s="225"/>
      <c r="J1358" s="225"/>
      <c r="K1358" s="225"/>
      <c r="L1358" s="226"/>
      <c r="M1358" s="229"/>
      <c r="N1358" s="230"/>
      <c r="O1358" s="230"/>
      <c r="P1358" s="230"/>
      <c r="Q1358" s="230"/>
      <c r="R1358" s="230"/>
      <c r="S1358" s="230"/>
      <c r="T1358" s="231"/>
      <c r="U1358" s="225"/>
      <c r="V1358" s="225"/>
      <c r="AT1358" s="101" t="s">
        <v>212</v>
      </c>
      <c r="AU1358" s="101" t="s">
        <v>83</v>
      </c>
      <c r="AV1358" s="13" t="s">
        <v>81</v>
      </c>
      <c r="AW1358" s="13" t="s">
        <v>32</v>
      </c>
      <c r="AX1358" s="13" t="s">
        <v>75</v>
      </c>
      <c r="AY1358" s="101" t="s">
        <v>204</v>
      </c>
    </row>
    <row r="1359" spans="1:65" s="13" customFormat="1" x14ac:dyDescent="0.2">
      <c r="A1359" s="225"/>
      <c r="B1359" s="226"/>
      <c r="C1359" s="225"/>
      <c r="D1359" s="200" t="s">
        <v>212</v>
      </c>
      <c r="E1359" s="227" t="s">
        <v>1</v>
      </c>
      <c r="F1359" s="228" t="s">
        <v>400</v>
      </c>
      <c r="G1359" s="225"/>
      <c r="H1359" s="227" t="s">
        <v>1</v>
      </c>
      <c r="I1359" s="225"/>
      <c r="J1359" s="225"/>
      <c r="K1359" s="225"/>
      <c r="L1359" s="226"/>
      <c r="M1359" s="229"/>
      <c r="N1359" s="230"/>
      <c r="O1359" s="230"/>
      <c r="P1359" s="230"/>
      <c r="Q1359" s="230"/>
      <c r="R1359" s="230"/>
      <c r="S1359" s="230"/>
      <c r="T1359" s="231"/>
      <c r="U1359" s="225"/>
      <c r="V1359" s="225"/>
      <c r="AT1359" s="101" t="s">
        <v>212</v>
      </c>
      <c r="AU1359" s="101" t="s">
        <v>83</v>
      </c>
      <c r="AV1359" s="13" t="s">
        <v>81</v>
      </c>
      <c r="AW1359" s="13" t="s">
        <v>32</v>
      </c>
      <c r="AX1359" s="13" t="s">
        <v>75</v>
      </c>
      <c r="AY1359" s="101" t="s">
        <v>204</v>
      </c>
    </row>
    <row r="1360" spans="1:65" s="14" customFormat="1" x14ac:dyDescent="0.2">
      <c r="A1360" s="198"/>
      <c r="B1360" s="199"/>
      <c r="C1360" s="198"/>
      <c r="D1360" s="200" t="s">
        <v>212</v>
      </c>
      <c r="E1360" s="201" t="s">
        <v>1</v>
      </c>
      <c r="F1360" s="202" t="s">
        <v>1870</v>
      </c>
      <c r="G1360" s="198"/>
      <c r="H1360" s="203">
        <v>54.2</v>
      </c>
      <c r="I1360" s="198"/>
      <c r="J1360" s="198"/>
      <c r="K1360" s="198"/>
      <c r="L1360" s="199"/>
      <c r="M1360" s="204"/>
      <c r="N1360" s="205"/>
      <c r="O1360" s="205"/>
      <c r="P1360" s="205"/>
      <c r="Q1360" s="205"/>
      <c r="R1360" s="205"/>
      <c r="S1360" s="205"/>
      <c r="T1360" s="206"/>
      <c r="U1360" s="198"/>
      <c r="V1360" s="198"/>
      <c r="AT1360" s="102" t="s">
        <v>212</v>
      </c>
      <c r="AU1360" s="102" t="s">
        <v>83</v>
      </c>
      <c r="AV1360" s="14" t="s">
        <v>83</v>
      </c>
      <c r="AW1360" s="14" t="s">
        <v>32</v>
      </c>
      <c r="AX1360" s="14" t="s">
        <v>75</v>
      </c>
      <c r="AY1360" s="102" t="s">
        <v>204</v>
      </c>
    </row>
    <row r="1361" spans="1:65" s="13" customFormat="1" x14ac:dyDescent="0.2">
      <c r="A1361" s="225"/>
      <c r="B1361" s="226"/>
      <c r="C1361" s="225"/>
      <c r="D1361" s="200" t="s">
        <v>212</v>
      </c>
      <c r="E1361" s="227" t="s">
        <v>1</v>
      </c>
      <c r="F1361" s="228" t="s">
        <v>402</v>
      </c>
      <c r="G1361" s="225"/>
      <c r="H1361" s="227" t="s">
        <v>1</v>
      </c>
      <c r="I1361" s="225"/>
      <c r="J1361" s="225"/>
      <c r="K1361" s="225"/>
      <c r="L1361" s="226"/>
      <c r="M1361" s="229"/>
      <c r="N1361" s="230"/>
      <c r="O1361" s="230"/>
      <c r="P1361" s="230"/>
      <c r="Q1361" s="230"/>
      <c r="R1361" s="230"/>
      <c r="S1361" s="230"/>
      <c r="T1361" s="231"/>
      <c r="U1361" s="225"/>
      <c r="V1361" s="225"/>
      <c r="AT1361" s="101" t="s">
        <v>212</v>
      </c>
      <c r="AU1361" s="101" t="s">
        <v>83</v>
      </c>
      <c r="AV1361" s="13" t="s">
        <v>81</v>
      </c>
      <c r="AW1361" s="13" t="s">
        <v>32</v>
      </c>
      <c r="AX1361" s="13" t="s">
        <v>75</v>
      </c>
      <c r="AY1361" s="101" t="s">
        <v>204</v>
      </c>
    </row>
    <row r="1362" spans="1:65" s="14" customFormat="1" x14ac:dyDescent="0.2">
      <c r="A1362" s="198"/>
      <c r="B1362" s="199"/>
      <c r="C1362" s="198"/>
      <c r="D1362" s="200" t="s">
        <v>212</v>
      </c>
      <c r="E1362" s="201" t="s">
        <v>1</v>
      </c>
      <c r="F1362" s="202" t="s">
        <v>1871</v>
      </c>
      <c r="G1362" s="198"/>
      <c r="H1362" s="203">
        <v>60.4</v>
      </c>
      <c r="I1362" s="198"/>
      <c r="J1362" s="198"/>
      <c r="K1362" s="198"/>
      <c r="L1362" s="199"/>
      <c r="M1362" s="204"/>
      <c r="N1362" s="205"/>
      <c r="O1362" s="205"/>
      <c r="P1362" s="205"/>
      <c r="Q1362" s="205"/>
      <c r="R1362" s="205"/>
      <c r="S1362" s="205"/>
      <c r="T1362" s="206"/>
      <c r="U1362" s="198"/>
      <c r="V1362" s="198"/>
      <c r="AT1362" s="102" t="s">
        <v>212</v>
      </c>
      <c r="AU1362" s="102" t="s">
        <v>83</v>
      </c>
      <c r="AV1362" s="14" t="s">
        <v>83</v>
      </c>
      <c r="AW1362" s="14" t="s">
        <v>32</v>
      </c>
      <c r="AX1362" s="14" t="s">
        <v>75</v>
      </c>
      <c r="AY1362" s="102" t="s">
        <v>204</v>
      </c>
    </row>
    <row r="1363" spans="1:65" s="13" customFormat="1" x14ac:dyDescent="0.2">
      <c r="A1363" s="225"/>
      <c r="B1363" s="226"/>
      <c r="C1363" s="225"/>
      <c r="D1363" s="200" t="s">
        <v>212</v>
      </c>
      <c r="E1363" s="227" t="s">
        <v>1</v>
      </c>
      <c r="F1363" s="228" t="s">
        <v>1159</v>
      </c>
      <c r="G1363" s="225"/>
      <c r="H1363" s="227" t="s">
        <v>1</v>
      </c>
      <c r="I1363" s="225"/>
      <c r="J1363" s="225"/>
      <c r="K1363" s="225"/>
      <c r="L1363" s="226"/>
      <c r="M1363" s="229"/>
      <c r="N1363" s="230"/>
      <c r="O1363" s="230"/>
      <c r="P1363" s="230"/>
      <c r="Q1363" s="230"/>
      <c r="R1363" s="230"/>
      <c r="S1363" s="230"/>
      <c r="T1363" s="231"/>
      <c r="U1363" s="225"/>
      <c r="V1363" s="225"/>
      <c r="AT1363" s="101" t="s">
        <v>212</v>
      </c>
      <c r="AU1363" s="101" t="s">
        <v>83</v>
      </c>
      <c r="AV1363" s="13" t="s">
        <v>81</v>
      </c>
      <c r="AW1363" s="13" t="s">
        <v>32</v>
      </c>
      <c r="AX1363" s="13" t="s">
        <v>75</v>
      </c>
      <c r="AY1363" s="101" t="s">
        <v>204</v>
      </c>
    </row>
    <row r="1364" spans="1:65" s="13" customFormat="1" x14ac:dyDescent="0.2">
      <c r="A1364" s="225"/>
      <c r="B1364" s="226"/>
      <c r="C1364" s="225"/>
      <c r="D1364" s="200" t="s">
        <v>212</v>
      </c>
      <c r="E1364" s="227" t="s">
        <v>1</v>
      </c>
      <c r="F1364" s="228" t="s">
        <v>1449</v>
      </c>
      <c r="G1364" s="225"/>
      <c r="H1364" s="227" t="s">
        <v>1</v>
      </c>
      <c r="I1364" s="225"/>
      <c r="J1364" s="225"/>
      <c r="K1364" s="225"/>
      <c r="L1364" s="226"/>
      <c r="M1364" s="229"/>
      <c r="N1364" s="230"/>
      <c r="O1364" s="230"/>
      <c r="P1364" s="230"/>
      <c r="Q1364" s="230"/>
      <c r="R1364" s="230"/>
      <c r="S1364" s="230"/>
      <c r="T1364" s="231"/>
      <c r="U1364" s="225"/>
      <c r="V1364" s="225"/>
      <c r="AT1364" s="101" t="s">
        <v>212</v>
      </c>
      <c r="AU1364" s="101" t="s">
        <v>83</v>
      </c>
      <c r="AV1364" s="13" t="s">
        <v>81</v>
      </c>
      <c r="AW1364" s="13" t="s">
        <v>32</v>
      </c>
      <c r="AX1364" s="13" t="s">
        <v>75</v>
      </c>
      <c r="AY1364" s="101" t="s">
        <v>204</v>
      </c>
    </row>
    <row r="1365" spans="1:65" s="13" customFormat="1" x14ac:dyDescent="0.2">
      <c r="A1365" s="225"/>
      <c r="B1365" s="226"/>
      <c r="C1365" s="225"/>
      <c r="D1365" s="200" t="s">
        <v>212</v>
      </c>
      <c r="E1365" s="227" t="s">
        <v>1</v>
      </c>
      <c r="F1365" s="228" t="s">
        <v>425</v>
      </c>
      <c r="G1365" s="225"/>
      <c r="H1365" s="227" t="s">
        <v>1</v>
      </c>
      <c r="I1365" s="225"/>
      <c r="J1365" s="225"/>
      <c r="K1365" s="225"/>
      <c r="L1365" s="226"/>
      <c r="M1365" s="229"/>
      <c r="N1365" s="230"/>
      <c r="O1365" s="230"/>
      <c r="P1365" s="230"/>
      <c r="Q1365" s="230"/>
      <c r="R1365" s="230"/>
      <c r="S1365" s="230"/>
      <c r="T1365" s="231"/>
      <c r="U1365" s="225"/>
      <c r="V1365" s="225"/>
      <c r="AT1365" s="101" t="s">
        <v>212</v>
      </c>
      <c r="AU1365" s="101" t="s">
        <v>83</v>
      </c>
      <c r="AV1365" s="13" t="s">
        <v>81</v>
      </c>
      <c r="AW1365" s="13" t="s">
        <v>32</v>
      </c>
      <c r="AX1365" s="13" t="s">
        <v>75</v>
      </c>
      <c r="AY1365" s="101" t="s">
        <v>204</v>
      </c>
    </row>
    <row r="1366" spans="1:65" s="14" customFormat="1" x14ac:dyDescent="0.2">
      <c r="A1366" s="198"/>
      <c r="B1366" s="199"/>
      <c r="C1366" s="198"/>
      <c r="D1366" s="200" t="s">
        <v>212</v>
      </c>
      <c r="E1366" s="201" t="s">
        <v>1</v>
      </c>
      <c r="F1366" s="202" t="s">
        <v>1450</v>
      </c>
      <c r="G1366" s="198"/>
      <c r="H1366" s="203">
        <v>64.2</v>
      </c>
      <c r="I1366" s="198"/>
      <c r="J1366" s="198"/>
      <c r="K1366" s="198"/>
      <c r="L1366" s="199"/>
      <c r="M1366" s="204"/>
      <c r="N1366" s="205"/>
      <c r="O1366" s="205"/>
      <c r="P1366" s="205"/>
      <c r="Q1366" s="205"/>
      <c r="R1366" s="205"/>
      <c r="S1366" s="205"/>
      <c r="T1366" s="206"/>
      <c r="U1366" s="198"/>
      <c r="V1366" s="198"/>
      <c r="AT1366" s="102" t="s">
        <v>212</v>
      </c>
      <c r="AU1366" s="102" t="s">
        <v>83</v>
      </c>
      <c r="AV1366" s="14" t="s">
        <v>83</v>
      </c>
      <c r="AW1366" s="14" t="s">
        <v>32</v>
      </c>
      <c r="AX1366" s="14" t="s">
        <v>75</v>
      </c>
      <c r="AY1366" s="102" t="s">
        <v>204</v>
      </c>
    </row>
    <row r="1367" spans="1:65" s="13" customFormat="1" x14ac:dyDescent="0.2">
      <c r="A1367" s="225"/>
      <c r="B1367" s="226"/>
      <c r="C1367" s="225"/>
      <c r="D1367" s="200" t="s">
        <v>212</v>
      </c>
      <c r="E1367" s="227" t="s">
        <v>1</v>
      </c>
      <c r="F1367" s="228" t="s">
        <v>341</v>
      </c>
      <c r="G1367" s="225"/>
      <c r="H1367" s="227" t="s">
        <v>1</v>
      </c>
      <c r="I1367" s="225"/>
      <c r="J1367" s="225"/>
      <c r="K1367" s="225"/>
      <c r="L1367" s="226"/>
      <c r="M1367" s="229"/>
      <c r="N1367" s="230"/>
      <c r="O1367" s="230"/>
      <c r="P1367" s="230"/>
      <c r="Q1367" s="230"/>
      <c r="R1367" s="230"/>
      <c r="S1367" s="230"/>
      <c r="T1367" s="231"/>
      <c r="U1367" s="225"/>
      <c r="V1367" s="225"/>
      <c r="AT1367" s="101" t="s">
        <v>212</v>
      </c>
      <c r="AU1367" s="101" t="s">
        <v>83</v>
      </c>
      <c r="AV1367" s="13" t="s">
        <v>81</v>
      </c>
      <c r="AW1367" s="13" t="s">
        <v>32</v>
      </c>
      <c r="AX1367" s="13" t="s">
        <v>75</v>
      </c>
      <c r="AY1367" s="101" t="s">
        <v>204</v>
      </c>
    </row>
    <row r="1368" spans="1:65" s="14" customFormat="1" x14ac:dyDescent="0.2">
      <c r="A1368" s="198"/>
      <c r="B1368" s="199"/>
      <c r="C1368" s="198"/>
      <c r="D1368" s="200" t="s">
        <v>212</v>
      </c>
      <c r="E1368" s="201" t="s">
        <v>1</v>
      </c>
      <c r="F1368" s="202" t="s">
        <v>1451</v>
      </c>
      <c r="G1368" s="198"/>
      <c r="H1368" s="203">
        <v>6.3</v>
      </c>
      <c r="I1368" s="198"/>
      <c r="J1368" s="198"/>
      <c r="K1368" s="198"/>
      <c r="L1368" s="199"/>
      <c r="M1368" s="204"/>
      <c r="N1368" s="205"/>
      <c r="O1368" s="205"/>
      <c r="P1368" s="205"/>
      <c r="Q1368" s="205"/>
      <c r="R1368" s="205"/>
      <c r="S1368" s="205"/>
      <c r="T1368" s="206"/>
      <c r="U1368" s="198"/>
      <c r="V1368" s="198"/>
      <c r="AT1368" s="102" t="s">
        <v>212</v>
      </c>
      <c r="AU1368" s="102" t="s">
        <v>83</v>
      </c>
      <c r="AV1368" s="14" t="s">
        <v>83</v>
      </c>
      <c r="AW1368" s="14" t="s">
        <v>32</v>
      </c>
      <c r="AX1368" s="14" t="s">
        <v>75</v>
      </c>
      <c r="AY1368" s="102" t="s">
        <v>204</v>
      </c>
    </row>
    <row r="1369" spans="1:65" s="13" customFormat="1" x14ac:dyDescent="0.2">
      <c r="A1369" s="225"/>
      <c r="B1369" s="226"/>
      <c r="C1369" s="225"/>
      <c r="D1369" s="200" t="s">
        <v>212</v>
      </c>
      <c r="E1369" s="227" t="s">
        <v>1</v>
      </c>
      <c r="F1369" s="228" t="s">
        <v>429</v>
      </c>
      <c r="G1369" s="225"/>
      <c r="H1369" s="227" t="s">
        <v>1</v>
      </c>
      <c r="I1369" s="225"/>
      <c r="J1369" s="225"/>
      <c r="K1369" s="225"/>
      <c r="L1369" s="226"/>
      <c r="M1369" s="229"/>
      <c r="N1369" s="230"/>
      <c r="O1369" s="230"/>
      <c r="P1369" s="230"/>
      <c r="Q1369" s="230"/>
      <c r="R1369" s="230"/>
      <c r="S1369" s="230"/>
      <c r="T1369" s="231"/>
      <c r="U1369" s="225"/>
      <c r="V1369" s="225"/>
      <c r="AT1369" s="101" t="s">
        <v>212</v>
      </c>
      <c r="AU1369" s="101" t="s">
        <v>83</v>
      </c>
      <c r="AV1369" s="13" t="s">
        <v>81</v>
      </c>
      <c r="AW1369" s="13" t="s">
        <v>32</v>
      </c>
      <c r="AX1369" s="13" t="s">
        <v>75</v>
      </c>
      <c r="AY1369" s="101" t="s">
        <v>204</v>
      </c>
    </row>
    <row r="1370" spans="1:65" s="14" customFormat="1" x14ac:dyDescent="0.2">
      <c r="A1370" s="198"/>
      <c r="B1370" s="199"/>
      <c r="C1370" s="198"/>
      <c r="D1370" s="200" t="s">
        <v>212</v>
      </c>
      <c r="E1370" s="201" t="s">
        <v>1</v>
      </c>
      <c r="F1370" s="202" t="s">
        <v>512</v>
      </c>
      <c r="G1370" s="198"/>
      <c r="H1370" s="203">
        <v>18.04</v>
      </c>
      <c r="I1370" s="198"/>
      <c r="J1370" s="198"/>
      <c r="K1370" s="198"/>
      <c r="L1370" s="199"/>
      <c r="M1370" s="204"/>
      <c r="N1370" s="205"/>
      <c r="O1370" s="205"/>
      <c r="P1370" s="205"/>
      <c r="Q1370" s="205"/>
      <c r="R1370" s="205"/>
      <c r="S1370" s="205"/>
      <c r="T1370" s="206"/>
      <c r="U1370" s="198"/>
      <c r="V1370" s="198"/>
      <c r="AT1370" s="102" t="s">
        <v>212</v>
      </c>
      <c r="AU1370" s="102" t="s">
        <v>83</v>
      </c>
      <c r="AV1370" s="14" t="s">
        <v>83</v>
      </c>
      <c r="AW1370" s="14" t="s">
        <v>32</v>
      </c>
      <c r="AX1370" s="14" t="s">
        <v>75</v>
      </c>
      <c r="AY1370" s="102" t="s">
        <v>204</v>
      </c>
    </row>
    <row r="1371" spans="1:65" s="13" customFormat="1" x14ac:dyDescent="0.2">
      <c r="A1371" s="225"/>
      <c r="B1371" s="226"/>
      <c r="C1371" s="225"/>
      <c r="D1371" s="200" t="s">
        <v>212</v>
      </c>
      <c r="E1371" s="227" t="s">
        <v>1</v>
      </c>
      <c r="F1371" s="228" t="s">
        <v>414</v>
      </c>
      <c r="G1371" s="225"/>
      <c r="H1371" s="227" t="s">
        <v>1</v>
      </c>
      <c r="I1371" s="225"/>
      <c r="J1371" s="225"/>
      <c r="K1371" s="225"/>
      <c r="L1371" s="226"/>
      <c r="M1371" s="229"/>
      <c r="N1371" s="230"/>
      <c r="O1371" s="230"/>
      <c r="P1371" s="230"/>
      <c r="Q1371" s="230"/>
      <c r="R1371" s="230"/>
      <c r="S1371" s="230"/>
      <c r="T1371" s="231"/>
      <c r="U1371" s="225"/>
      <c r="V1371" s="225"/>
      <c r="AT1371" s="101" t="s">
        <v>212</v>
      </c>
      <c r="AU1371" s="101" t="s">
        <v>83</v>
      </c>
      <c r="AV1371" s="13" t="s">
        <v>81</v>
      </c>
      <c r="AW1371" s="13" t="s">
        <v>32</v>
      </c>
      <c r="AX1371" s="13" t="s">
        <v>75</v>
      </c>
      <c r="AY1371" s="101" t="s">
        <v>204</v>
      </c>
    </row>
    <row r="1372" spans="1:65" s="14" customFormat="1" x14ac:dyDescent="0.2">
      <c r="A1372" s="198"/>
      <c r="B1372" s="199"/>
      <c r="C1372" s="198"/>
      <c r="D1372" s="200" t="s">
        <v>212</v>
      </c>
      <c r="E1372" s="201" t="s">
        <v>1</v>
      </c>
      <c r="F1372" s="202" t="s">
        <v>513</v>
      </c>
      <c r="G1372" s="198"/>
      <c r="H1372" s="203">
        <v>3.37</v>
      </c>
      <c r="I1372" s="198"/>
      <c r="J1372" s="198"/>
      <c r="K1372" s="198"/>
      <c r="L1372" s="199"/>
      <c r="M1372" s="204"/>
      <c r="N1372" s="205"/>
      <c r="O1372" s="205"/>
      <c r="P1372" s="205"/>
      <c r="Q1372" s="205"/>
      <c r="R1372" s="205"/>
      <c r="S1372" s="205"/>
      <c r="T1372" s="206"/>
      <c r="U1372" s="198"/>
      <c r="V1372" s="198"/>
      <c r="AT1372" s="102" t="s">
        <v>212</v>
      </c>
      <c r="AU1372" s="102" t="s">
        <v>83</v>
      </c>
      <c r="AV1372" s="14" t="s">
        <v>83</v>
      </c>
      <c r="AW1372" s="14" t="s">
        <v>32</v>
      </c>
      <c r="AX1372" s="14" t="s">
        <v>75</v>
      </c>
      <c r="AY1372" s="102" t="s">
        <v>204</v>
      </c>
    </row>
    <row r="1373" spans="1:65" s="15" customFormat="1" x14ac:dyDescent="0.2">
      <c r="A1373" s="207"/>
      <c r="B1373" s="208"/>
      <c r="C1373" s="207"/>
      <c r="D1373" s="200" t="s">
        <v>212</v>
      </c>
      <c r="E1373" s="209" t="s">
        <v>1</v>
      </c>
      <c r="F1373" s="210" t="s">
        <v>227</v>
      </c>
      <c r="G1373" s="207"/>
      <c r="H1373" s="211">
        <v>206.51000000000002</v>
      </c>
      <c r="I1373" s="207"/>
      <c r="J1373" s="207"/>
      <c r="K1373" s="207"/>
      <c r="L1373" s="208"/>
      <c r="M1373" s="212"/>
      <c r="N1373" s="213"/>
      <c r="O1373" s="213"/>
      <c r="P1373" s="213"/>
      <c r="Q1373" s="213"/>
      <c r="R1373" s="213"/>
      <c r="S1373" s="213"/>
      <c r="T1373" s="214"/>
      <c r="U1373" s="207"/>
      <c r="V1373" s="207"/>
      <c r="AT1373" s="103" t="s">
        <v>212</v>
      </c>
      <c r="AU1373" s="103" t="s">
        <v>83</v>
      </c>
      <c r="AV1373" s="15" t="s">
        <v>211</v>
      </c>
      <c r="AW1373" s="15" t="s">
        <v>32</v>
      </c>
      <c r="AX1373" s="15" t="s">
        <v>81</v>
      </c>
      <c r="AY1373" s="103" t="s">
        <v>204</v>
      </c>
    </row>
    <row r="1374" spans="1:65" s="2" customFormat="1" ht="24.2" customHeight="1" x14ac:dyDescent="0.2">
      <c r="A1374" s="111"/>
      <c r="B1374" s="112"/>
      <c r="C1374" s="187" t="s">
        <v>1872</v>
      </c>
      <c r="D1374" s="187" t="s">
        <v>207</v>
      </c>
      <c r="E1374" s="188" t="s">
        <v>1873</v>
      </c>
      <c r="F1374" s="189" t="s">
        <v>1874</v>
      </c>
      <c r="G1374" s="190" t="s">
        <v>210</v>
      </c>
      <c r="H1374" s="191">
        <v>57.3</v>
      </c>
      <c r="I1374" s="192"/>
      <c r="J1374" s="192">
        <f>ROUND(I1374*H1374,2)</f>
        <v>0</v>
      </c>
      <c r="K1374" s="193"/>
      <c r="L1374" s="112"/>
      <c r="M1374" s="194" t="s">
        <v>1</v>
      </c>
      <c r="N1374" s="195" t="s">
        <v>40</v>
      </c>
      <c r="O1374" s="196">
        <v>0</v>
      </c>
      <c r="P1374" s="196">
        <f>O1374*H1374</f>
        <v>0</v>
      </c>
      <c r="Q1374" s="196">
        <v>0</v>
      </c>
      <c r="R1374" s="196">
        <f>Q1374*H1374</f>
        <v>0</v>
      </c>
      <c r="S1374" s="196">
        <v>0</v>
      </c>
      <c r="T1374" s="197">
        <f>S1374*H1374</f>
        <v>0</v>
      </c>
      <c r="U1374" s="111"/>
      <c r="V1374" s="111"/>
      <c r="W1374" s="29"/>
      <c r="X1374" s="29"/>
      <c r="Y1374" s="29"/>
      <c r="Z1374" s="29"/>
      <c r="AA1374" s="29"/>
      <c r="AB1374" s="29"/>
      <c r="AC1374" s="29"/>
      <c r="AD1374" s="29"/>
      <c r="AE1374" s="29"/>
      <c r="AR1374" s="99" t="s">
        <v>310</v>
      </c>
      <c r="AT1374" s="99" t="s">
        <v>207</v>
      </c>
      <c r="AU1374" s="99" t="s">
        <v>83</v>
      </c>
      <c r="AY1374" s="18" t="s">
        <v>204</v>
      </c>
      <c r="BE1374" s="100">
        <f>IF(N1374="základní",J1374,0)</f>
        <v>0</v>
      </c>
      <c r="BF1374" s="100">
        <f>IF(N1374="snížená",J1374,0)</f>
        <v>0</v>
      </c>
      <c r="BG1374" s="100">
        <f>IF(N1374="zákl. přenesená",J1374,0)</f>
        <v>0</v>
      </c>
      <c r="BH1374" s="100">
        <f>IF(N1374="sníž. přenesená",J1374,0)</f>
        <v>0</v>
      </c>
      <c r="BI1374" s="100">
        <f>IF(N1374="nulová",J1374,0)</f>
        <v>0</v>
      </c>
      <c r="BJ1374" s="18" t="s">
        <v>81</v>
      </c>
      <c r="BK1374" s="100">
        <f>ROUND(I1374*H1374,2)</f>
        <v>0</v>
      </c>
      <c r="BL1374" s="18" t="s">
        <v>310</v>
      </c>
      <c r="BM1374" s="99" t="s">
        <v>1875</v>
      </c>
    </row>
    <row r="1375" spans="1:65" s="2" customFormat="1" ht="16.5" customHeight="1" x14ac:dyDescent="0.2">
      <c r="A1375" s="111"/>
      <c r="B1375" s="112"/>
      <c r="C1375" s="215" t="s">
        <v>1042</v>
      </c>
      <c r="D1375" s="215" t="s">
        <v>1071</v>
      </c>
      <c r="E1375" s="216" t="s">
        <v>1876</v>
      </c>
      <c r="F1375" s="217" t="s">
        <v>1877</v>
      </c>
      <c r="G1375" s="218" t="s">
        <v>210</v>
      </c>
      <c r="H1375" s="219">
        <v>63.03</v>
      </c>
      <c r="I1375" s="220"/>
      <c r="J1375" s="220">
        <f>ROUND(I1375*H1375,2)</f>
        <v>0</v>
      </c>
      <c r="K1375" s="221"/>
      <c r="L1375" s="222"/>
      <c r="M1375" s="223" t="s">
        <v>1</v>
      </c>
      <c r="N1375" s="224" t="s">
        <v>40</v>
      </c>
      <c r="O1375" s="196">
        <v>0</v>
      </c>
      <c r="P1375" s="196">
        <f>O1375*H1375</f>
        <v>0</v>
      </c>
      <c r="Q1375" s="196">
        <v>0</v>
      </c>
      <c r="R1375" s="196">
        <f>Q1375*H1375</f>
        <v>0</v>
      </c>
      <c r="S1375" s="196">
        <v>0</v>
      </c>
      <c r="T1375" s="197">
        <f>S1375*H1375</f>
        <v>0</v>
      </c>
      <c r="U1375" s="111"/>
      <c r="V1375" s="111"/>
      <c r="W1375" s="29"/>
      <c r="X1375" s="29"/>
      <c r="Y1375" s="29"/>
      <c r="Z1375" s="29"/>
      <c r="AA1375" s="29"/>
      <c r="AB1375" s="29"/>
      <c r="AC1375" s="29"/>
      <c r="AD1375" s="29"/>
      <c r="AE1375" s="29"/>
      <c r="AR1375" s="99" t="s">
        <v>368</v>
      </c>
      <c r="AT1375" s="99" t="s">
        <v>1071</v>
      </c>
      <c r="AU1375" s="99" t="s">
        <v>83</v>
      </c>
      <c r="AY1375" s="18" t="s">
        <v>204</v>
      </c>
      <c r="BE1375" s="100">
        <f>IF(N1375="základní",J1375,0)</f>
        <v>0</v>
      </c>
      <c r="BF1375" s="100">
        <f>IF(N1375="snížená",J1375,0)</f>
        <v>0</v>
      </c>
      <c r="BG1375" s="100">
        <f>IF(N1375="zákl. přenesená",J1375,0)</f>
        <v>0</v>
      </c>
      <c r="BH1375" s="100">
        <f>IF(N1375="sníž. přenesená",J1375,0)</f>
        <v>0</v>
      </c>
      <c r="BI1375" s="100">
        <f>IF(N1375="nulová",J1375,0)</f>
        <v>0</v>
      </c>
      <c r="BJ1375" s="18" t="s">
        <v>81</v>
      </c>
      <c r="BK1375" s="100">
        <f>ROUND(I1375*H1375,2)</f>
        <v>0</v>
      </c>
      <c r="BL1375" s="18" t="s">
        <v>310</v>
      </c>
      <c r="BM1375" s="99" t="s">
        <v>1878</v>
      </c>
    </row>
    <row r="1376" spans="1:65" s="14" customFormat="1" x14ac:dyDescent="0.2">
      <c r="A1376" s="198"/>
      <c r="B1376" s="199"/>
      <c r="C1376" s="198"/>
      <c r="D1376" s="200" t="s">
        <v>212</v>
      </c>
      <c r="E1376" s="201" t="s">
        <v>1</v>
      </c>
      <c r="F1376" s="202" t="s">
        <v>1879</v>
      </c>
      <c r="G1376" s="198"/>
      <c r="H1376" s="203">
        <v>63.03</v>
      </c>
      <c r="I1376" s="198"/>
      <c r="J1376" s="198"/>
      <c r="K1376" s="198"/>
      <c r="L1376" s="199"/>
      <c r="M1376" s="204"/>
      <c r="N1376" s="205"/>
      <c r="O1376" s="205"/>
      <c r="P1376" s="205"/>
      <c r="Q1376" s="205"/>
      <c r="R1376" s="205"/>
      <c r="S1376" s="205"/>
      <c r="T1376" s="206"/>
      <c r="U1376" s="198"/>
      <c r="V1376" s="198"/>
      <c r="AT1376" s="102" t="s">
        <v>212</v>
      </c>
      <c r="AU1376" s="102" t="s">
        <v>83</v>
      </c>
      <c r="AV1376" s="14" t="s">
        <v>83</v>
      </c>
      <c r="AW1376" s="14" t="s">
        <v>32</v>
      </c>
      <c r="AX1376" s="14" t="s">
        <v>75</v>
      </c>
      <c r="AY1376" s="102" t="s">
        <v>204</v>
      </c>
    </row>
    <row r="1377" spans="1:65" s="15" customFormat="1" x14ac:dyDescent="0.2">
      <c r="A1377" s="207"/>
      <c r="B1377" s="208"/>
      <c r="C1377" s="207"/>
      <c r="D1377" s="200" t="s">
        <v>212</v>
      </c>
      <c r="E1377" s="209" t="s">
        <v>1</v>
      </c>
      <c r="F1377" s="210" t="s">
        <v>227</v>
      </c>
      <c r="G1377" s="207"/>
      <c r="H1377" s="211">
        <v>63.03</v>
      </c>
      <c r="I1377" s="207"/>
      <c r="J1377" s="207"/>
      <c r="K1377" s="207"/>
      <c r="L1377" s="208"/>
      <c r="M1377" s="212"/>
      <c r="N1377" s="213"/>
      <c r="O1377" s="213"/>
      <c r="P1377" s="213"/>
      <c r="Q1377" s="213"/>
      <c r="R1377" s="213"/>
      <c r="S1377" s="213"/>
      <c r="T1377" s="214"/>
      <c r="U1377" s="207"/>
      <c r="V1377" s="207"/>
      <c r="AT1377" s="103" t="s">
        <v>212</v>
      </c>
      <c r="AU1377" s="103" t="s">
        <v>83</v>
      </c>
      <c r="AV1377" s="15" t="s">
        <v>211</v>
      </c>
      <c r="AW1377" s="15" t="s">
        <v>32</v>
      </c>
      <c r="AX1377" s="15" t="s">
        <v>81</v>
      </c>
      <c r="AY1377" s="103" t="s">
        <v>204</v>
      </c>
    </row>
    <row r="1378" spans="1:65" s="2" customFormat="1" ht="33" customHeight="1" x14ac:dyDescent="0.2">
      <c r="A1378" s="111"/>
      <c r="B1378" s="112"/>
      <c r="C1378" s="187" t="s">
        <v>1880</v>
      </c>
      <c r="D1378" s="187" t="s">
        <v>207</v>
      </c>
      <c r="E1378" s="188" t="s">
        <v>1881</v>
      </c>
      <c r="F1378" s="189" t="s">
        <v>1882</v>
      </c>
      <c r="G1378" s="190" t="s">
        <v>859</v>
      </c>
      <c r="H1378" s="191">
        <v>5.0759999999999996</v>
      </c>
      <c r="I1378" s="192"/>
      <c r="J1378" s="192">
        <f>ROUND(I1378*H1378,2)</f>
        <v>0</v>
      </c>
      <c r="K1378" s="193"/>
      <c r="L1378" s="112"/>
      <c r="M1378" s="194" t="s">
        <v>1</v>
      </c>
      <c r="N1378" s="195" t="s">
        <v>40</v>
      </c>
      <c r="O1378" s="196">
        <v>0</v>
      </c>
      <c r="P1378" s="196">
        <f>O1378*H1378</f>
        <v>0</v>
      </c>
      <c r="Q1378" s="196">
        <v>0</v>
      </c>
      <c r="R1378" s="196">
        <f>Q1378*H1378</f>
        <v>0</v>
      </c>
      <c r="S1378" s="196">
        <v>0</v>
      </c>
      <c r="T1378" s="197">
        <f>S1378*H1378</f>
        <v>0</v>
      </c>
      <c r="U1378" s="111"/>
      <c r="V1378" s="111"/>
      <c r="W1378" s="29"/>
      <c r="X1378" s="29"/>
      <c r="Y1378" s="29"/>
      <c r="Z1378" s="29"/>
      <c r="AA1378" s="29"/>
      <c r="AB1378" s="29"/>
      <c r="AC1378" s="29"/>
      <c r="AD1378" s="29"/>
      <c r="AE1378" s="29"/>
      <c r="AR1378" s="99" t="s">
        <v>310</v>
      </c>
      <c r="AT1378" s="99" t="s">
        <v>207</v>
      </c>
      <c r="AU1378" s="99" t="s">
        <v>83</v>
      </c>
      <c r="AY1378" s="18" t="s">
        <v>204</v>
      </c>
      <c r="BE1378" s="100">
        <f>IF(N1378="základní",J1378,0)</f>
        <v>0</v>
      </c>
      <c r="BF1378" s="100">
        <f>IF(N1378="snížená",J1378,0)</f>
        <v>0</v>
      </c>
      <c r="BG1378" s="100">
        <f>IF(N1378="zákl. přenesená",J1378,0)</f>
        <v>0</v>
      </c>
      <c r="BH1378" s="100">
        <f>IF(N1378="sníž. přenesená",J1378,0)</f>
        <v>0</v>
      </c>
      <c r="BI1378" s="100">
        <f>IF(N1378="nulová",J1378,0)</f>
        <v>0</v>
      </c>
      <c r="BJ1378" s="18" t="s">
        <v>81</v>
      </c>
      <c r="BK1378" s="100">
        <f>ROUND(I1378*H1378,2)</f>
        <v>0</v>
      </c>
      <c r="BL1378" s="18" t="s">
        <v>310</v>
      </c>
      <c r="BM1378" s="99" t="s">
        <v>1883</v>
      </c>
    </row>
    <row r="1379" spans="1:65" s="2" customFormat="1" ht="24.2" customHeight="1" x14ac:dyDescent="0.2">
      <c r="A1379" s="111"/>
      <c r="B1379" s="112"/>
      <c r="C1379" s="187" t="s">
        <v>1047</v>
      </c>
      <c r="D1379" s="187" t="s">
        <v>207</v>
      </c>
      <c r="E1379" s="188" t="s">
        <v>1884</v>
      </c>
      <c r="F1379" s="189" t="s">
        <v>1885</v>
      </c>
      <c r="G1379" s="190" t="s">
        <v>859</v>
      </c>
      <c r="H1379" s="191">
        <v>5.0759999999999996</v>
      </c>
      <c r="I1379" s="192"/>
      <c r="J1379" s="192">
        <f>ROUND(I1379*H1379,2)</f>
        <v>0</v>
      </c>
      <c r="K1379" s="193"/>
      <c r="L1379" s="112"/>
      <c r="M1379" s="194" t="s">
        <v>1</v>
      </c>
      <c r="N1379" s="195" t="s">
        <v>40</v>
      </c>
      <c r="O1379" s="196">
        <v>0</v>
      </c>
      <c r="P1379" s="196">
        <f>O1379*H1379</f>
        <v>0</v>
      </c>
      <c r="Q1379" s="196">
        <v>0</v>
      </c>
      <c r="R1379" s="196">
        <f>Q1379*H1379</f>
        <v>0</v>
      </c>
      <c r="S1379" s="196">
        <v>0</v>
      </c>
      <c r="T1379" s="197">
        <f>S1379*H1379</f>
        <v>0</v>
      </c>
      <c r="U1379" s="111"/>
      <c r="V1379" s="111"/>
      <c r="W1379" s="29"/>
      <c r="X1379" s="29"/>
      <c r="Y1379" s="29"/>
      <c r="Z1379" s="29"/>
      <c r="AA1379" s="29"/>
      <c r="AB1379" s="29"/>
      <c r="AC1379" s="29"/>
      <c r="AD1379" s="29"/>
      <c r="AE1379" s="29"/>
      <c r="AR1379" s="99" t="s">
        <v>310</v>
      </c>
      <c r="AT1379" s="99" t="s">
        <v>207</v>
      </c>
      <c r="AU1379" s="99" t="s">
        <v>83</v>
      </c>
      <c r="AY1379" s="18" t="s">
        <v>204</v>
      </c>
      <c r="BE1379" s="100">
        <f>IF(N1379="základní",J1379,0)</f>
        <v>0</v>
      </c>
      <c r="BF1379" s="100">
        <f>IF(N1379="snížená",J1379,0)</f>
        <v>0</v>
      </c>
      <c r="BG1379" s="100">
        <f>IF(N1379="zákl. přenesená",J1379,0)</f>
        <v>0</v>
      </c>
      <c r="BH1379" s="100">
        <f>IF(N1379="sníž. přenesená",J1379,0)</f>
        <v>0</v>
      </c>
      <c r="BI1379" s="100">
        <f>IF(N1379="nulová",J1379,0)</f>
        <v>0</v>
      </c>
      <c r="BJ1379" s="18" t="s">
        <v>81</v>
      </c>
      <c r="BK1379" s="100">
        <f>ROUND(I1379*H1379,2)</f>
        <v>0</v>
      </c>
      <c r="BL1379" s="18" t="s">
        <v>310</v>
      </c>
      <c r="BM1379" s="99" t="s">
        <v>1886</v>
      </c>
    </row>
    <row r="1380" spans="1:65" s="2" customFormat="1" ht="24.2" customHeight="1" x14ac:dyDescent="0.2">
      <c r="A1380" s="111"/>
      <c r="B1380" s="112"/>
      <c r="C1380" s="187" t="s">
        <v>1887</v>
      </c>
      <c r="D1380" s="187" t="s">
        <v>207</v>
      </c>
      <c r="E1380" s="188" t="s">
        <v>1888</v>
      </c>
      <c r="F1380" s="189" t="s">
        <v>1889</v>
      </c>
      <c r="G1380" s="190" t="s">
        <v>859</v>
      </c>
      <c r="H1380" s="191">
        <v>5.0759999999999996</v>
      </c>
      <c r="I1380" s="192"/>
      <c r="J1380" s="192">
        <f>ROUND(I1380*H1380,2)</f>
        <v>0</v>
      </c>
      <c r="K1380" s="193"/>
      <c r="L1380" s="112"/>
      <c r="M1380" s="194" t="s">
        <v>1</v>
      </c>
      <c r="N1380" s="195" t="s">
        <v>40</v>
      </c>
      <c r="O1380" s="196">
        <v>0</v>
      </c>
      <c r="P1380" s="196">
        <f>O1380*H1380</f>
        <v>0</v>
      </c>
      <c r="Q1380" s="196">
        <v>0</v>
      </c>
      <c r="R1380" s="196">
        <f>Q1380*H1380</f>
        <v>0</v>
      </c>
      <c r="S1380" s="196">
        <v>0</v>
      </c>
      <c r="T1380" s="197">
        <f>S1380*H1380</f>
        <v>0</v>
      </c>
      <c r="U1380" s="111"/>
      <c r="V1380" s="111"/>
      <c r="W1380" s="29"/>
      <c r="X1380" s="29"/>
      <c r="Y1380" s="29"/>
      <c r="Z1380" s="29"/>
      <c r="AA1380" s="29"/>
      <c r="AB1380" s="29"/>
      <c r="AC1380" s="29"/>
      <c r="AD1380" s="29"/>
      <c r="AE1380" s="29"/>
      <c r="AR1380" s="99" t="s">
        <v>310</v>
      </c>
      <c r="AT1380" s="99" t="s">
        <v>207</v>
      </c>
      <c r="AU1380" s="99" t="s">
        <v>83</v>
      </c>
      <c r="AY1380" s="18" t="s">
        <v>204</v>
      </c>
      <c r="BE1380" s="100">
        <f>IF(N1380="základní",J1380,0)</f>
        <v>0</v>
      </c>
      <c r="BF1380" s="100">
        <f>IF(N1380="snížená",J1380,0)</f>
        <v>0</v>
      </c>
      <c r="BG1380" s="100">
        <f>IF(N1380="zákl. přenesená",J1380,0)</f>
        <v>0</v>
      </c>
      <c r="BH1380" s="100">
        <f>IF(N1380="sníž. přenesená",J1380,0)</f>
        <v>0</v>
      </c>
      <c r="BI1380" s="100">
        <f>IF(N1380="nulová",J1380,0)</f>
        <v>0</v>
      </c>
      <c r="BJ1380" s="18" t="s">
        <v>81</v>
      </c>
      <c r="BK1380" s="100">
        <f>ROUND(I1380*H1380,2)</f>
        <v>0</v>
      </c>
      <c r="BL1380" s="18" t="s">
        <v>310</v>
      </c>
      <c r="BM1380" s="99" t="s">
        <v>1890</v>
      </c>
    </row>
    <row r="1381" spans="1:65" s="12" customFormat="1" ht="22.9" customHeight="1" x14ac:dyDescent="0.2">
      <c r="A1381" s="176"/>
      <c r="B1381" s="177"/>
      <c r="C1381" s="176"/>
      <c r="D1381" s="178" t="s">
        <v>74</v>
      </c>
      <c r="E1381" s="185" t="s">
        <v>1891</v>
      </c>
      <c r="F1381" s="185" t="s">
        <v>1892</v>
      </c>
      <c r="G1381" s="176"/>
      <c r="H1381" s="176"/>
      <c r="I1381" s="176"/>
      <c r="J1381" s="186">
        <f>BK1381</f>
        <v>0</v>
      </c>
      <c r="K1381" s="176"/>
      <c r="L1381" s="177"/>
      <c r="M1381" s="181"/>
      <c r="N1381" s="182"/>
      <c r="O1381" s="182"/>
      <c r="P1381" s="183">
        <f>SUM(P1382:P1513)</f>
        <v>0</v>
      </c>
      <c r="Q1381" s="182"/>
      <c r="R1381" s="183">
        <f>SUM(R1382:R1513)</f>
        <v>0</v>
      </c>
      <c r="S1381" s="182"/>
      <c r="T1381" s="184">
        <f>SUM(T1382:T1513)</f>
        <v>0</v>
      </c>
      <c r="U1381" s="176"/>
      <c r="V1381" s="176"/>
      <c r="AR1381" s="96" t="s">
        <v>83</v>
      </c>
      <c r="AT1381" s="97" t="s">
        <v>74</v>
      </c>
      <c r="AU1381" s="97" t="s">
        <v>81</v>
      </c>
      <c r="AY1381" s="96" t="s">
        <v>204</v>
      </c>
      <c r="BK1381" s="98">
        <f>SUM(BK1382:BK1513)</f>
        <v>0</v>
      </c>
    </row>
    <row r="1382" spans="1:65" s="2" customFormat="1" ht="24.2" customHeight="1" x14ac:dyDescent="0.2">
      <c r="A1382" s="111"/>
      <c r="B1382" s="112"/>
      <c r="C1382" s="187" t="s">
        <v>1051</v>
      </c>
      <c r="D1382" s="187" t="s">
        <v>207</v>
      </c>
      <c r="E1382" s="188" t="s">
        <v>1893</v>
      </c>
      <c r="F1382" s="189" t="s">
        <v>1894</v>
      </c>
      <c r="G1382" s="190" t="s">
        <v>210</v>
      </c>
      <c r="H1382" s="191">
        <v>73</v>
      </c>
      <c r="I1382" s="192"/>
      <c r="J1382" s="192">
        <f>ROUND(I1382*H1382,2)</f>
        <v>0</v>
      </c>
      <c r="K1382" s="193"/>
      <c r="L1382" s="112"/>
      <c r="M1382" s="194" t="s">
        <v>1</v>
      </c>
      <c r="N1382" s="195" t="s">
        <v>40</v>
      </c>
      <c r="O1382" s="196">
        <v>0</v>
      </c>
      <c r="P1382" s="196">
        <f>O1382*H1382</f>
        <v>0</v>
      </c>
      <c r="Q1382" s="196">
        <v>0</v>
      </c>
      <c r="R1382" s="196">
        <f>Q1382*H1382</f>
        <v>0</v>
      </c>
      <c r="S1382" s="196">
        <v>0</v>
      </c>
      <c r="T1382" s="197">
        <f>S1382*H1382</f>
        <v>0</v>
      </c>
      <c r="U1382" s="111"/>
      <c r="V1382" s="111"/>
      <c r="W1382" s="29"/>
      <c r="X1382" s="29"/>
      <c r="Y1382" s="29"/>
      <c r="Z1382" s="29"/>
      <c r="AA1382" s="29"/>
      <c r="AB1382" s="29"/>
      <c r="AC1382" s="29"/>
      <c r="AD1382" s="29"/>
      <c r="AE1382" s="29"/>
      <c r="AR1382" s="99" t="s">
        <v>310</v>
      </c>
      <c r="AT1382" s="99" t="s">
        <v>207</v>
      </c>
      <c r="AU1382" s="99" t="s">
        <v>83</v>
      </c>
      <c r="AY1382" s="18" t="s">
        <v>204</v>
      </c>
      <c r="BE1382" s="100">
        <f>IF(N1382="základní",J1382,0)</f>
        <v>0</v>
      </c>
      <c r="BF1382" s="100">
        <f>IF(N1382="snížená",J1382,0)</f>
        <v>0</v>
      </c>
      <c r="BG1382" s="100">
        <f>IF(N1382="zákl. přenesená",J1382,0)</f>
        <v>0</v>
      </c>
      <c r="BH1382" s="100">
        <f>IF(N1382="sníž. přenesená",J1382,0)</f>
        <v>0</v>
      </c>
      <c r="BI1382" s="100">
        <f>IF(N1382="nulová",J1382,0)</f>
        <v>0</v>
      </c>
      <c r="BJ1382" s="18" t="s">
        <v>81</v>
      </c>
      <c r="BK1382" s="100">
        <f>ROUND(I1382*H1382,2)</f>
        <v>0</v>
      </c>
      <c r="BL1382" s="18" t="s">
        <v>310</v>
      </c>
      <c r="BM1382" s="99" t="s">
        <v>1895</v>
      </c>
    </row>
    <row r="1383" spans="1:65" s="13" customFormat="1" x14ac:dyDescent="0.2">
      <c r="A1383" s="225"/>
      <c r="B1383" s="226"/>
      <c r="C1383" s="225"/>
      <c r="D1383" s="200" t="s">
        <v>212</v>
      </c>
      <c r="E1383" s="227" t="s">
        <v>1</v>
      </c>
      <c r="F1383" s="228" t="s">
        <v>1154</v>
      </c>
      <c r="G1383" s="225"/>
      <c r="H1383" s="227" t="s">
        <v>1</v>
      </c>
      <c r="I1383" s="225"/>
      <c r="J1383" s="225"/>
      <c r="K1383" s="225"/>
      <c r="L1383" s="226"/>
      <c r="M1383" s="229"/>
      <c r="N1383" s="230"/>
      <c r="O1383" s="230"/>
      <c r="P1383" s="230"/>
      <c r="Q1383" s="230"/>
      <c r="R1383" s="230"/>
      <c r="S1383" s="230"/>
      <c r="T1383" s="231"/>
      <c r="U1383" s="225"/>
      <c r="V1383" s="225"/>
      <c r="AT1383" s="101" t="s">
        <v>212</v>
      </c>
      <c r="AU1383" s="101" t="s">
        <v>83</v>
      </c>
      <c r="AV1383" s="13" t="s">
        <v>81</v>
      </c>
      <c r="AW1383" s="13" t="s">
        <v>32</v>
      </c>
      <c r="AX1383" s="13" t="s">
        <v>75</v>
      </c>
      <c r="AY1383" s="101" t="s">
        <v>204</v>
      </c>
    </row>
    <row r="1384" spans="1:65" s="13" customFormat="1" x14ac:dyDescent="0.2">
      <c r="A1384" s="225"/>
      <c r="B1384" s="226"/>
      <c r="C1384" s="225"/>
      <c r="D1384" s="200" t="s">
        <v>212</v>
      </c>
      <c r="E1384" s="227" t="s">
        <v>1</v>
      </c>
      <c r="F1384" s="228" t="s">
        <v>1896</v>
      </c>
      <c r="G1384" s="225"/>
      <c r="H1384" s="227" t="s">
        <v>1</v>
      </c>
      <c r="I1384" s="225"/>
      <c r="J1384" s="225"/>
      <c r="K1384" s="225"/>
      <c r="L1384" s="226"/>
      <c r="M1384" s="229"/>
      <c r="N1384" s="230"/>
      <c r="O1384" s="230"/>
      <c r="P1384" s="230"/>
      <c r="Q1384" s="230"/>
      <c r="R1384" s="230"/>
      <c r="S1384" s="230"/>
      <c r="T1384" s="231"/>
      <c r="U1384" s="225"/>
      <c r="V1384" s="225"/>
      <c r="AT1384" s="101" t="s">
        <v>212</v>
      </c>
      <c r="AU1384" s="101" t="s">
        <v>83</v>
      </c>
      <c r="AV1384" s="13" t="s">
        <v>81</v>
      </c>
      <c r="AW1384" s="13" t="s">
        <v>32</v>
      </c>
      <c r="AX1384" s="13" t="s">
        <v>75</v>
      </c>
      <c r="AY1384" s="101" t="s">
        <v>204</v>
      </c>
    </row>
    <row r="1385" spans="1:65" s="13" customFormat="1" x14ac:dyDescent="0.2">
      <c r="A1385" s="225"/>
      <c r="B1385" s="226"/>
      <c r="C1385" s="225"/>
      <c r="D1385" s="200" t="s">
        <v>212</v>
      </c>
      <c r="E1385" s="227" t="s">
        <v>1</v>
      </c>
      <c r="F1385" s="228" t="s">
        <v>220</v>
      </c>
      <c r="G1385" s="225"/>
      <c r="H1385" s="227" t="s">
        <v>1</v>
      </c>
      <c r="I1385" s="225"/>
      <c r="J1385" s="225"/>
      <c r="K1385" s="225"/>
      <c r="L1385" s="226"/>
      <c r="M1385" s="229"/>
      <c r="N1385" s="230"/>
      <c r="O1385" s="230"/>
      <c r="P1385" s="230"/>
      <c r="Q1385" s="230"/>
      <c r="R1385" s="230"/>
      <c r="S1385" s="230"/>
      <c r="T1385" s="231"/>
      <c r="U1385" s="225"/>
      <c r="V1385" s="225"/>
      <c r="AT1385" s="101" t="s">
        <v>212</v>
      </c>
      <c r="AU1385" s="101" t="s">
        <v>83</v>
      </c>
      <c r="AV1385" s="13" t="s">
        <v>81</v>
      </c>
      <c r="AW1385" s="13" t="s">
        <v>32</v>
      </c>
      <c r="AX1385" s="13" t="s">
        <v>75</v>
      </c>
      <c r="AY1385" s="101" t="s">
        <v>204</v>
      </c>
    </row>
    <row r="1386" spans="1:65" s="14" customFormat="1" x14ac:dyDescent="0.2">
      <c r="A1386" s="198"/>
      <c r="B1386" s="199"/>
      <c r="C1386" s="198"/>
      <c r="D1386" s="200" t="s">
        <v>212</v>
      </c>
      <c r="E1386" s="201" t="s">
        <v>1</v>
      </c>
      <c r="F1386" s="202" t="s">
        <v>221</v>
      </c>
      <c r="G1386" s="198"/>
      <c r="H1386" s="203">
        <v>37</v>
      </c>
      <c r="I1386" s="198"/>
      <c r="J1386" s="198"/>
      <c r="K1386" s="198"/>
      <c r="L1386" s="199"/>
      <c r="M1386" s="204"/>
      <c r="N1386" s="205"/>
      <c r="O1386" s="205"/>
      <c r="P1386" s="205"/>
      <c r="Q1386" s="205"/>
      <c r="R1386" s="205"/>
      <c r="S1386" s="205"/>
      <c r="T1386" s="206"/>
      <c r="U1386" s="198"/>
      <c r="V1386" s="198"/>
      <c r="AT1386" s="102" t="s">
        <v>212</v>
      </c>
      <c r="AU1386" s="102" t="s">
        <v>83</v>
      </c>
      <c r="AV1386" s="14" t="s">
        <v>83</v>
      </c>
      <c r="AW1386" s="14" t="s">
        <v>32</v>
      </c>
      <c r="AX1386" s="14" t="s">
        <v>75</v>
      </c>
      <c r="AY1386" s="102" t="s">
        <v>204</v>
      </c>
    </row>
    <row r="1387" spans="1:65" s="13" customFormat="1" x14ac:dyDescent="0.2">
      <c r="A1387" s="225"/>
      <c r="B1387" s="226"/>
      <c r="C1387" s="225"/>
      <c r="D1387" s="200" t="s">
        <v>212</v>
      </c>
      <c r="E1387" s="227" t="s">
        <v>1</v>
      </c>
      <c r="F1387" s="228" t="s">
        <v>222</v>
      </c>
      <c r="G1387" s="225"/>
      <c r="H1387" s="227" t="s">
        <v>1</v>
      </c>
      <c r="I1387" s="225"/>
      <c r="J1387" s="225"/>
      <c r="K1387" s="225"/>
      <c r="L1387" s="226"/>
      <c r="M1387" s="229"/>
      <c r="N1387" s="230"/>
      <c r="O1387" s="230"/>
      <c r="P1387" s="230"/>
      <c r="Q1387" s="230"/>
      <c r="R1387" s="230"/>
      <c r="S1387" s="230"/>
      <c r="T1387" s="231"/>
      <c r="U1387" s="225"/>
      <c r="V1387" s="225"/>
      <c r="AT1387" s="101" t="s">
        <v>212</v>
      </c>
      <c r="AU1387" s="101" t="s">
        <v>83</v>
      </c>
      <c r="AV1387" s="13" t="s">
        <v>81</v>
      </c>
      <c r="AW1387" s="13" t="s">
        <v>32</v>
      </c>
      <c r="AX1387" s="13" t="s">
        <v>75</v>
      </c>
      <c r="AY1387" s="101" t="s">
        <v>204</v>
      </c>
    </row>
    <row r="1388" spans="1:65" s="14" customFormat="1" x14ac:dyDescent="0.2">
      <c r="A1388" s="198"/>
      <c r="B1388" s="199"/>
      <c r="C1388" s="198"/>
      <c r="D1388" s="200" t="s">
        <v>212</v>
      </c>
      <c r="E1388" s="201" t="s">
        <v>1</v>
      </c>
      <c r="F1388" s="202" t="s">
        <v>223</v>
      </c>
      <c r="G1388" s="198"/>
      <c r="H1388" s="203">
        <v>36</v>
      </c>
      <c r="I1388" s="198"/>
      <c r="J1388" s="198"/>
      <c r="K1388" s="198"/>
      <c r="L1388" s="199"/>
      <c r="M1388" s="204"/>
      <c r="N1388" s="205"/>
      <c r="O1388" s="205"/>
      <c r="P1388" s="205"/>
      <c r="Q1388" s="205"/>
      <c r="R1388" s="205"/>
      <c r="S1388" s="205"/>
      <c r="T1388" s="206"/>
      <c r="U1388" s="198"/>
      <c r="V1388" s="198"/>
      <c r="AT1388" s="102" t="s">
        <v>212</v>
      </c>
      <c r="AU1388" s="102" t="s">
        <v>83</v>
      </c>
      <c r="AV1388" s="14" t="s">
        <v>83</v>
      </c>
      <c r="AW1388" s="14" t="s">
        <v>32</v>
      </c>
      <c r="AX1388" s="14" t="s">
        <v>75</v>
      </c>
      <c r="AY1388" s="102" t="s">
        <v>204</v>
      </c>
    </row>
    <row r="1389" spans="1:65" s="15" customFormat="1" x14ac:dyDescent="0.2">
      <c r="A1389" s="207"/>
      <c r="B1389" s="208"/>
      <c r="C1389" s="207"/>
      <c r="D1389" s="200" t="s">
        <v>212</v>
      </c>
      <c r="E1389" s="209" t="s">
        <v>1</v>
      </c>
      <c r="F1389" s="210" t="s">
        <v>227</v>
      </c>
      <c r="G1389" s="207"/>
      <c r="H1389" s="211">
        <v>73</v>
      </c>
      <c r="I1389" s="207"/>
      <c r="J1389" s="207"/>
      <c r="K1389" s="207"/>
      <c r="L1389" s="208"/>
      <c r="M1389" s="212"/>
      <c r="N1389" s="213"/>
      <c r="O1389" s="213"/>
      <c r="P1389" s="213"/>
      <c r="Q1389" s="213"/>
      <c r="R1389" s="213"/>
      <c r="S1389" s="213"/>
      <c r="T1389" s="214"/>
      <c r="U1389" s="207"/>
      <c r="V1389" s="207"/>
      <c r="AT1389" s="103" t="s">
        <v>212</v>
      </c>
      <c r="AU1389" s="103" t="s">
        <v>83</v>
      </c>
      <c r="AV1389" s="15" t="s">
        <v>211</v>
      </c>
      <c r="AW1389" s="15" t="s">
        <v>32</v>
      </c>
      <c r="AX1389" s="15" t="s">
        <v>81</v>
      </c>
      <c r="AY1389" s="103" t="s">
        <v>204</v>
      </c>
    </row>
    <row r="1390" spans="1:65" s="2" customFormat="1" ht="24.2" customHeight="1" x14ac:dyDescent="0.2">
      <c r="A1390" s="111"/>
      <c r="B1390" s="112"/>
      <c r="C1390" s="187" t="s">
        <v>1897</v>
      </c>
      <c r="D1390" s="187" t="s">
        <v>207</v>
      </c>
      <c r="E1390" s="188" t="s">
        <v>1898</v>
      </c>
      <c r="F1390" s="189" t="s">
        <v>1899</v>
      </c>
      <c r="G1390" s="190" t="s">
        <v>210</v>
      </c>
      <c r="H1390" s="191">
        <v>73</v>
      </c>
      <c r="I1390" s="192"/>
      <c r="J1390" s="192">
        <f>ROUND(I1390*H1390,2)</f>
        <v>0</v>
      </c>
      <c r="K1390" s="193"/>
      <c r="L1390" s="112"/>
      <c r="M1390" s="194" t="s">
        <v>1</v>
      </c>
      <c r="N1390" s="195" t="s">
        <v>40</v>
      </c>
      <c r="O1390" s="196">
        <v>0</v>
      </c>
      <c r="P1390" s="196">
        <f>O1390*H1390</f>
        <v>0</v>
      </c>
      <c r="Q1390" s="196">
        <v>0</v>
      </c>
      <c r="R1390" s="196">
        <f>Q1390*H1390</f>
        <v>0</v>
      </c>
      <c r="S1390" s="196">
        <v>0</v>
      </c>
      <c r="T1390" s="197">
        <f>S1390*H1390</f>
        <v>0</v>
      </c>
      <c r="U1390" s="111"/>
      <c r="V1390" s="111"/>
      <c r="W1390" s="29"/>
      <c r="X1390" s="29"/>
      <c r="Y1390" s="29"/>
      <c r="Z1390" s="29"/>
      <c r="AA1390" s="29"/>
      <c r="AB1390" s="29"/>
      <c r="AC1390" s="29"/>
      <c r="AD1390" s="29"/>
      <c r="AE1390" s="29"/>
      <c r="AR1390" s="99" t="s">
        <v>310</v>
      </c>
      <c r="AT1390" s="99" t="s">
        <v>207</v>
      </c>
      <c r="AU1390" s="99" t="s">
        <v>83</v>
      </c>
      <c r="AY1390" s="18" t="s">
        <v>204</v>
      </c>
      <c r="BE1390" s="100">
        <f>IF(N1390="základní",J1390,0)</f>
        <v>0</v>
      </c>
      <c r="BF1390" s="100">
        <f>IF(N1390="snížená",J1390,0)</f>
        <v>0</v>
      </c>
      <c r="BG1390" s="100">
        <f>IF(N1390="zákl. přenesená",J1390,0)</f>
        <v>0</v>
      </c>
      <c r="BH1390" s="100">
        <f>IF(N1390="sníž. přenesená",J1390,0)</f>
        <v>0</v>
      </c>
      <c r="BI1390" s="100">
        <f>IF(N1390="nulová",J1390,0)</f>
        <v>0</v>
      </c>
      <c r="BJ1390" s="18" t="s">
        <v>81</v>
      </c>
      <c r="BK1390" s="100">
        <f>ROUND(I1390*H1390,2)</f>
        <v>0</v>
      </c>
      <c r="BL1390" s="18" t="s">
        <v>310</v>
      </c>
      <c r="BM1390" s="99" t="s">
        <v>1900</v>
      </c>
    </row>
    <row r="1391" spans="1:65" s="2" customFormat="1" ht="24.2" customHeight="1" x14ac:dyDescent="0.2">
      <c r="A1391" s="111"/>
      <c r="B1391" s="112"/>
      <c r="C1391" s="187" t="s">
        <v>1054</v>
      </c>
      <c r="D1391" s="187" t="s">
        <v>207</v>
      </c>
      <c r="E1391" s="188" t="s">
        <v>1901</v>
      </c>
      <c r="F1391" s="189" t="s">
        <v>1902</v>
      </c>
      <c r="G1391" s="190" t="s">
        <v>210</v>
      </c>
      <c r="H1391" s="191">
        <v>73</v>
      </c>
      <c r="I1391" s="192"/>
      <c r="J1391" s="192">
        <f>ROUND(I1391*H1391,2)</f>
        <v>0</v>
      </c>
      <c r="K1391" s="193"/>
      <c r="L1391" s="112"/>
      <c r="M1391" s="194" t="s">
        <v>1</v>
      </c>
      <c r="N1391" s="195" t="s">
        <v>40</v>
      </c>
      <c r="O1391" s="196">
        <v>0</v>
      </c>
      <c r="P1391" s="196">
        <f>O1391*H1391</f>
        <v>0</v>
      </c>
      <c r="Q1391" s="196">
        <v>0</v>
      </c>
      <c r="R1391" s="196">
        <f>Q1391*H1391</f>
        <v>0</v>
      </c>
      <c r="S1391" s="196">
        <v>0</v>
      </c>
      <c r="T1391" s="197">
        <f>S1391*H1391</f>
        <v>0</v>
      </c>
      <c r="U1391" s="111"/>
      <c r="V1391" s="111"/>
      <c r="W1391" s="29"/>
      <c r="X1391" s="29"/>
      <c r="Y1391" s="29"/>
      <c r="Z1391" s="29"/>
      <c r="AA1391" s="29"/>
      <c r="AB1391" s="29"/>
      <c r="AC1391" s="29"/>
      <c r="AD1391" s="29"/>
      <c r="AE1391" s="29"/>
      <c r="AR1391" s="99" t="s">
        <v>310</v>
      </c>
      <c r="AT1391" s="99" t="s">
        <v>207</v>
      </c>
      <c r="AU1391" s="99" t="s">
        <v>83</v>
      </c>
      <c r="AY1391" s="18" t="s">
        <v>204</v>
      </c>
      <c r="BE1391" s="100">
        <f>IF(N1391="základní",J1391,0)</f>
        <v>0</v>
      </c>
      <c r="BF1391" s="100">
        <f>IF(N1391="snížená",J1391,0)</f>
        <v>0</v>
      </c>
      <c r="BG1391" s="100">
        <f>IF(N1391="zákl. přenesená",J1391,0)</f>
        <v>0</v>
      </c>
      <c r="BH1391" s="100">
        <f>IF(N1391="sníž. přenesená",J1391,0)</f>
        <v>0</v>
      </c>
      <c r="BI1391" s="100">
        <f>IF(N1391="nulová",J1391,0)</f>
        <v>0</v>
      </c>
      <c r="BJ1391" s="18" t="s">
        <v>81</v>
      </c>
      <c r="BK1391" s="100">
        <f>ROUND(I1391*H1391,2)</f>
        <v>0</v>
      </c>
      <c r="BL1391" s="18" t="s">
        <v>310</v>
      </c>
      <c r="BM1391" s="99" t="s">
        <v>1903</v>
      </c>
    </row>
    <row r="1392" spans="1:65" s="2" customFormat="1" ht="24.2" customHeight="1" x14ac:dyDescent="0.2">
      <c r="A1392" s="111"/>
      <c r="B1392" s="112"/>
      <c r="C1392" s="187" t="s">
        <v>1904</v>
      </c>
      <c r="D1392" s="187" t="s">
        <v>207</v>
      </c>
      <c r="E1392" s="188" t="s">
        <v>1905</v>
      </c>
      <c r="F1392" s="189" t="s">
        <v>1906</v>
      </c>
      <c r="G1392" s="190" t="s">
        <v>210</v>
      </c>
      <c r="H1392" s="191">
        <v>73</v>
      </c>
      <c r="I1392" s="192"/>
      <c r="J1392" s="192">
        <f>ROUND(I1392*H1392,2)</f>
        <v>0</v>
      </c>
      <c r="K1392" s="193"/>
      <c r="L1392" s="112"/>
      <c r="M1392" s="194" t="s">
        <v>1</v>
      </c>
      <c r="N1392" s="195" t="s">
        <v>40</v>
      </c>
      <c r="O1392" s="196">
        <v>0</v>
      </c>
      <c r="P1392" s="196">
        <f>O1392*H1392</f>
        <v>0</v>
      </c>
      <c r="Q1392" s="196">
        <v>0</v>
      </c>
      <c r="R1392" s="196">
        <f>Q1392*H1392</f>
        <v>0</v>
      </c>
      <c r="S1392" s="196">
        <v>0</v>
      </c>
      <c r="T1392" s="197">
        <f>S1392*H1392</f>
        <v>0</v>
      </c>
      <c r="U1392" s="111"/>
      <c r="V1392" s="111"/>
      <c r="W1392" s="29"/>
      <c r="X1392" s="29"/>
      <c r="Y1392" s="29"/>
      <c r="Z1392" s="29"/>
      <c r="AA1392" s="29"/>
      <c r="AB1392" s="29"/>
      <c r="AC1392" s="29"/>
      <c r="AD1392" s="29"/>
      <c r="AE1392" s="29"/>
      <c r="AR1392" s="99" t="s">
        <v>310</v>
      </c>
      <c r="AT1392" s="99" t="s">
        <v>207</v>
      </c>
      <c r="AU1392" s="99" t="s">
        <v>83</v>
      </c>
      <c r="AY1392" s="18" t="s">
        <v>204</v>
      </c>
      <c r="BE1392" s="100">
        <f>IF(N1392="základní",J1392,0)</f>
        <v>0</v>
      </c>
      <c r="BF1392" s="100">
        <f>IF(N1392="snížená",J1392,0)</f>
        <v>0</v>
      </c>
      <c r="BG1392" s="100">
        <f>IF(N1392="zákl. přenesená",J1392,0)</f>
        <v>0</v>
      </c>
      <c r="BH1392" s="100">
        <f>IF(N1392="sníž. přenesená",J1392,0)</f>
        <v>0</v>
      </c>
      <c r="BI1392" s="100">
        <f>IF(N1392="nulová",J1392,0)</f>
        <v>0</v>
      </c>
      <c r="BJ1392" s="18" t="s">
        <v>81</v>
      </c>
      <c r="BK1392" s="100">
        <f>ROUND(I1392*H1392,2)</f>
        <v>0</v>
      </c>
      <c r="BL1392" s="18" t="s">
        <v>310</v>
      </c>
      <c r="BM1392" s="99" t="s">
        <v>1907</v>
      </c>
    </row>
    <row r="1393" spans="1:65" s="2" customFormat="1" ht="33" customHeight="1" x14ac:dyDescent="0.2">
      <c r="A1393" s="111"/>
      <c r="B1393" s="112"/>
      <c r="C1393" s="187" t="s">
        <v>1060</v>
      </c>
      <c r="D1393" s="187" t="s">
        <v>207</v>
      </c>
      <c r="E1393" s="188" t="s">
        <v>1908</v>
      </c>
      <c r="F1393" s="189" t="s">
        <v>1909</v>
      </c>
      <c r="G1393" s="190" t="s">
        <v>210</v>
      </c>
      <c r="H1393" s="191">
        <v>73</v>
      </c>
      <c r="I1393" s="192"/>
      <c r="J1393" s="192">
        <f>ROUND(I1393*H1393,2)</f>
        <v>0</v>
      </c>
      <c r="K1393" s="193"/>
      <c r="L1393" s="112"/>
      <c r="M1393" s="194" t="s">
        <v>1</v>
      </c>
      <c r="N1393" s="195" t="s">
        <v>40</v>
      </c>
      <c r="O1393" s="196">
        <v>0</v>
      </c>
      <c r="P1393" s="196">
        <f>O1393*H1393</f>
        <v>0</v>
      </c>
      <c r="Q1393" s="196">
        <v>0</v>
      </c>
      <c r="R1393" s="196">
        <f>Q1393*H1393</f>
        <v>0</v>
      </c>
      <c r="S1393" s="196">
        <v>0</v>
      </c>
      <c r="T1393" s="197">
        <f>S1393*H1393</f>
        <v>0</v>
      </c>
      <c r="U1393" s="111"/>
      <c r="V1393" s="111"/>
      <c r="W1393" s="29"/>
      <c r="X1393" s="29"/>
      <c r="Y1393" s="29"/>
      <c r="Z1393" s="29"/>
      <c r="AA1393" s="29"/>
      <c r="AB1393" s="29"/>
      <c r="AC1393" s="29"/>
      <c r="AD1393" s="29"/>
      <c r="AE1393" s="29"/>
      <c r="AR1393" s="99" t="s">
        <v>310</v>
      </c>
      <c r="AT1393" s="99" t="s">
        <v>207</v>
      </c>
      <c r="AU1393" s="99" t="s">
        <v>83</v>
      </c>
      <c r="AY1393" s="18" t="s">
        <v>204</v>
      </c>
      <c r="BE1393" s="100">
        <f>IF(N1393="základní",J1393,0)</f>
        <v>0</v>
      </c>
      <c r="BF1393" s="100">
        <f>IF(N1393="snížená",J1393,0)</f>
        <v>0</v>
      </c>
      <c r="BG1393" s="100">
        <f>IF(N1393="zákl. přenesená",J1393,0)</f>
        <v>0</v>
      </c>
      <c r="BH1393" s="100">
        <f>IF(N1393="sníž. přenesená",J1393,0)</f>
        <v>0</v>
      </c>
      <c r="BI1393" s="100">
        <f>IF(N1393="nulová",J1393,0)</f>
        <v>0</v>
      </c>
      <c r="BJ1393" s="18" t="s">
        <v>81</v>
      </c>
      <c r="BK1393" s="100">
        <f>ROUND(I1393*H1393,2)</f>
        <v>0</v>
      </c>
      <c r="BL1393" s="18" t="s">
        <v>310</v>
      </c>
      <c r="BM1393" s="99" t="s">
        <v>1910</v>
      </c>
    </row>
    <row r="1394" spans="1:65" s="2" customFormat="1" ht="24.2" customHeight="1" x14ac:dyDescent="0.2">
      <c r="A1394" s="111"/>
      <c r="B1394" s="112"/>
      <c r="C1394" s="187" t="s">
        <v>1911</v>
      </c>
      <c r="D1394" s="187" t="s">
        <v>207</v>
      </c>
      <c r="E1394" s="188" t="s">
        <v>1912</v>
      </c>
      <c r="F1394" s="189" t="s">
        <v>1913</v>
      </c>
      <c r="G1394" s="190" t="s">
        <v>210</v>
      </c>
      <c r="H1394" s="191">
        <v>52</v>
      </c>
      <c r="I1394" s="192"/>
      <c r="J1394" s="192">
        <f>ROUND(I1394*H1394,2)</f>
        <v>0</v>
      </c>
      <c r="K1394" s="193"/>
      <c r="L1394" s="112"/>
      <c r="M1394" s="194" t="s">
        <v>1</v>
      </c>
      <c r="N1394" s="195" t="s">
        <v>40</v>
      </c>
      <c r="O1394" s="196">
        <v>0</v>
      </c>
      <c r="P1394" s="196">
        <f>O1394*H1394</f>
        <v>0</v>
      </c>
      <c r="Q1394" s="196">
        <v>0</v>
      </c>
      <c r="R1394" s="196">
        <f>Q1394*H1394</f>
        <v>0</v>
      </c>
      <c r="S1394" s="196">
        <v>0</v>
      </c>
      <c r="T1394" s="197">
        <f>S1394*H1394</f>
        <v>0</v>
      </c>
      <c r="U1394" s="111"/>
      <c r="V1394" s="111"/>
      <c r="W1394" s="29"/>
      <c r="X1394" s="29"/>
      <c r="Y1394" s="29"/>
      <c r="Z1394" s="29"/>
      <c r="AA1394" s="29"/>
      <c r="AB1394" s="29"/>
      <c r="AC1394" s="29"/>
      <c r="AD1394" s="29"/>
      <c r="AE1394" s="29"/>
      <c r="AR1394" s="99" t="s">
        <v>310</v>
      </c>
      <c r="AT1394" s="99" t="s">
        <v>207</v>
      </c>
      <c r="AU1394" s="99" t="s">
        <v>83</v>
      </c>
      <c r="AY1394" s="18" t="s">
        <v>204</v>
      </c>
      <c r="BE1394" s="100">
        <f>IF(N1394="základní",J1394,0)</f>
        <v>0</v>
      </c>
      <c r="BF1394" s="100">
        <f>IF(N1394="snížená",J1394,0)</f>
        <v>0</v>
      </c>
      <c r="BG1394" s="100">
        <f>IF(N1394="zákl. přenesená",J1394,0)</f>
        <v>0</v>
      </c>
      <c r="BH1394" s="100">
        <f>IF(N1394="sníž. přenesená",J1394,0)</f>
        <v>0</v>
      </c>
      <c r="BI1394" s="100">
        <f>IF(N1394="nulová",J1394,0)</f>
        <v>0</v>
      </c>
      <c r="BJ1394" s="18" t="s">
        <v>81</v>
      </c>
      <c r="BK1394" s="100">
        <f>ROUND(I1394*H1394,2)</f>
        <v>0</v>
      </c>
      <c r="BL1394" s="18" t="s">
        <v>310</v>
      </c>
      <c r="BM1394" s="99" t="s">
        <v>1914</v>
      </c>
    </row>
    <row r="1395" spans="1:65" s="13" customFormat="1" x14ac:dyDescent="0.2">
      <c r="A1395" s="225"/>
      <c r="B1395" s="226"/>
      <c r="C1395" s="225"/>
      <c r="D1395" s="200" t="s">
        <v>212</v>
      </c>
      <c r="E1395" s="227" t="s">
        <v>1</v>
      </c>
      <c r="F1395" s="228" t="s">
        <v>1915</v>
      </c>
      <c r="G1395" s="225"/>
      <c r="H1395" s="227" t="s">
        <v>1</v>
      </c>
      <c r="I1395" s="225"/>
      <c r="J1395" s="225"/>
      <c r="K1395" s="225"/>
      <c r="L1395" s="226"/>
      <c r="M1395" s="229"/>
      <c r="N1395" s="230"/>
      <c r="O1395" s="230"/>
      <c r="P1395" s="230"/>
      <c r="Q1395" s="230"/>
      <c r="R1395" s="230"/>
      <c r="S1395" s="230"/>
      <c r="T1395" s="231"/>
      <c r="U1395" s="225"/>
      <c r="V1395" s="225"/>
      <c r="AT1395" s="101" t="s">
        <v>212</v>
      </c>
      <c r="AU1395" s="101" t="s">
        <v>83</v>
      </c>
      <c r="AV1395" s="13" t="s">
        <v>81</v>
      </c>
      <c r="AW1395" s="13" t="s">
        <v>32</v>
      </c>
      <c r="AX1395" s="13" t="s">
        <v>75</v>
      </c>
      <c r="AY1395" s="101" t="s">
        <v>204</v>
      </c>
    </row>
    <row r="1396" spans="1:65" s="14" customFormat="1" x14ac:dyDescent="0.2">
      <c r="A1396" s="198"/>
      <c r="B1396" s="199"/>
      <c r="C1396" s="198"/>
      <c r="D1396" s="200" t="s">
        <v>212</v>
      </c>
      <c r="E1396" s="201" t="s">
        <v>1</v>
      </c>
      <c r="F1396" s="202" t="s">
        <v>467</v>
      </c>
      <c r="G1396" s="198"/>
      <c r="H1396" s="203">
        <v>52</v>
      </c>
      <c r="I1396" s="198"/>
      <c r="J1396" s="198"/>
      <c r="K1396" s="198"/>
      <c r="L1396" s="199"/>
      <c r="M1396" s="204"/>
      <c r="N1396" s="205"/>
      <c r="O1396" s="205"/>
      <c r="P1396" s="205"/>
      <c r="Q1396" s="205"/>
      <c r="R1396" s="205"/>
      <c r="S1396" s="205"/>
      <c r="T1396" s="206"/>
      <c r="U1396" s="198"/>
      <c r="V1396" s="198"/>
      <c r="AT1396" s="102" t="s">
        <v>212</v>
      </c>
      <c r="AU1396" s="102" t="s">
        <v>83</v>
      </c>
      <c r="AV1396" s="14" t="s">
        <v>83</v>
      </c>
      <c r="AW1396" s="14" t="s">
        <v>32</v>
      </c>
      <c r="AX1396" s="14" t="s">
        <v>75</v>
      </c>
      <c r="AY1396" s="102" t="s">
        <v>204</v>
      </c>
    </row>
    <row r="1397" spans="1:65" s="15" customFormat="1" x14ac:dyDescent="0.2">
      <c r="A1397" s="207"/>
      <c r="B1397" s="208"/>
      <c r="C1397" s="207"/>
      <c r="D1397" s="200" t="s">
        <v>212</v>
      </c>
      <c r="E1397" s="209" t="s">
        <v>1</v>
      </c>
      <c r="F1397" s="210" t="s">
        <v>227</v>
      </c>
      <c r="G1397" s="207"/>
      <c r="H1397" s="211">
        <v>52</v>
      </c>
      <c r="I1397" s="207"/>
      <c r="J1397" s="207"/>
      <c r="K1397" s="207"/>
      <c r="L1397" s="208"/>
      <c r="M1397" s="212"/>
      <c r="N1397" s="213"/>
      <c r="O1397" s="213"/>
      <c r="P1397" s="213"/>
      <c r="Q1397" s="213"/>
      <c r="R1397" s="213"/>
      <c r="S1397" s="213"/>
      <c r="T1397" s="214"/>
      <c r="U1397" s="207"/>
      <c r="V1397" s="207"/>
      <c r="AT1397" s="103" t="s">
        <v>212</v>
      </c>
      <c r="AU1397" s="103" t="s">
        <v>83</v>
      </c>
      <c r="AV1397" s="15" t="s">
        <v>211</v>
      </c>
      <c r="AW1397" s="15" t="s">
        <v>32</v>
      </c>
      <c r="AX1397" s="15" t="s">
        <v>81</v>
      </c>
      <c r="AY1397" s="103" t="s">
        <v>204</v>
      </c>
    </row>
    <row r="1398" spans="1:65" s="2" customFormat="1" ht="24.2" customHeight="1" x14ac:dyDescent="0.2">
      <c r="A1398" s="111"/>
      <c r="B1398" s="112"/>
      <c r="C1398" s="187" t="s">
        <v>1065</v>
      </c>
      <c r="D1398" s="187" t="s">
        <v>207</v>
      </c>
      <c r="E1398" s="188" t="s">
        <v>1916</v>
      </c>
      <c r="F1398" s="189" t="s">
        <v>1917</v>
      </c>
      <c r="G1398" s="190" t="s">
        <v>210</v>
      </c>
      <c r="H1398" s="191">
        <v>52</v>
      </c>
      <c r="I1398" s="192"/>
      <c r="J1398" s="192">
        <f>ROUND(I1398*H1398,2)</f>
        <v>0</v>
      </c>
      <c r="K1398" s="193"/>
      <c r="L1398" s="112"/>
      <c r="M1398" s="194" t="s">
        <v>1</v>
      </c>
      <c r="N1398" s="195" t="s">
        <v>40</v>
      </c>
      <c r="O1398" s="196">
        <v>0</v>
      </c>
      <c r="P1398" s="196">
        <f>O1398*H1398</f>
        <v>0</v>
      </c>
      <c r="Q1398" s="196">
        <v>0</v>
      </c>
      <c r="R1398" s="196">
        <f>Q1398*H1398</f>
        <v>0</v>
      </c>
      <c r="S1398" s="196">
        <v>0</v>
      </c>
      <c r="T1398" s="197">
        <f>S1398*H1398</f>
        <v>0</v>
      </c>
      <c r="U1398" s="111"/>
      <c r="V1398" s="111"/>
      <c r="W1398" s="29"/>
      <c r="X1398" s="29"/>
      <c r="Y1398" s="29"/>
      <c r="Z1398" s="29"/>
      <c r="AA1398" s="29"/>
      <c r="AB1398" s="29"/>
      <c r="AC1398" s="29"/>
      <c r="AD1398" s="29"/>
      <c r="AE1398" s="29"/>
      <c r="AR1398" s="99" t="s">
        <v>310</v>
      </c>
      <c r="AT1398" s="99" t="s">
        <v>207</v>
      </c>
      <c r="AU1398" s="99" t="s">
        <v>83</v>
      </c>
      <c r="AY1398" s="18" t="s">
        <v>204</v>
      </c>
      <c r="BE1398" s="100">
        <f>IF(N1398="základní",J1398,0)</f>
        <v>0</v>
      </c>
      <c r="BF1398" s="100">
        <f>IF(N1398="snížená",J1398,0)</f>
        <v>0</v>
      </c>
      <c r="BG1398" s="100">
        <f>IF(N1398="zákl. přenesená",J1398,0)</f>
        <v>0</v>
      </c>
      <c r="BH1398" s="100">
        <f>IF(N1398="sníž. přenesená",J1398,0)</f>
        <v>0</v>
      </c>
      <c r="BI1398" s="100">
        <f>IF(N1398="nulová",J1398,0)</f>
        <v>0</v>
      </c>
      <c r="BJ1398" s="18" t="s">
        <v>81</v>
      </c>
      <c r="BK1398" s="100">
        <f>ROUND(I1398*H1398,2)</f>
        <v>0</v>
      </c>
      <c r="BL1398" s="18" t="s">
        <v>310</v>
      </c>
      <c r="BM1398" s="99" t="s">
        <v>1918</v>
      </c>
    </row>
    <row r="1399" spans="1:65" s="2" customFormat="1" ht="16.5" customHeight="1" x14ac:dyDescent="0.2">
      <c r="A1399" s="111"/>
      <c r="B1399" s="112"/>
      <c r="C1399" s="187" t="s">
        <v>1919</v>
      </c>
      <c r="D1399" s="187" t="s">
        <v>207</v>
      </c>
      <c r="E1399" s="188" t="s">
        <v>1920</v>
      </c>
      <c r="F1399" s="189" t="s">
        <v>1921</v>
      </c>
      <c r="G1399" s="190" t="s">
        <v>210</v>
      </c>
      <c r="H1399" s="191">
        <v>715.64</v>
      </c>
      <c r="I1399" s="192"/>
      <c r="J1399" s="192">
        <f>ROUND(I1399*H1399,2)</f>
        <v>0</v>
      </c>
      <c r="K1399" s="193"/>
      <c r="L1399" s="112"/>
      <c r="M1399" s="194" t="s">
        <v>1</v>
      </c>
      <c r="N1399" s="195" t="s">
        <v>40</v>
      </c>
      <c r="O1399" s="196">
        <v>0</v>
      </c>
      <c r="P1399" s="196">
        <f>O1399*H1399</f>
        <v>0</v>
      </c>
      <c r="Q1399" s="196">
        <v>0</v>
      </c>
      <c r="R1399" s="196">
        <f>Q1399*H1399</f>
        <v>0</v>
      </c>
      <c r="S1399" s="196">
        <v>0</v>
      </c>
      <c r="T1399" s="197">
        <f>S1399*H1399</f>
        <v>0</v>
      </c>
      <c r="U1399" s="111"/>
      <c r="V1399" s="111"/>
      <c r="W1399" s="29"/>
      <c r="X1399" s="29"/>
      <c r="Y1399" s="29"/>
      <c r="Z1399" s="29"/>
      <c r="AA1399" s="29"/>
      <c r="AB1399" s="29"/>
      <c r="AC1399" s="29"/>
      <c r="AD1399" s="29"/>
      <c r="AE1399" s="29"/>
      <c r="AR1399" s="99" t="s">
        <v>310</v>
      </c>
      <c r="AT1399" s="99" t="s">
        <v>207</v>
      </c>
      <c r="AU1399" s="99" t="s">
        <v>83</v>
      </c>
      <c r="AY1399" s="18" t="s">
        <v>204</v>
      </c>
      <c r="BE1399" s="100">
        <f>IF(N1399="základní",J1399,0)</f>
        <v>0</v>
      </c>
      <c r="BF1399" s="100">
        <f>IF(N1399="snížená",J1399,0)</f>
        <v>0</v>
      </c>
      <c r="BG1399" s="100">
        <f>IF(N1399="zákl. přenesená",J1399,0)</f>
        <v>0</v>
      </c>
      <c r="BH1399" s="100">
        <f>IF(N1399="sníž. přenesená",J1399,0)</f>
        <v>0</v>
      </c>
      <c r="BI1399" s="100">
        <f>IF(N1399="nulová",J1399,0)</f>
        <v>0</v>
      </c>
      <c r="BJ1399" s="18" t="s">
        <v>81</v>
      </c>
      <c r="BK1399" s="100">
        <f>ROUND(I1399*H1399,2)</f>
        <v>0</v>
      </c>
      <c r="BL1399" s="18" t="s">
        <v>310</v>
      </c>
      <c r="BM1399" s="99" t="s">
        <v>1922</v>
      </c>
    </row>
    <row r="1400" spans="1:65" s="13" customFormat="1" x14ac:dyDescent="0.2">
      <c r="A1400" s="225"/>
      <c r="B1400" s="226"/>
      <c r="C1400" s="225"/>
      <c r="D1400" s="200" t="s">
        <v>212</v>
      </c>
      <c r="E1400" s="227" t="s">
        <v>1</v>
      </c>
      <c r="F1400" s="228" t="s">
        <v>1137</v>
      </c>
      <c r="G1400" s="225"/>
      <c r="H1400" s="227" t="s">
        <v>1</v>
      </c>
      <c r="I1400" s="225"/>
      <c r="J1400" s="225"/>
      <c r="K1400" s="225"/>
      <c r="L1400" s="226"/>
      <c r="M1400" s="229"/>
      <c r="N1400" s="230"/>
      <c r="O1400" s="230"/>
      <c r="P1400" s="230"/>
      <c r="Q1400" s="230"/>
      <c r="R1400" s="230"/>
      <c r="S1400" s="230"/>
      <c r="T1400" s="231"/>
      <c r="U1400" s="225"/>
      <c r="V1400" s="225"/>
      <c r="AT1400" s="101" t="s">
        <v>212</v>
      </c>
      <c r="AU1400" s="101" t="s">
        <v>83</v>
      </c>
      <c r="AV1400" s="13" t="s">
        <v>81</v>
      </c>
      <c r="AW1400" s="13" t="s">
        <v>32</v>
      </c>
      <c r="AX1400" s="13" t="s">
        <v>75</v>
      </c>
      <c r="AY1400" s="101" t="s">
        <v>204</v>
      </c>
    </row>
    <row r="1401" spans="1:65" s="13" customFormat="1" x14ac:dyDescent="0.2">
      <c r="A1401" s="225"/>
      <c r="B1401" s="226"/>
      <c r="C1401" s="225"/>
      <c r="D1401" s="200" t="s">
        <v>212</v>
      </c>
      <c r="E1401" s="227" t="s">
        <v>1</v>
      </c>
      <c r="F1401" s="228" t="s">
        <v>1231</v>
      </c>
      <c r="G1401" s="225"/>
      <c r="H1401" s="227" t="s">
        <v>1</v>
      </c>
      <c r="I1401" s="225"/>
      <c r="J1401" s="225"/>
      <c r="K1401" s="225"/>
      <c r="L1401" s="226"/>
      <c r="M1401" s="229"/>
      <c r="N1401" s="230"/>
      <c r="O1401" s="230"/>
      <c r="P1401" s="230"/>
      <c r="Q1401" s="230"/>
      <c r="R1401" s="230"/>
      <c r="S1401" s="230"/>
      <c r="T1401" s="231"/>
      <c r="U1401" s="225"/>
      <c r="V1401" s="225"/>
      <c r="AT1401" s="101" t="s">
        <v>212</v>
      </c>
      <c r="AU1401" s="101" t="s">
        <v>83</v>
      </c>
      <c r="AV1401" s="13" t="s">
        <v>81</v>
      </c>
      <c r="AW1401" s="13" t="s">
        <v>32</v>
      </c>
      <c r="AX1401" s="13" t="s">
        <v>75</v>
      </c>
      <c r="AY1401" s="101" t="s">
        <v>204</v>
      </c>
    </row>
    <row r="1402" spans="1:65" s="13" customFormat="1" x14ac:dyDescent="0.2">
      <c r="A1402" s="225"/>
      <c r="B1402" s="226"/>
      <c r="C1402" s="225"/>
      <c r="D1402" s="200" t="s">
        <v>212</v>
      </c>
      <c r="E1402" s="227" t="s">
        <v>1</v>
      </c>
      <c r="F1402" s="228" t="s">
        <v>390</v>
      </c>
      <c r="G1402" s="225"/>
      <c r="H1402" s="227" t="s">
        <v>1</v>
      </c>
      <c r="I1402" s="225"/>
      <c r="J1402" s="225"/>
      <c r="K1402" s="225"/>
      <c r="L1402" s="226"/>
      <c r="M1402" s="229"/>
      <c r="N1402" s="230"/>
      <c r="O1402" s="230"/>
      <c r="P1402" s="230"/>
      <c r="Q1402" s="230"/>
      <c r="R1402" s="230"/>
      <c r="S1402" s="230"/>
      <c r="T1402" s="231"/>
      <c r="U1402" s="225"/>
      <c r="V1402" s="225"/>
      <c r="AT1402" s="101" t="s">
        <v>212</v>
      </c>
      <c r="AU1402" s="101" t="s">
        <v>83</v>
      </c>
      <c r="AV1402" s="13" t="s">
        <v>81</v>
      </c>
      <c r="AW1402" s="13" t="s">
        <v>32</v>
      </c>
      <c r="AX1402" s="13" t="s">
        <v>75</v>
      </c>
      <c r="AY1402" s="101" t="s">
        <v>204</v>
      </c>
    </row>
    <row r="1403" spans="1:65" s="14" customFormat="1" x14ac:dyDescent="0.2">
      <c r="A1403" s="198"/>
      <c r="B1403" s="199"/>
      <c r="C1403" s="198"/>
      <c r="D1403" s="200" t="s">
        <v>212</v>
      </c>
      <c r="E1403" s="201" t="s">
        <v>1</v>
      </c>
      <c r="F1403" s="202" t="s">
        <v>1923</v>
      </c>
      <c r="G1403" s="198"/>
      <c r="H1403" s="203">
        <v>59</v>
      </c>
      <c r="I1403" s="198"/>
      <c r="J1403" s="198"/>
      <c r="K1403" s="198"/>
      <c r="L1403" s="199"/>
      <c r="M1403" s="204"/>
      <c r="N1403" s="205"/>
      <c r="O1403" s="205"/>
      <c r="P1403" s="205"/>
      <c r="Q1403" s="205"/>
      <c r="R1403" s="205"/>
      <c r="S1403" s="205"/>
      <c r="T1403" s="206"/>
      <c r="U1403" s="198"/>
      <c r="V1403" s="198"/>
      <c r="AT1403" s="102" t="s">
        <v>212</v>
      </c>
      <c r="AU1403" s="102" t="s">
        <v>83</v>
      </c>
      <c r="AV1403" s="14" t="s">
        <v>83</v>
      </c>
      <c r="AW1403" s="14" t="s">
        <v>32</v>
      </c>
      <c r="AX1403" s="14" t="s">
        <v>75</v>
      </c>
      <c r="AY1403" s="102" t="s">
        <v>204</v>
      </c>
    </row>
    <row r="1404" spans="1:65" s="13" customFormat="1" x14ac:dyDescent="0.2">
      <c r="A1404" s="225"/>
      <c r="B1404" s="226"/>
      <c r="C1404" s="225"/>
      <c r="D1404" s="200" t="s">
        <v>212</v>
      </c>
      <c r="E1404" s="227" t="s">
        <v>1</v>
      </c>
      <c r="F1404" s="228" t="s">
        <v>392</v>
      </c>
      <c r="G1404" s="225"/>
      <c r="H1404" s="227" t="s">
        <v>1</v>
      </c>
      <c r="I1404" s="225"/>
      <c r="J1404" s="225"/>
      <c r="K1404" s="225"/>
      <c r="L1404" s="226"/>
      <c r="M1404" s="229"/>
      <c r="N1404" s="230"/>
      <c r="O1404" s="230"/>
      <c r="P1404" s="230"/>
      <c r="Q1404" s="230"/>
      <c r="R1404" s="230"/>
      <c r="S1404" s="230"/>
      <c r="T1404" s="231"/>
      <c r="U1404" s="225"/>
      <c r="V1404" s="225"/>
      <c r="AT1404" s="101" t="s">
        <v>212</v>
      </c>
      <c r="AU1404" s="101" t="s">
        <v>83</v>
      </c>
      <c r="AV1404" s="13" t="s">
        <v>81</v>
      </c>
      <c r="AW1404" s="13" t="s">
        <v>32</v>
      </c>
      <c r="AX1404" s="13" t="s">
        <v>75</v>
      </c>
      <c r="AY1404" s="101" t="s">
        <v>204</v>
      </c>
    </row>
    <row r="1405" spans="1:65" s="14" customFormat="1" x14ac:dyDescent="0.2">
      <c r="A1405" s="198"/>
      <c r="B1405" s="199"/>
      <c r="C1405" s="198"/>
      <c r="D1405" s="200" t="s">
        <v>212</v>
      </c>
      <c r="E1405" s="201" t="s">
        <v>1</v>
      </c>
      <c r="F1405" s="202" t="s">
        <v>1924</v>
      </c>
      <c r="G1405" s="198"/>
      <c r="H1405" s="203">
        <v>19.2</v>
      </c>
      <c r="I1405" s="198"/>
      <c r="J1405" s="198"/>
      <c r="K1405" s="198"/>
      <c r="L1405" s="199"/>
      <c r="M1405" s="204"/>
      <c r="N1405" s="205"/>
      <c r="O1405" s="205"/>
      <c r="P1405" s="205"/>
      <c r="Q1405" s="205"/>
      <c r="R1405" s="205"/>
      <c r="S1405" s="205"/>
      <c r="T1405" s="206"/>
      <c r="U1405" s="198"/>
      <c r="V1405" s="198"/>
      <c r="AT1405" s="102" t="s">
        <v>212</v>
      </c>
      <c r="AU1405" s="102" t="s">
        <v>83</v>
      </c>
      <c r="AV1405" s="14" t="s">
        <v>83</v>
      </c>
      <c r="AW1405" s="14" t="s">
        <v>32</v>
      </c>
      <c r="AX1405" s="14" t="s">
        <v>75</v>
      </c>
      <c r="AY1405" s="102" t="s">
        <v>204</v>
      </c>
    </row>
    <row r="1406" spans="1:65" s="13" customFormat="1" x14ac:dyDescent="0.2">
      <c r="A1406" s="225"/>
      <c r="B1406" s="226"/>
      <c r="C1406" s="225"/>
      <c r="D1406" s="200" t="s">
        <v>212</v>
      </c>
      <c r="E1406" s="227" t="s">
        <v>1</v>
      </c>
      <c r="F1406" s="228" t="s">
        <v>394</v>
      </c>
      <c r="G1406" s="225"/>
      <c r="H1406" s="227" t="s">
        <v>1</v>
      </c>
      <c r="I1406" s="225"/>
      <c r="J1406" s="225"/>
      <c r="K1406" s="225"/>
      <c r="L1406" s="226"/>
      <c r="M1406" s="229"/>
      <c r="N1406" s="230"/>
      <c r="O1406" s="230"/>
      <c r="P1406" s="230"/>
      <c r="Q1406" s="230"/>
      <c r="R1406" s="230"/>
      <c r="S1406" s="230"/>
      <c r="T1406" s="231"/>
      <c r="U1406" s="225"/>
      <c r="V1406" s="225"/>
      <c r="AT1406" s="101" t="s">
        <v>212</v>
      </c>
      <c r="AU1406" s="101" t="s">
        <v>83</v>
      </c>
      <c r="AV1406" s="13" t="s">
        <v>81</v>
      </c>
      <c r="AW1406" s="13" t="s">
        <v>32</v>
      </c>
      <c r="AX1406" s="13" t="s">
        <v>75</v>
      </c>
      <c r="AY1406" s="101" t="s">
        <v>204</v>
      </c>
    </row>
    <row r="1407" spans="1:65" s="14" customFormat="1" x14ac:dyDescent="0.2">
      <c r="A1407" s="198"/>
      <c r="B1407" s="199"/>
      <c r="C1407" s="198"/>
      <c r="D1407" s="200" t="s">
        <v>212</v>
      </c>
      <c r="E1407" s="201" t="s">
        <v>1</v>
      </c>
      <c r="F1407" s="202" t="s">
        <v>1925</v>
      </c>
      <c r="G1407" s="198"/>
      <c r="H1407" s="203">
        <v>83.6</v>
      </c>
      <c r="I1407" s="198"/>
      <c r="J1407" s="198"/>
      <c r="K1407" s="198"/>
      <c r="L1407" s="199"/>
      <c r="M1407" s="204"/>
      <c r="N1407" s="205"/>
      <c r="O1407" s="205"/>
      <c r="P1407" s="205"/>
      <c r="Q1407" s="205"/>
      <c r="R1407" s="205"/>
      <c r="S1407" s="205"/>
      <c r="T1407" s="206"/>
      <c r="U1407" s="198"/>
      <c r="V1407" s="198"/>
      <c r="AT1407" s="102" t="s">
        <v>212</v>
      </c>
      <c r="AU1407" s="102" t="s">
        <v>83</v>
      </c>
      <c r="AV1407" s="14" t="s">
        <v>83</v>
      </c>
      <c r="AW1407" s="14" t="s">
        <v>32</v>
      </c>
      <c r="AX1407" s="14" t="s">
        <v>75</v>
      </c>
      <c r="AY1407" s="102" t="s">
        <v>204</v>
      </c>
    </row>
    <row r="1408" spans="1:65" s="13" customFormat="1" x14ac:dyDescent="0.2">
      <c r="A1408" s="225"/>
      <c r="B1408" s="226"/>
      <c r="C1408" s="225"/>
      <c r="D1408" s="200" t="s">
        <v>212</v>
      </c>
      <c r="E1408" s="227" t="s">
        <v>1</v>
      </c>
      <c r="F1408" s="228" t="s">
        <v>1926</v>
      </c>
      <c r="G1408" s="225"/>
      <c r="H1408" s="227" t="s">
        <v>1</v>
      </c>
      <c r="I1408" s="225"/>
      <c r="J1408" s="225"/>
      <c r="K1408" s="225"/>
      <c r="L1408" s="226"/>
      <c r="M1408" s="229"/>
      <c r="N1408" s="230"/>
      <c r="O1408" s="230"/>
      <c r="P1408" s="230"/>
      <c r="Q1408" s="230"/>
      <c r="R1408" s="230"/>
      <c r="S1408" s="230"/>
      <c r="T1408" s="231"/>
      <c r="U1408" s="225"/>
      <c r="V1408" s="225"/>
      <c r="AT1408" s="101" t="s">
        <v>212</v>
      </c>
      <c r="AU1408" s="101" t="s">
        <v>83</v>
      </c>
      <c r="AV1408" s="13" t="s">
        <v>81</v>
      </c>
      <c r="AW1408" s="13" t="s">
        <v>32</v>
      </c>
      <c r="AX1408" s="13" t="s">
        <v>75</v>
      </c>
      <c r="AY1408" s="101" t="s">
        <v>204</v>
      </c>
    </row>
    <row r="1409" spans="1:51" s="13" customFormat="1" x14ac:dyDescent="0.2">
      <c r="A1409" s="225"/>
      <c r="B1409" s="226"/>
      <c r="C1409" s="225"/>
      <c r="D1409" s="200" t="s">
        <v>212</v>
      </c>
      <c r="E1409" s="227" t="s">
        <v>1</v>
      </c>
      <c r="F1409" s="228" t="s">
        <v>369</v>
      </c>
      <c r="G1409" s="225"/>
      <c r="H1409" s="227" t="s">
        <v>1</v>
      </c>
      <c r="I1409" s="225"/>
      <c r="J1409" s="225"/>
      <c r="K1409" s="225"/>
      <c r="L1409" s="226"/>
      <c r="M1409" s="229"/>
      <c r="N1409" s="230"/>
      <c r="O1409" s="230"/>
      <c r="P1409" s="230"/>
      <c r="Q1409" s="230"/>
      <c r="R1409" s="230"/>
      <c r="S1409" s="230"/>
      <c r="T1409" s="231"/>
      <c r="U1409" s="225"/>
      <c r="V1409" s="225"/>
      <c r="AT1409" s="101" t="s">
        <v>212</v>
      </c>
      <c r="AU1409" s="101" t="s">
        <v>83</v>
      </c>
      <c r="AV1409" s="13" t="s">
        <v>81</v>
      </c>
      <c r="AW1409" s="13" t="s">
        <v>32</v>
      </c>
      <c r="AX1409" s="13" t="s">
        <v>75</v>
      </c>
      <c r="AY1409" s="101" t="s">
        <v>204</v>
      </c>
    </row>
    <row r="1410" spans="1:51" s="14" customFormat="1" x14ac:dyDescent="0.2">
      <c r="A1410" s="198"/>
      <c r="B1410" s="199"/>
      <c r="C1410" s="198"/>
      <c r="D1410" s="200" t="s">
        <v>212</v>
      </c>
      <c r="E1410" s="201" t="s">
        <v>1</v>
      </c>
      <c r="F1410" s="202" t="s">
        <v>1927</v>
      </c>
      <c r="G1410" s="198"/>
      <c r="H1410" s="203">
        <v>7.29</v>
      </c>
      <c r="I1410" s="198"/>
      <c r="J1410" s="198"/>
      <c r="K1410" s="198"/>
      <c r="L1410" s="199"/>
      <c r="M1410" s="204"/>
      <c r="N1410" s="205"/>
      <c r="O1410" s="205"/>
      <c r="P1410" s="205"/>
      <c r="Q1410" s="205"/>
      <c r="R1410" s="205"/>
      <c r="S1410" s="205"/>
      <c r="T1410" s="206"/>
      <c r="U1410" s="198"/>
      <c r="V1410" s="198"/>
      <c r="AT1410" s="102" t="s">
        <v>212</v>
      </c>
      <c r="AU1410" s="102" t="s">
        <v>83</v>
      </c>
      <c r="AV1410" s="14" t="s">
        <v>83</v>
      </c>
      <c r="AW1410" s="14" t="s">
        <v>32</v>
      </c>
      <c r="AX1410" s="14" t="s">
        <v>75</v>
      </c>
      <c r="AY1410" s="102" t="s">
        <v>204</v>
      </c>
    </row>
    <row r="1411" spans="1:51" s="13" customFormat="1" x14ac:dyDescent="0.2">
      <c r="A1411" s="225"/>
      <c r="B1411" s="226"/>
      <c r="C1411" s="225"/>
      <c r="D1411" s="200" t="s">
        <v>212</v>
      </c>
      <c r="E1411" s="227" t="s">
        <v>1</v>
      </c>
      <c r="F1411" s="228" t="s">
        <v>1154</v>
      </c>
      <c r="G1411" s="225"/>
      <c r="H1411" s="227" t="s">
        <v>1</v>
      </c>
      <c r="I1411" s="225"/>
      <c r="J1411" s="225"/>
      <c r="K1411" s="225"/>
      <c r="L1411" s="226"/>
      <c r="M1411" s="229"/>
      <c r="N1411" s="230"/>
      <c r="O1411" s="230"/>
      <c r="P1411" s="230"/>
      <c r="Q1411" s="230"/>
      <c r="R1411" s="230"/>
      <c r="S1411" s="230"/>
      <c r="T1411" s="231"/>
      <c r="U1411" s="225"/>
      <c r="V1411" s="225"/>
      <c r="AT1411" s="101" t="s">
        <v>212</v>
      </c>
      <c r="AU1411" s="101" t="s">
        <v>83</v>
      </c>
      <c r="AV1411" s="13" t="s">
        <v>81</v>
      </c>
      <c r="AW1411" s="13" t="s">
        <v>32</v>
      </c>
      <c r="AX1411" s="13" t="s">
        <v>75</v>
      </c>
      <c r="AY1411" s="101" t="s">
        <v>204</v>
      </c>
    </row>
    <row r="1412" spans="1:51" s="13" customFormat="1" x14ac:dyDescent="0.2">
      <c r="A1412" s="225"/>
      <c r="B1412" s="226"/>
      <c r="C1412" s="225"/>
      <c r="D1412" s="200" t="s">
        <v>212</v>
      </c>
      <c r="E1412" s="227" t="s">
        <v>1</v>
      </c>
      <c r="F1412" s="228" t="s">
        <v>1926</v>
      </c>
      <c r="G1412" s="225"/>
      <c r="H1412" s="227" t="s">
        <v>1</v>
      </c>
      <c r="I1412" s="225"/>
      <c r="J1412" s="225"/>
      <c r="K1412" s="225"/>
      <c r="L1412" s="226"/>
      <c r="M1412" s="229"/>
      <c r="N1412" s="230"/>
      <c r="O1412" s="230"/>
      <c r="P1412" s="230"/>
      <c r="Q1412" s="230"/>
      <c r="R1412" s="230"/>
      <c r="S1412" s="230"/>
      <c r="T1412" s="231"/>
      <c r="U1412" s="225"/>
      <c r="V1412" s="225"/>
      <c r="AT1412" s="101" t="s">
        <v>212</v>
      </c>
      <c r="AU1412" s="101" t="s">
        <v>83</v>
      </c>
      <c r="AV1412" s="13" t="s">
        <v>81</v>
      </c>
      <c r="AW1412" s="13" t="s">
        <v>32</v>
      </c>
      <c r="AX1412" s="13" t="s">
        <v>75</v>
      </c>
      <c r="AY1412" s="101" t="s">
        <v>204</v>
      </c>
    </row>
    <row r="1413" spans="1:51" s="13" customFormat="1" x14ac:dyDescent="0.2">
      <c r="A1413" s="225"/>
      <c r="B1413" s="226"/>
      <c r="C1413" s="225"/>
      <c r="D1413" s="200" t="s">
        <v>212</v>
      </c>
      <c r="E1413" s="227" t="s">
        <v>1</v>
      </c>
      <c r="F1413" s="228" t="s">
        <v>997</v>
      </c>
      <c r="G1413" s="225"/>
      <c r="H1413" s="227" t="s">
        <v>1</v>
      </c>
      <c r="I1413" s="225"/>
      <c r="J1413" s="225"/>
      <c r="K1413" s="225"/>
      <c r="L1413" s="226"/>
      <c r="M1413" s="229"/>
      <c r="N1413" s="230"/>
      <c r="O1413" s="230"/>
      <c r="P1413" s="230"/>
      <c r="Q1413" s="230"/>
      <c r="R1413" s="230"/>
      <c r="S1413" s="230"/>
      <c r="T1413" s="231"/>
      <c r="U1413" s="225"/>
      <c r="V1413" s="225"/>
      <c r="AT1413" s="101" t="s">
        <v>212</v>
      </c>
      <c r="AU1413" s="101" t="s">
        <v>83</v>
      </c>
      <c r="AV1413" s="13" t="s">
        <v>81</v>
      </c>
      <c r="AW1413" s="13" t="s">
        <v>32</v>
      </c>
      <c r="AX1413" s="13" t="s">
        <v>75</v>
      </c>
      <c r="AY1413" s="101" t="s">
        <v>204</v>
      </c>
    </row>
    <row r="1414" spans="1:51" s="14" customFormat="1" x14ac:dyDescent="0.2">
      <c r="A1414" s="198"/>
      <c r="B1414" s="199"/>
      <c r="C1414" s="198"/>
      <c r="D1414" s="200" t="s">
        <v>212</v>
      </c>
      <c r="E1414" s="201" t="s">
        <v>1</v>
      </c>
      <c r="F1414" s="202" t="s">
        <v>1928</v>
      </c>
      <c r="G1414" s="198"/>
      <c r="H1414" s="203">
        <v>38.15</v>
      </c>
      <c r="I1414" s="198"/>
      <c r="J1414" s="198"/>
      <c r="K1414" s="198"/>
      <c r="L1414" s="199"/>
      <c r="M1414" s="204"/>
      <c r="N1414" s="205"/>
      <c r="O1414" s="205"/>
      <c r="P1414" s="205"/>
      <c r="Q1414" s="205"/>
      <c r="R1414" s="205"/>
      <c r="S1414" s="205"/>
      <c r="T1414" s="206"/>
      <c r="U1414" s="198"/>
      <c r="V1414" s="198"/>
      <c r="AT1414" s="102" t="s">
        <v>212</v>
      </c>
      <c r="AU1414" s="102" t="s">
        <v>83</v>
      </c>
      <c r="AV1414" s="14" t="s">
        <v>83</v>
      </c>
      <c r="AW1414" s="14" t="s">
        <v>32</v>
      </c>
      <c r="AX1414" s="14" t="s">
        <v>75</v>
      </c>
      <c r="AY1414" s="102" t="s">
        <v>204</v>
      </c>
    </row>
    <row r="1415" spans="1:51" s="13" customFormat="1" x14ac:dyDescent="0.2">
      <c r="A1415" s="225"/>
      <c r="B1415" s="226"/>
      <c r="C1415" s="225"/>
      <c r="D1415" s="200" t="s">
        <v>212</v>
      </c>
      <c r="E1415" s="227" t="s">
        <v>1</v>
      </c>
      <c r="F1415" s="228" t="s">
        <v>999</v>
      </c>
      <c r="G1415" s="225"/>
      <c r="H1415" s="227" t="s">
        <v>1</v>
      </c>
      <c r="I1415" s="225"/>
      <c r="J1415" s="225"/>
      <c r="K1415" s="225"/>
      <c r="L1415" s="226"/>
      <c r="M1415" s="229"/>
      <c r="N1415" s="230"/>
      <c r="O1415" s="230"/>
      <c r="P1415" s="230"/>
      <c r="Q1415" s="230"/>
      <c r="R1415" s="230"/>
      <c r="S1415" s="230"/>
      <c r="T1415" s="231"/>
      <c r="U1415" s="225"/>
      <c r="V1415" s="225"/>
      <c r="AT1415" s="101" t="s">
        <v>212</v>
      </c>
      <c r="AU1415" s="101" t="s">
        <v>83</v>
      </c>
      <c r="AV1415" s="13" t="s">
        <v>81</v>
      </c>
      <c r="AW1415" s="13" t="s">
        <v>32</v>
      </c>
      <c r="AX1415" s="13" t="s">
        <v>75</v>
      </c>
      <c r="AY1415" s="101" t="s">
        <v>204</v>
      </c>
    </row>
    <row r="1416" spans="1:51" s="14" customFormat="1" x14ac:dyDescent="0.2">
      <c r="A1416" s="198"/>
      <c r="B1416" s="199"/>
      <c r="C1416" s="198"/>
      <c r="D1416" s="200" t="s">
        <v>212</v>
      </c>
      <c r="E1416" s="201" t="s">
        <v>1</v>
      </c>
      <c r="F1416" s="202" t="s">
        <v>1929</v>
      </c>
      <c r="G1416" s="198"/>
      <c r="H1416" s="203">
        <v>8.6999999999999993</v>
      </c>
      <c r="I1416" s="198"/>
      <c r="J1416" s="198"/>
      <c r="K1416" s="198"/>
      <c r="L1416" s="199"/>
      <c r="M1416" s="204"/>
      <c r="N1416" s="205"/>
      <c r="O1416" s="205"/>
      <c r="P1416" s="205"/>
      <c r="Q1416" s="205"/>
      <c r="R1416" s="205"/>
      <c r="S1416" s="205"/>
      <c r="T1416" s="206"/>
      <c r="U1416" s="198"/>
      <c r="V1416" s="198"/>
      <c r="AT1416" s="102" t="s">
        <v>212</v>
      </c>
      <c r="AU1416" s="102" t="s">
        <v>83</v>
      </c>
      <c r="AV1416" s="14" t="s">
        <v>83</v>
      </c>
      <c r="AW1416" s="14" t="s">
        <v>32</v>
      </c>
      <c r="AX1416" s="14" t="s">
        <v>75</v>
      </c>
      <c r="AY1416" s="102" t="s">
        <v>204</v>
      </c>
    </row>
    <row r="1417" spans="1:51" s="13" customFormat="1" x14ac:dyDescent="0.2">
      <c r="A1417" s="225"/>
      <c r="B1417" s="226"/>
      <c r="C1417" s="225"/>
      <c r="D1417" s="200" t="s">
        <v>212</v>
      </c>
      <c r="E1417" s="227" t="s">
        <v>1</v>
      </c>
      <c r="F1417" s="228" t="s">
        <v>321</v>
      </c>
      <c r="G1417" s="225"/>
      <c r="H1417" s="227" t="s">
        <v>1</v>
      </c>
      <c r="I1417" s="225"/>
      <c r="J1417" s="225"/>
      <c r="K1417" s="225"/>
      <c r="L1417" s="226"/>
      <c r="M1417" s="229"/>
      <c r="N1417" s="230"/>
      <c r="O1417" s="230"/>
      <c r="P1417" s="230"/>
      <c r="Q1417" s="230"/>
      <c r="R1417" s="230"/>
      <c r="S1417" s="230"/>
      <c r="T1417" s="231"/>
      <c r="U1417" s="225"/>
      <c r="V1417" s="225"/>
      <c r="AT1417" s="101" t="s">
        <v>212</v>
      </c>
      <c r="AU1417" s="101" t="s">
        <v>83</v>
      </c>
      <c r="AV1417" s="13" t="s">
        <v>81</v>
      </c>
      <c r="AW1417" s="13" t="s">
        <v>32</v>
      </c>
      <c r="AX1417" s="13" t="s">
        <v>75</v>
      </c>
      <c r="AY1417" s="101" t="s">
        <v>204</v>
      </c>
    </row>
    <row r="1418" spans="1:51" s="14" customFormat="1" x14ac:dyDescent="0.2">
      <c r="A1418" s="198"/>
      <c r="B1418" s="199"/>
      <c r="C1418" s="198"/>
      <c r="D1418" s="200" t="s">
        <v>212</v>
      </c>
      <c r="E1418" s="201" t="s">
        <v>1</v>
      </c>
      <c r="F1418" s="202" t="s">
        <v>1930</v>
      </c>
      <c r="G1418" s="198"/>
      <c r="H1418" s="203">
        <v>0.9</v>
      </c>
      <c r="I1418" s="198"/>
      <c r="J1418" s="198"/>
      <c r="K1418" s="198"/>
      <c r="L1418" s="199"/>
      <c r="M1418" s="204"/>
      <c r="N1418" s="205"/>
      <c r="O1418" s="205"/>
      <c r="P1418" s="205"/>
      <c r="Q1418" s="205"/>
      <c r="R1418" s="205"/>
      <c r="S1418" s="205"/>
      <c r="T1418" s="206"/>
      <c r="U1418" s="198"/>
      <c r="V1418" s="198"/>
      <c r="AT1418" s="102" t="s">
        <v>212</v>
      </c>
      <c r="AU1418" s="102" t="s">
        <v>83</v>
      </c>
      <c r="AV1418" s="14" t="s">
        <v>83</v>
      </c>
      <c r="AW1418" s="14" t="s">
        <v>32</v>
      </c>
      <c r="AX1418" s="14" t="s">
        <v>75</v>
      </c>
      <c r="AY1418" s="102" t="s">
        <v>204</v>
      </c>
    </row>
    <row r="1419" spans="1:51" s="14" customFormat="1" x14ac:dyDescent="0.2">
      <c r="A1419" s="198"/>
      <c r="B1419" s="199"/>
      <c r="C1419" s="198"/>
      <c r="D1419" s="200" t="s">
        <v>212</v>
      </c>
      <c r="E1419" s="201" t="s">
        <v>1</v>
      </c>
      <c r="F1419" s="202" t="s">
        <v>1931</v>
      </c>
      <c r="G1419" s="198"/>
      <c r="H1419" s="203">
        <v>1.8</v>
      </c>
      <c r="I1419" s="198"/>
      <c r="J1419" s="198"/>
      <c r="K1419" s="198"/>
      <c r="L1419" s="199"/>
      <c r="M1419" s="204"/>
      <c r="N1419" s="205"/>
      <c r="O1419" s="205"/>
      <c r="P1419" s="205"/>
      <c r="Q1419" s="205"/>
      <c r="R1419" s="205"/>
      <c r="S1419" s="205"/>
      <c r="T1419" s="206"/>
      <c r="U1419" s="198"/>
      <c r="V1419" s="198"/>
      <c r="AT1419" s="102" t="s">
        <v>212</v>
      </c>
      <c r="AU1419" s="102" t="s">
        <v>83</v>
      </c>
      <c r="AV1419" s="14" t="s">
        <v>83</v>
      </c>
      <c r="AW1419" s="14" t="s">
        <v>32</v>
      </c>
      <c r="AX1419" s="14" t="s">
        <v>75</v>
      </c>
      <c r="AY1419" s="102" t="s">
        <v>204</v>
      </c>
    </row>
    <row r="1420" spans="1:51" s="13" customFormat="1" x14ac:dyDescent="0.2">
      <c r="A1420" s="225"/>
      <c r="B1420" s="226"/>
      <c r="C1420" s="225"/>
      <c r="D1420" s="200" t="s">
        <v>212</v>
      </c>
      <c r="E1420" s="227" t="s">
        <v>1</v>
      </c>
      <c r="F1420" s="228" t="s">
        <v>1338</v>
      </c>
      <c r="G1420" s="225"/>
      <c r="H1420" s="227" t="s">
        <v>1</v>
      </c>
      <c r="I1420" s="225"/>
      <c r="J1420" s="225"/>
      <c r="K1420" s="225"/>
      <c r="L1420" s="226"/>
      <c r="M1420" s="229"/>
      <c r="N1420" s="230"/>
      <c r="O1420" s="230"/>
      <c r="P1420" s="230"/>
      <c r="Q1420" s="230"/>
      <c r="R1420" s="230"/>
      <c r="S1420" s="230"/>
      <c r="T1420" s="231"/>
      <c r="U1420" s="225"/>
      <c r="V1420" s="225"/>
      <c r="AT1420" s="101" t="s">
        <v>212</v>
      </c>
      <c r="AU1420" s="101" t="s">
        <v>83</v>
      </c>
      <c r="AV1420" s="13" t="s">
        <v>81</v>
      </c>
      <c r="AW1420" s="13" t="s">
        <v>32</v>
      </c>
      <c r="AX1420" s="13" t="s">
        <v>75</v>
      </c>
      <c r="AY1420" s="101" t="s">
        <v>204</v>
      </c>
    </row>
    <row r="1421" spans="1:51" s="13" customFormat="1" x14ac:dyDescent="0.2">
      <c r="A1421" s="225"/>
      <c r="B1421" s="226"/>
      <c r="C1421" s="225"/>
      <c r="D1421" s="200" t="s">
        <v>212</v>
      </c>
      <c r="E1421" s="227" t="s">
        <v>1</v>
      </c>
      <c r="F1421" s="228" t="s">
        <v>482</v>
      </c>
      <c r="G1421" s="225"/>
      <c r="H1421" s="227" t="s">
        <v>1</v>
      </c>
      <c r="I1421" s="225"/>
      <c r="J1421" s="225"/>
      <c r="K1421" s="225"/>
      <c r="L1421" s="226"/>
      <c r="M1421" s="229"/>
      <c r="N1421" s="230"/>
      <c r="O1421" s="230"/>
      <c r="P1421" s="230"/>
      <c r="Q1421" s="230"/>
      <c r="R1421" s="230"/>
      <c r="S1421" s="230"/>
      <c r="T1421" s="231"/>
      <c r="U1421" s="225"/>
      <c r="V1421" s="225"/>
      <c r="AT1421" s="101" t="s">
        <v>212</v>
      </c>
      <c r="AU1421" s="101" t="s">
        <v>83</v>
      </c>
      <c r="AV1421" s="13" t="s">
        <v>81</v>
      </c>
      <c r="AW1421" s="13" t="s">
        <v>32</v>
      </c>
      <c r="AX1421" s="13" t="s">
        <v>75</v>
      </c>
      <c r="AY1421" s="101" t="s">
        <v>204</v>
      </c>
    </row>
    <row r="1422" spans="1:51" s="14" customFormat="1" x14ac:dyDescent="0.2">
      <c r="A1422" s="198"/>
      <c r="B1422" s="199"/>
      <c r="C1422" s="198"/>
      <c r="D1422" s="200" t="s">
        <v>212</v>
      </c>
      <c r="E1422" s="201" t="s">
        <v>1</v>
      </c>
      <c r="F1422" s="202" t="s">
        <v>1932</v>
      </c>
      <c r="G1422" s="198"/>
      <c r="H1422" s="203">
        <v>70.2</v>
      </c>
      <c r="I1422" s="198"/>
      <c r="J1422" s="198"/>
      <c r="K1422" s="198"/>
      <c r="L1422" s="199"/>
      <c r="M1422" s="204"/>
      <c r="N1422" s="205"/>
      <c r="O1422" s="205"/>
      <c r="P1422" s="205"/>
      <c r="Q1422" s="205"/>
      <c r="R1422" s="205"/>
      <c r="S1422" s="205"/>
      <c r="T1422" s="206"/>
      <c r="U1422" s="198"/>
      <c r="V1422" s="198"/>
      <c r="AT1422" s="102" t="s">
        <v>212</v>
      </c>
      <c r="AU1422" s="102" t="s">
        <v>83</v>
      </c>
      <c r="AV1422" s="14" t="s">
        <v>83</v>
      </c>
      <c r="AW1422" s="14" t="s">
        <v>32</v>
      </c>
      <c r="AX1422" s="14" t="s">
        <v>75</v>
      </c>
      <c r="AY1422" s="102" t="s">
        <v>204</v>
      </c>
    </row>
    <row r="1423" spans="1:51" s="13" customFormat="1" x14ac:dyDescent="0.2">
      <c r="A1423" s="225"/>
      <c r="B1423" s="226"/>
      <c r="C1423" s="225"/>
      <c r="D1423" s="200" t="s">
        <v>212</v>
      </c>
      <c r="E1423" s="227" t="s">
        <v>1</v>
      </c>
      <c r="F1423" s="228" t="s">
        <v>1346</v>
      </c>
      <c r="G1423" s="225"/>
      <c r="H1423" s="227" t="s">
        <v>1</v>
      </c>
      <c r="I1423" s="225"/>
      <c r="J1423" s="225"/>
      <c r="K1423" s="225"/>
      <c r="L1423" s="226"/>
      <c r="M1423" s="229"/>
      <c r="N1423" s="230"/>
      <c r="O1423" s="230"/>
      <c r="P1423" s="230"/>
      <c r="Q1423" s="230"/>
      <c r="R1423" s="230"/>
      <c r="S1423" s="230"/>
      <c r="T1423" s="231"/>
      <c r="U1423" s="225"/>
      <c r="V1423" s="225"/>
      <c r="AT1423" s="101" t="s">
        <v>212</v>
      </c>
      <c r="AU1423" s="101" t="s">
        <v>83</v>
      </c>
      <c r="AV1423" s="13" t="s">
        <v>81</v>
      </c>
      <c r="AW1423" s="13" t="s">
        <v>32</v>
      </c>
      <c r="AX1423" s="13" t="s">
        <v>75</v>
      </c>
      <c r="AY1423" s="101" t="s">
        <v>204</v>
      </c>
    </row>
    <row r="1424" spans="1:51" s="13" customFormat="1" x14ac:dyDescent="0.2">
      <c r="A1424" s="225"/>
      <c r="B1424" s="226"/>
      <c r="C1424" s="225"/>
      <c r="D1424" s="200" t="s">
        <v>212</v>
      </c>
      <c r="E1424" s="227" t="s">
        <v>1</v>
      </c>
      <c r="F1424" s="228" t="s">
        <v>473</v>
      </c>
      <c r="G1424" s="225"/>
      <c r="H1424" s="227" t="s">
        <v>1</v>
      </c>
      <c r="I1424" s="225"/>
      <c r="J1424" s="225"/>
      <c r="K1424" s="225"/>
      <c r="L1424" s="226"/>
      <c r="M1424" s="229"/>
      <c r="N1424" s="230"/>
      <c r="O1424" s="230"/>
      <c r="P1424" s="230"/>
      <c r="Q1424" s="230"/>
      <c r="R1424" s="230"/>
      <c r="S1424" s="230"/>
      <c r="T1424" s="231"/>
      <c r="U1424" s="225"/>
      <c r="V1424" s="225"/>
      <c r="AT1424" s="101" t="s">
        <v>212</v>
      </c>
      <c r="AU1424" s="101" t="s">
        <v>83</v>
      </c>
      <c r="AV1424" s="13" t="s">
        <v>81</v>
      </c>
      <c r="AW1424" s="13" t="s">
        <v>32</v>
      </c>
      <c r="AX1424" s="13" t="s">
        <v>75</v>
      </c>
      <c r="AY1424" s="101" t="s">
        <v>204</v>
      </c>
    </row>
    <row r="1425" spans="1:51" s="14" customFormat="1" x14ac:dyDescent="0.2">
      <c r="A1425" s="198"/>
      <c r="B1425" s="199"/>
      <c r="C1425" s="198"/>
      <c r="D1425" s="200" t="s">
        <v>212</v>
      </c>
      <c r="E1425" s="201" t="s">
        <v>1</v>
      </c>
      <c r="F1425" s="202" t="s">
        <v>1933</v>
      </c>
      <c r="G1425" s="198"/>
      <c r="H1425" s="203">
        <v>12.6</v>
      </c>
      <c r="I1425" s="198"/>
      <c r="J1425" s="198"/>
      <c r="K1425" s="198"/>
      <c r="L1425" s="199"/>
      <c r="M1425" s="204"/>
      <c r="N1425" s="205"/>
      <c r="O1425" s="205"/>
      <c r="P1425" s="205"/>
      <c r="Q1425" s="205"/>
      <c r="R1425" s="205"/>
      <c r="S1425" s="205"/>
      <c r="T1425" s="206"/>
      <c r="U1425" s="198"/>
      <c r="V1425" s="198"/>
      <c r="AT1425" s="102" t="s">
        <v>212</v>
      </c>
      <c r="AU1425" s="102" t="s">
        <v>83</v>
      </c>
      <c r="AV1425" s="14" t="s">
        <v>83</v>
      </c>
      <c r="AW1425" s="14" t="s">
        <v>32</v>
      </c>
      <c r="AX1425" s="14" t="s">
        <v>75</v>
      </c>
      <c r="AY1425" s="102" t="s">
        <v>204</v>
      </c>
    </row>
    <row r="1426" spans="1:51" s="13" customFormat="1" x14ac:dyDescent="0.2">
      <c r="A1426" s="225"/>
      <c r="B1426" s="226"/>
      <c r="C1426" s="225"/>
      <c r="D1426" s="200" t="s">
        <v>212</v>
      </c>
      <c r="E1426" s="227" t="s">
        <v>1</v>
      </c>
      <c r="F1426" s="228" t="s">
        <v>1154</v>
      </c>
      <c r="G1426" s="225"/>
      <c r="H1426" s="227" t="s">
        <v>1</v>
      </c>
      <c r="I1426" s="225"/>
      <c r="J1426" s="225"/>
      <c r="K1426" s="225"/>
      <c r="L1426" s="226"/>
      <c r="M1426" s="229"/>
      <c r="N1426" s="230"/>
      <c r="O1426" s="230"/>
      <c r="P1426" s="230"/>
      <c r="Q1426" s="230"/>
      <c r="R1426" s="230"/>
      <c r="S1426" s="230"/>
      <c r="T1426" s="231"/>
      <c r="U1426" s="225"/>
      <c r="V1426" s="225"/>
      <c r="AT1426" s="101" t="s">
        <v>212</v>
      </c>
      <c r="AU1426" s="101" t="s">
        <v>83</v>
      </c>
      <c r="AV1426" s="13" t="s">
        <v>81</v>
      </c>
      <c r="AW1426" s="13" t="s">
        <v>32</v>
      </c>
      <c r="AX1426" s="13" t="s">
        <v>75</v>
      </c>
      <c r="AY1426" s="101" t="s">
        <v>204</v>
      </c>
    </row>
    <row r="1427" spans="1:51" s="13" customFormat="1" x14ac:dyDescent="0.2">
      <c r="A1427" s="225"/>
      <c r="B1427" s="226"/>
      <c r="C1427" s="225"/>
      <c r="D1427" s="200" t="s">
        <v>212</v>
      </c>
      <c r="E1427" s="227" t="s">
        <v>1</v>
      </c>
      <c r="F1427" s="228" t="s">
        <v>1651</v>
      </c>
      <c r="G1427" s="225"/>
      <c r="H1427" s="227" t="s">
        <v>1</v>
      </c>
      <c r="I1427" s="225"/>
      <c r="J1427" s="225"/>
      <c r="K1427" s="225"/>
      <c r="L1427" s="226"/>
      <c r="M1427" s="229"/>
      <c r="N1427" s="230"/>
      <c r="O1427" s="230"/>
      <c r="P1427" s="230"/>
      <c r="Q1427" s="230"/>
      <c r="R1427" s="230"/>
      <c r="S1427" s="230"/>
      <c r="T1427" s="231"/>
      <c r="U1427" s="225"/>
      <c r="V1427" s="225"/>
      <c r="AT1427" s="101" t="s">
        <v>212</v>
      </c>
      <c r="AU1427" s="101" t="s">
        <v>83</v>
      </c>
      <c r="AV1427" s="13" t="s">
        <v>81</v>
      </c>
      <c r="AW1427" s="13" t="s">
        <v>32</v>
      </c>
      <c r="AX1427" s="13" t="s">
        <v>75</v>
      </c>
      <c r="AY1427" s="101" t="s">
        <v>204</v>
      </c>
    </row>
    <row r="1428" spans="1:51" s="13" customFormat="1" x14ac:dyDescent="0.2">
      <c r="A1428" s="225"/>
      <c r="B1428" s="226"/>
      <c r="C1428" s="225"/>
      <c r="D1428" s="200" t="s">
        <v>212</v>
      </c>
      <c r="E1428" s="227" t="s">
        <v>1</v>
      </c>
      <c r="F1428" s="228" t="s">
        <v>475</v>
      </c>
      <c r="G1428" s="225"/>
      <c r="H1428" s="227" t="s">
        <v>1</v>
      </c>
      <c r="I1428" s="225"/>
      <c r="J1428" s="225"/>
      <c r="K1428" s="225"/>
      <c r="L1428" s="226"/>
      <c r="M1428" s="229"/>
      <c r="N1428" s="230"/>
      <c r="O1428" s="230"/>
      <c r="P1428" s="230"/>
      <c r="Q1428" s="230"/>
      <c r="R1428" s="230"/>
      <c r="S1428" s="230"/>
      <c r="T1428" s="231"/>
      <c r="U1428" s="225"/>
      <c r="V1428" s="225"/>
      <c r="AT1428" s="101" t="s">
        <v>212</v>
      </c>
      <c r="AU1428" s="101" t="s">
        <v>83</v>
      </c>
      <c r="AV1428" s="13" t="s">
        <v>81</v>
      </c>
      <c r="AW1428" s="13" t="s">
        <v>32</v>
      </c>
      <c r="AX1428" s="13" t="s">
        <v>75</v>
      </c>
      <c r="AY1428" s="101" t="s">
        <v>204</v>
      </c>
    </row>
    <row r="1429" spans="1:51" s="14" customFormat="1" x14ac:dyDescent="0.2">
      <c r="A1429" s="198"/>
      <c r="B1429" s="199"/>
      <c r="C1429" s="198"/>
      <c r="D1429" s="200" t="s">
        <v>212</v>
      </c>
      <c r="E1429" s="201" t="s">
        <v>1</v>
      </c>
      <c r="F1429" s="202" t="s">
        <v>1934</v>
      </c>
      <c r="G1429" s="198"/>
      <c r="H1429" s="203">
        <v>4.2</v>
      </c>
      <c r="I1429" s="198"/>
      <c r="J1429" s="198"/>
      <c r="K1429" s="198"/>
      <c r="L1429" s="199"/>
      <c r="M1429" s="204"/>
      <c r="N1429" s="205"/>
      <c r="O1429" s="205"/>
      <c r="P1429" s="205"/>
      <c r="Q1429" s="205"/>
      <c r="R1429" s="205"/>
      <c r="S1429" s="205"/>
      <c r="T1429" s="206"/>
      <c r="U1429" s="198"/>
      <c r="V1429" s="198"/>
      <c r="AT1429" s="102" t="s">
        <v>212</v>
      </c>
      <c r="AU1429" s="102" t="s">
        <v>83</v>
      </c>
      <c r="AV1429" s="14" t="s">
        <v>83</v>
      </c>
      <c r="AW1429" s="14" t="s">
        <v>32</v>
      </c>
      <c r="AX1429" s="14" t="s">
        <v>75</v>
      </c>
      <c r="AY1429" s="102" t="s">
        <v>204</v>
      </c>
    </row>
    <row r="1430" spans="1:51" s="13" customFormat="1" x14ac:dyDescent="0.2">
      <c r="A1430" s="225"/>
      <c r="B1430" s="226"/>
      <c r="C1430" s="225"/>
      <c r="D1430" s="200" t="s">
        <v>212</v>
      </c>
      <c r="E1430" s="227" t="s">
        <v>1</v>
      </c>
      <c r="F1430" s="228" t="s">
        <v>321</v>
      </c>
      <c r="G1430" s="225"/>
      <c r="H1430" s="227" t="s">
        <v>1</v>
      </c>
      <c r="I1430" s="225"/>
      <c r="J1430" s="225"/>
      <c r="K1430" s="225"/>
      <c r="L1430" s="226"/>
      <c r="M1430" s="229"/>
      <c r="N1430" s="230"/>
      <c r="O1430" s="230"/>
      <c r="P1430" s="230"/>
      <c r="Q1430" s="230"/>
      <c r="R1430" s="230"/>
      <c r="S1430" s="230"/>
      <c r="T1430" s="231"/>
      <c r="U1430" s="225"/>
      <c r="V1430" s="225"/>
      <c r="AT1430" s="101" t="s">
        <v>212</v>
      </c>
      <c r="AU1430" s="101" t="s">
        <v>83</v>
      </c>
      <c r="AV1430" s="13" t="s">
        <v>81</v>
      </c>
      <c r="AW1430" s="13" t="s">
        <v>32</v>
      </c>
      <c r="AX1430" s="13" t="s">
        <v>75</v>
      </c>
      <c r="AY1430" s="101" t="s">
        <v>204</v>
      </c>
    </row>
    <row r="1431" spans="1:51" s="14" customFormat="1" x14ac:dyDescent="0.2">
      <c r="A1431" s="198"/>
      <c r="B1431" s="199"/>
      <c r="C1431" s="198"/>
      <c r="D1431" s="200" t="s">
        <v>212</v>
      </c>
      <c r="E1431" s="201" t="s">
        <v>1</v>
      </c>
      <c r="F1431" s="202" t="s">
        <v>1935</v>
      </c>
      <c r="G1431" s="198"/>
      <c r="H1431" s="203">
        <v>10.4</v>
      </c>
      <c r="I1431" s="198"/>
      <c r="J1431" s="198"/>
      <c r="K1431" s="198"/>
      <c r="L1431" s="199"/>
      <c r="M1431" s="204"/>
      <c r="N1431" s="205"/>
      <c r="O1431" s="205"/>
      <c r="P1431" s="205"/>
      <c r="Q1431" s="205"/>
      <c r="R1431" s="205"/>
      <c r="S1431" s="205"/>
      <c r="T1431" s="206"/>
      <c r="U1431" s="198"/>
      <c r="V1431" s="198"/>
      <c r="AT1431" s="102" t="s">
        <v>212</v>
      </c>
      <c r="AU1431" s="102" t="s">
        <v>83</v>
      </c>
      <c r="AV1431" s="14" t="s">
        <v>83</v>
      </c>
      <c r="AW1431" s="14" t="s">
        <v>32</v>
      </c>
      <c r="AX1431" s="14" t="s">
        <v>75</v>
      </c>
      <c r="AY1431" s="102" t="s">
        <v>204</v>
      </c>
    </row>
    <row r="1432" spans="1:51" s="13" customFormat="1" x14ac:dyDescent="0.2">
      <c r="A1432" s="225"/>
      <c r="B1432" s="226"/>
      <c r="C1432" s="225"/>
      <c r="D1432" s="200" t="s">
        <v>212</v>
      </c>
      <c r="E1432" s="227" t="s">
        <v>1</v>
      </c>
      <c r="F1432" s="228" t="s">
        <v>325</v>
      </c>
      <c r="G1432" s="225"/>
      <c r="H1432" s="227" t="s">
        <v>1</v>
      </c>
      <c r="I1432" s="225"/>
      <c r="J1432" s="225"/>
      <c r="K1432" s="225"/>
      <c r="L1432" s="226"/>
      <c r="M1432" s="229"/>
      <c r="N1432" s="230"/>
      <c r="O1432" s="230"/>
      <c r="P1432" s="230"/>
      <c r="Q1432" s="230"/>
      <c r="R1432" s="230"/>
      <c r="S1432" s="230"/>
      <c r="T1432" s="231"/>
      <c r="U1432" s="225"/>
      <c r="V1432" s="225"/>
      <c r="AT1432" s="101" t="s">
        <v>212</v>
      </c>
      <c r="AU1432" s="101" t="s">
        <v>83</v>
      </c>
      <c r="AV1432" s="13" t="s">
        <v>81</v>
      </c>
      <c r="AW1432" s="13" t="s">
        <v>32</v>
      </c>
      <c r="AX1432" s="13" t="s">
        <v>75</v>
      </c>
      <c r="AY1432" s="101" t="s">
        <v>204</v>
      </c>
    </row>
    <row r="1433" spans="1:51" s="14" customFormat="1" x14ac:dyDescent="0.2">
      <c r="A1433" s="198"/>
      <c r="B1433" s="199"/>
      <c r="C1433" s="198"/>
      <c r="D1433" s="200" t="s">
        <v>212</v>
      </c>
      <c r="E1433" s="201" t="s">
        <v>1</v>
      </c>
      <c r="F1433" s="202" t="s">
        <v>1936</v>
      </c>
      <c r="G1433" s="198"/>
      <c r="H1433" s="203">
        <v>3.6</v>
      </c>
      <c r="I1433" s="198"/>
      <c r="J1433" s="198"/>
      <c r="K1433" s="198"/>
      <c r="L1433" s="199"/>
      <c r="M1433" s="204"/>
      <c r="N1433" s="205"/>
      <c r="O1433" s="205"/>
      <c r="P1433" s="205"/>
      <c r="Q1433" s="205"/>
      <c r="R1433" s="205"/>
      <c r="S1433" s="205"/>
      <c r="T1433" s="206"/>
      <c r="U1433" s="198"/>
      <c r="V1433" s="198"/>
      <c r="AT1433" s="102" t="s">
        <v>212</v>
      </c>
      <c r="AU1433" s="102" t="s">
        <v>83</v>
      </c>
      <c r="AV1433" s="14" t="s">
        <v>83</v>
      </c>
      <c r="AW1433" s="14" t="s">
        <v>32</v>
      </c>
      <c r="AX1433" s="14" t="s">
        <v>75</v>
      </c>
      <c r="AY1433" s="102" t="s">
        <v>204</v>
      </c>
    </row>
    <row r="1434" spans="1:51" s="13" customFormat="1" x14ac:dyDescent="0.2">
      <c r="A1434" s="225"/>
      <c r="B1434" s="226"/>
      <c r="C1434" s="225"/>
      <c r="D1434" s="200" t="s">
        <v>212</v>
      </c>
      <c r="E1434" s="227" t="s">
        <v>1</v>
      </c>
      <c r="F1434" s="228" t="s">
        <v>468</v>
      </c>
      <c r="G1434" s="225"/>
      <c r="H1434" s="227" t="s">
        <v>1</v>
      </c>
      <c r="I1434" s="225"/>
      <c r="J1434" s="225"/>
      <c r="K1434" s="225"/>
      <c r="L1434" s="226"/>
      <c r="M1434" s="229"/>
      <c r="N1434" s="230"/>
      <c r="O1434" s="230"/>
      <c r="P1434" s="230"/>
      <c r="Q1434" s="230"/>
      <c r="R1434" s="230"/>
      <c r="S1434" s="230"/>
      <c r="T1434" s="231"/>
      <c r="U1434" s="225"/>
      <c r="V1434" s="225"/>
      <c r="AT1434" s="101" t="s">
        <v>212</v>
      </c>
      <c r="AU1434" s="101" t="s">
        <v>83</v>
      </c>
      <c r="AV1434" s="13" t="s">
        <v>81</v>
      </c>
      <c r="AW1434" s="13" t="s">
        <v>32</v>
      </c>
      <c r="AX1434" s="13" t="s">
        <v>75</v>
      </c>
      <c r="AY1434" s="101" t="s">
        <v>204</v>
      </c>
    </row>
    <row r="1435" spans="1:51" s="14" customFormat="1" x14ac:dyDescent="0.2">
      <c r="A1435" s="198"/>
      <c r="B1435" s="199"/>
      <c r="C1435" s="198"/>
      <c r="D1435" s="200" t="s">
        <v>212</v>
      </c>
      <c r="E1435" s="201" t="s">
        <v>1</v>
      </c>
      <c r="F1435" s="202" t="s">
        <v>1937</v>
      </c>
      <c r="G1435" s="198"/>
      <c r="H1435" s="203">
        <v>2.6</v>
      </c>
      <c r="I1435" s="198"/>
      <c r="J1435" s="198"/>
      <c r="K1435" s="198"/>
      <c r="L1435" s="199"/>
      <c r="M1435" s="204"/>
      <c r="N1435" s="205"/>
      <c r="O1435" s="205"/>
      <c r="P1435" s="205"/>
      <c r="Q1435" s="205"/>
      <c r="R1435" s="205"/>
      <c r="S1435" s="205"/>
      <c r="T1435" s="206"/>
      <c r="U1435" s="198"/>
      <c r="V1435" s="198"/>
      <c r="AT1435" s="102" t="s">
        <v>212</v>
      </c>
      <c r="AU1435" s="102" t="s">
        <v>83</v>
      </c>
      <c r="AV1435" s="14" t="s">
        <v>83</v>
      </c>
      <c r="AW1435" s="14" t="s">
        <v>32</v>
      </c>
      <c r="AX1435" s="14" t="s">
        <v>75</v>
      </c>
      <c r="AY1435" s="102" t="s">
        <v>204</v>
      </c>
    </row>
    <row r="1436" spans="1:51" s="13" customFormat="1" x14ac:dyDescent="0.2">
      <c r="A1436" s="225"/>
      <c r="B1436" s="226"/>
      <c r="C1436" s="225"/>
      <c r="D1436" s="200" t="s">
        <v>212</v>
      </c>
      <c r="E1436" s="227" t="s">
        <v>1</v>
      </c>
      <c r="F1436" s="228" t="s">
        <v>419</v>
      </c>
      <c r="G1436" s="225"/>
      <c r="H1436" s="227" t="s">
        <v>1</v>
      </c>
      <c r="I1436" s="225"/>
      <c r="J1436" s="225"/>
      <c r="K1436" s="225"/>
      <c r="L1436" s="226"/>
      <c r="M1436" s="229"/>
      <c r="N1436" s="230"/>
      <c r="O1436" s="230"/>
      <c r="P1436" s="230"/>
      <c r="Q1436" s="230"/>
      <c r="R1436" s="230"/>
      <c r="S1436" s="230"/>
      <c r="T1436" s="231"/>
      <c r="U1436" s="225"/>
      <c r="V1436" s="225"/>
      <c r="AT1436" s="101" t="s">
        <v>212</v>
      </c>
      <c r="AU1436" s="101" t="s">
        <v>83</v>
      </c>
      <c r="AV1436" s="13" t="s">
        <v>81</v>
      </c>
      <c r="AW1436" s="13" t="s">
        <v>32</v>
      </c>
      <c r="AX1436" s="13" t="s">
        <v>75</v>
      </c>
      <c r="AY1436" s="101" t="s">
        <v>204</v>
      </c>
    </row>
    <row r="1437" spans="1:51" s="14" customFormat="1" x14ac:dyDescent="0.2">
      <c r="A1437" s="198"/>
      <c r="B1437" s="199"/>
      <c r="C1437" s="198"/>
      <c r="D1437" s="200" t="s">
        <v>212</v>
      </c>
      <c r="E1437" s="201" t="s">
        <v>1</v>
      </c>
      <c r="F1437" s="202" t="s">
        <v>1938</v>
      </c>
      <c r="G1437" s="198"/>
      <c r="H1437" s="203">
        <v>27.4</v>
      </c>
      <c r="I1437" s="198"/>
      <c r="J1437" s="198"/>
      <c r="K1437" s="198"/>
      <c r="L1437" s="199"/>
      <c r="M1437" s="204"/>
      <c r="N1437" s="205"/>
      <c r="O1437" s="205"/>
      <c r="P1437" s="205"/>
      <c r="Q1437" s="205"/>
      <c r="R1437" s="205"/>
      <c r="S1437" s="205"/>
      <c r="T1437" s="206"/>
      <c r="U1437" s="198"/>
      <c r="V1437" s="198"/>
      <c r="AT1437" s="102" t="s">
        <v>212</v>
      </c>
      <c r="AU1437" s="102" t="s">
        <v>83</v>
      </c>
      <c r="AV1437" s="14" t="s">
        <v>83</v>
      </c>
      <c r="AW1437" s="14" t="s">
        <v>32</v>
      </c>
      <c r="AX1437" s="14" t="s">
        <v>75</v>
      </c>
      <c r="AY1437" s="102" t="s">
        <v>204</v>
      </c>
    </row>
    <row r="1438" spans="1:51" s="13" customFormat="1" x14ac:dyDescent="0.2">
      <c r="A1438" s="225"/>
      <c r="B1438" s="226"/>
      <c r="C1438" s="225"/>
      <c r="D1438" s="200" t="s">
        <v>212</v>
      </c>
      <c r="E1438" s="227" t="s">
        <v>1</v>
      </c>
      <c r="F1438" s="228" t="s">
        <v>485</v>
      </c>
      <c r="G1438" s="225"/>
      <c r="H1438" s="227" t="s">
        <v>1</v>
      </c>
      <c r="I1438" s="225"/>
      <c r="J1438" s="225"/>
      <c r="K1438" s="225"/>
      <c r="L1438" s="226"/>
      <c r="M1438" s="229"/>
      <c r="N1438" s="230"/>
      <c r="O1438" s="230"/>
      <c r="P1438" s="230"/>
      <c r="Q1438" s="230"/>
      <c r="R1438" s="230"/>
      <c r="S1438" s="230"/>
      <c r="T1438" s="231"/>
      <c r="U1438" s="225"/>
      <c r="V1438" s="225"/>
      <c r="AT1438" s="101" t="s">
        <v>212</v>
      </c>
      <c r="AU1438" s="101" t="s">
        <v>83</v>
      </c>
      <c r="AV1438" s="13" t="s">
        <v>81</v>
      </c>
      <c r="AW1438" s="13" t="s">
        <v>32</v>
      </c>
      <c r="AX1438" s="13" t="s">
        <v>75</v>
      </c>
      <c r="AY1438" s="101" t="s">
        <v>204</v>
      </c>
    </row>
    <row r="1439" spans="1:51" s="14" customFormat="1" x14ac:dyDescent="0.2">
      <c r="A1439" s="198"/>
      <c r="B1439" s="199"/>
      <c r="C1439" s="198"/>
      <c r="D1439" s="200" t="s">
        <v>212</v>
      </c>
      <c r="E1439" s="201" t="s">
        <v>1</v>
      </c>
      <c r="F1439" s="202" t="s">
        <v>1939</v>
      </c>
      <c r="G1439" s="198"/>
      <c r="H1439" s="203">
        <v>50.4</v>
      </c>
      <c r="I1439" s="198"/>
      <c r="J1439" s="198"/>
      <c r="K1439" s="198"/>
      <c r="L1439" s="199"/>
      <c r="M1439" s="204"/>
      <c r="N1439" s="205"/>
      <c r="O1439" s="205"/>
      <c r="P1439" s="205"/>
      <c r="Q1439" s="205"/>
      <c r="R1439" s="205"/>
      <c r="S1439" s="205"/>
      <c r="T1439" s="206"/>
      <c r="U1439" s="198"/>
      <c r="V1439" s="198"/>
      <c r="AT1439" s="102" t="s">
        <v>212</v>
      </c>
      <c r="AU1439" s="102" t="s">
        <v>83</v>
      </c>
      <c r="AV1439" s="14" t="s">
        <v>83</v>
      </c>
      <c r="AW1439" s="14" t="s">
        <v>32</v>
      </c>
      <c r="AX1439" s="14" t="s">
        <v>75</v>
      </c>
      <c r="AY1439" s="102" t="s">
        <v>204</v>
      </c>
    </row>
    <row r="1440" spans="1:51" s="13" customFormat="1" x14ac:dyDescent="0.2">
      <c r="A1440" s="225"/>
      <c r="B1440" s="226"/>
      <c r="C1440" s="225"/>
      <c r="D1440" s="200" t="s">
        <v>212</v>
      </c>
      <c r="E1440" s="227" t="s">
        <v>1</v>
      </c>
      <c r="F1440" s="228" t="s">
        <v>421</v>
      </c>
      <c r="G1440" s="225"/>
      <c r="H1440" s="227" t="s">
        <v>1</v>
      </c>
      <c r="I1440" s="225"/>
      <c r="J1440" s="225"/>
      <c r="K1440" s="225"/>
      <c r="L1440" s="226"/>
      <c r="M1440" s="229"/>
      <c r="N1440" s="230"/>
      <c r="O1440" s="230"/>
      <c r="P1440" s="230"/>
      <c r="Q1440" s="230"/>
      <c r="R1440" s="230"/>
      <c r="S1440" s="230"/>
      <c r="T1440" s="231"/>
      <c r="U1440" s="225"/>
      <c r="V1440" s="225"/>
      <c r="AT1440" s="101" t="s">
        <v>212</v>
      </c>
      <c r="AU1440" s="101" t="s">
        <v>83</v>
      </c>
      <c r="AV1440" s="13" t="s">
        <v>81</v>
      </c>
      <c r="AW1440" s="13" t="s">
        <v>32</v>
      </c>
      <c r="AX1440" s="13" t="s">
        <v>75</v>
      </c>
      <c r="AY1440" s="101" t="s">
        <v>204</v>
      </c>
    </row>
    <row r="1441" spans="1:51" s="14" customFormat="1" x14ac:dyDescent="0.2">
      <c r="A1441" s="198"/>
      <c r="B1441" s="199"/>
      <c r="C1441" s="198"/>
      <c r="D1441" s="200" t="s">
        <v>212</v>
      </c>
      <c r="E1441" s="201" t="s">
        <v>1</v>
      </c>
      <c r="F1441" s="202" t="s">
        <v>1940</v>
      </c>
      <c r="G1441" s="198"/>
      <c r="H1441" s="203">
        <v>19.399999999999999</v>
      </c>
      <c r="I1441" s="198"/>
      <c r="J1441" s="198"/>
      <c r="K1441" s="198"/>
      <c r="L1441" s="199"/>
      <c r="M1441" s="204"/>
      <c r="N1441" s="205"/>
      <c r="O1441" s="205"/>
      <c r="P1441" s="205"/>
      <c r="Q1441" s="205"/>
      <c r="R1441" s="205"/>
      <c r="S1441" s="205"/>
      <c r="T1441" s="206"/>
      <c r="U1441" s="198"/>
      <c r="V1441" s="198"/>
      <c r="AT1441" s="102" t="s">
        <v>212</v>
      </c>
      <c r="AU1441" s="102" t="s">
        <v>83</v>
      </c>
      <c r="AV1441" s="14" t="s">
        <v>83</v>
      </c>
      <c r="AW1441" s="14" t="s">
        <v>32</v>
      </c>
      <c r="AX1441" s="14" t="s">
        <v>75</v>
      </c>
      <c r="AY1441" s="102" t="s">
        <v>204</v>
      </c>
    </row>
    <row r="1442" spans="1:51" s="13" customFormat="1" x14ac:dyDescent="0.2">
      <c r="A1442" s="225"/>
      <c r="B1442" s="226"/>
      <c r="C1442" s="225"/>
      <c r="D1442" s="200" t="s">
        <v>212</v>
      </c>
      <c r="E1442" s="227" t="s">
        <v>1</v>
      </c>
      <c r="F1442" s="228" t="s">
        <v>396</v>
      </c>
      <c r="G1442" s="225"/>
      <c r="H1442" s="227" t="s">
        <v>1</v>
      </c>
      <c r="I1442" s="225"/>
      <c r="J1442" s="225"/>
      <c r="K1442" s="225"/>
      <c r="L1442" s="226"/>
      <c r="M1442" s="229"/>
      <c r="N1442" s="230"/>
      <c r="O1442" s="230"/>
      <c r="P1442" s="230"/>
      <c r="Q1442" s="230"/>
      <c r="R1442" s="230"/>
      <c r="S1442" s="230"/>
      <c r="T1442" s="231"/>
      <c r="U1442" s="225"/>
      <c r="V1442" s="225"/>
      <c r="AT1442" s="101" t="s">
        <v>212</v>
      </c>
      <c r="AU1442" s="101" t="s">
        <v>83</v>
      </c>
      <c r="AV1442" s="13" t="s">
        <v>81</v>
      </c>
      <c r="AW1442" s="13" t="s">
        <v>32</v>
      </c>
      <c r="AX1442" s="13" t="s">
        <v>75</v>
      </c>
      <c r="AY1442" s="101" t="s">
        <v>204</v>
      </c>
    </row>
    <row r="1443" spans="1:51" s="14" customFormat="1" x14ac:dyDescent="0.2">
      <c r="A1443" s="198"/>
      <c r="B1443" s="199"/>
      <c r="C1443" s="198"/>
      <c r="D1443" s="200" t="s">
        <v>212</v>
      </c>
      <c r="E1443" s="201" t="s">
        <v>1</v>
      </c>
      <c r="F1443" s="202" t="s">
        <v>1941</v>
      </c>
      <c r="G1443" s="198"/>
      <c r="H1443" s="203">
        <v>50</v>
      </c>
      <c r="I1443" s="198"/>
      <c r="J1443" s="198"/>
      <c r="K1443" s="198"/>
      <c r="L1443" s="199"/>
      <c r="M1443" s="204"/>
      <c r="N1443" s="205"/>
      <c r="O1443" s="205"/>
      <c r="P1443" s="205"/>
      <c r="Q1443" s="205"/>
      <c r="R1443" s="205"/>
      <c r="S1443" s="205"/>
      <c r="T1443" s="206"/>
      <c r="U1443" s="198"/>
      <c r="V1443" s="198"/>
      <c r="AT1443" s="102" t="s">
        <v>212</v>
      </c>
      <c r="AU1443" s="102" t="s">
        <v>83</v>
      </c>
      <c r="AV1443" s="14" t="s">
        <v>83</v>
      </c>
      <c r="AW1443" s="14" t="s">
        <v>32</v>
      </c>
      <c r="AX1443" s="14" t="s">
        <v>75</v>
      </c>
      <c r="AY1443" s="102" t="s">
        <v>204</v>
      </c>
    </row>
    <row r="1444" spans="1:51" s="13" customFormat="1" x14ac:dyDescent="0.2">
      <c r="A1444" s="225"/>
      <c r="B1444" s="226"/>
      <c r="C1444" s="225"/>
      <c r="D1444" s="200" t="s">
        <v>212</v>
      </c>
      <c r="E1444" s="227" t="s">
        <v>1</v>
      </c>
      <c r="F1444" s="228" t="s">
        <v>1348</v>
      </c>
      <c r="G1444" s="225"/>
      <c r="H1444" s="227" t="s">
        <v>1</v>
      </c>
      <c r="I1444" s="225"/>
      <c r="J1444" s="225"/>
      <c r="K1444" s="225"/>
      <c r="L1444" s="226"/>
      <c r="M1444" s="229"/>
      <c r="N1444" s="230"/>
      <c r="O1444" s="230"/>
      <c r="P1444" s="230"/>
      <c r="Q1444" s="230"/>
      <c r="R1444" s="230"/>
      <c r="S1444" s="230"/>
      <c r="T1444" s="231"/>
      <c r="U1444" s="225"/>
      <c r="V1444" s="225"/>
      <c r="AT1444" s="101" t="s">
        <v>212</v>
      </c>
      <c r="AU1444" s="101" t="s">
        <v>83</v>
      </c>
      <c r="AV1444" s="13" t="s">
        <v>81</v>
      </c>
      <c r="AW1444" s="13" t="s">
        <v>32</v>
      </c>
      <c r="AX1444" s="13" t="s">
        <v>75</v>
      </c>
      <c r="AY1444" s="101" t="s">
        <v>204</v>
      </c>
    </row>
    <row r="1445" spans="1:51" s="13" customFormat="1" x14ac:dyDescent="0.2">
      <c r="A1445" s="225"/>
      <c r="B1445" s="226"/>
      <c r="C1445" s="225"/>
      <c r="D1445" s="200" t="s">
        <v>212</v>
      </c>
      <c r="E1445" s="227" t="s">
        <v>1</v>
      </c>
      <c r="F1445" s="228" t="s">
        <v>463</v>
      </c>
      <c r="G1445" s="225"/>
      <c r="H1445" s="227" t="s">
        <v>1</v>
      </c>
      <c r="I1445" s="225"/>
      <c r="J1445" s="225"/>
      <c r="K1445" s="225"/>
      <c r="L1445" s="226"/>
      <c r="M1445" s="229"/>
      <c r="N1445" s="230"/>
      <c r="O1445" s="230"/>
      <c r="P1445" s="230"/>
      <c r="Q1445" s="230"/>
      <c r="R1445" s="230"/>
      <c r="S1445" s="230"/>
      <c r="T1445" s="231"/>
      <c r="U1445" s="225"/>
      <c r="V1445" s="225"/>
      <c r="AT1445" s="101" t="s">
        <v>212</v>
      </c>
      <c r="AU1445" s="101" t="s">
        <v>83</v>
      </c>
      <c r="AV1445" s="13" t="s">
        <v>81</v>
      </c>
      <c r="AW1445" s="13" t="s">
        <v>32</v>
      </c>
      <c r="AX1445" s="13" t="s">
        <v>75</v>
      </c>
      <c r="AY1445" s="101" t="s">
        <v>204</v>
      </c>
    </row>
    <row r="1446" spans="1:51" s="14" customFormat="1" x14ac:dyDescent="0.2">
      <c r="A1446" s="198"/>
      <c r="B1446" s="199"/>
      <c r="C1446" s="198"/>
      <c r="D1446" s="200" t="s">
        <v>212</v>
      </c>
      <c r="E1446" s="201" t="s">
        <v>1</v>
      </c>
      <c r="F1446" s="202" t="s">
        <v>1942</v>
      </c>
      <c r="G1446" s="198"/>
      <c r="H1446" s="203">
        <v>11</v>
      </c>
      <c r="I1446" s="198"/>
      <c r="J1446" s="198"/>
      <c r="K1446" s="198"/>
      <c r="L1446" s="199"/>
      <c r="M1446" s="204"/>
      <c r="N1446" s="205"/>
      <c r="O1446" s="205"/>
      <c r="P1446" s="205"/>
      <c r="Q1446" s="205"/>
      <c r="R1446" s="205"/>
      <c r="S1446" s="205"/>
      <c r="T1446" s="206"/>
      <c r="U1446" s="198"/>
      <c r="V1446" s="198"/>
      <c r="AT1446" s="102" t="s">
        <v>212</v>
      </c>
      <c r="AU1446" s="102" t="s">
        <v>83</v>
      </c>
      <c r="AV1446" s="14" t="s">
        <v>83</v>
      </c>
      <c r="AW1446" s="14" t="s">
        <v>32</v>
      </c>
      <c r="AX1446" s="14" t="s">
        <v>75</v>
      </c>
      <c r="AY1446" s="102" t="s">
        <v>204</v>
      </c>
    </row>
    <row r="1447" spans="1:51" s="13" customFormat="1" x14ac:dyDescent="0.2">
      <c r="A1447" s="225"/>
      <c r="B1447" s="226"/>
      <c r="C1447" s="225"/>
      <c r="D1447" s="200" t="s">
        <v>212</v>
      </c>
      <c r="E1447" s="227" t="s">
        <v>1</v>
      </c>
      <c r="F1447" s="228" t="s">
        <v>456</v>
      </c>
      <c r="G1447" s="225"/>
      <c r="H1447" s="227" t="s">
        <v>1</v>
      </c>
      <c r="I1447" s="225"/>
      <c r="J1447" s="225"/>
      <c r="K1447" s="225"/>
      <c r="L1447" s="226"/>
      <c r="M1447" s="229"/>
      <c r="N1447" s="230"/>
      <c r="O1447" s="230"/>
      <c r="P1447" s="230"/>
      <c r="Q1447" s="230"/>
      <c r="R1447" s="230"/>
      <c r="S1447" s="230"/>
      <c r="T1447" s="231"/>
      <c r="U1447" s="225"/>
      <c r="V1447" s="225"/>
      <c r="AT1447" s="101" t="s">
        <v>212</v>
      </c>
      <c r="AU1447" s="101" t="s">
        <v>83</v>
      </c>
      <c r="AV1447" s="13" t="s">
        <v>81</v>
      </c>
      <c r="AW1447" s="13" t="s">
        <v>32</v>
      </c>
      <c r="AX1447" s="13" t="s">
        <v>75</v>
      </c>
      <c r="AY1447" s="101" t="s">
        <v>204</v>
      </c>
    </row>
    <row r="1448" spans="1:51" s="14" customFormat="1" x14ac:dyDescent="0.2">
      <c r="A1448" s="198"/>
      <c r="B1448" s="199"/>
      <c r="C1448" s="198"/>
      <c r="D1448" s="200" t="s">
        <v>212</v>
      </c>
      <c r="E1448" s="201" t="s">
        <v>1</v>
      </c>
      <c r="F1448" s="202" t="s">
        <v>1943</v>
      </c>
      <c r="G1448" s="198"/>
      <c r="H1448" s="203">
        <v>6.2</v>
      </c>
      <c r="I1448" s="198"/>
      <c r="J1448" s="198"/>
      <c r="K1448" s="198"/>
      <c r="L1448" s="199"/>
      <c r="M1448" s="204"/>
      <c r="N1448" s="205"/>
      <c r="O1448" s="205"/>
      <c r="P1448" s="205"/>
      <c r="Q1448" s="205"/>
      <c r="R1448" s="205"/>
      <c r="S1448" s="205"/>
      <c r="T1448" s="206"/>
      <c r="U1448" s="198"/>
      <c r="V1448" s="198"/>
      <c r="AT1448" s="102" t="s">
        <v>212</v>
      </c>
      <c r="AU1448" s="102" t="s">
        <v>83</v>
      </c>
      <c r="AV1448" s="14" t="s">
        <v>83</v>
      </c>
      <c r="AW1448" s="14" t="s">
        <v>32</v>
      </c>
      <c r="AX1448" s="14" t="s">
        <v>75</v>
      </c>
      <c r="AY1448" s="102" t="s">
        <v>204</v>
      </c>
    </row>
    <row r="1449" spans="1:51" s="13" customFormat="1" x14ac:dyDescent="0.2">
      <c r="A1449" s="225"/>
      <c r="B1449" s="226"/>
      <c r="C1449" s="225"/>
      <c r="D1449" s="200" t="s">
        <v>212</v>
      </c>
      <c r="E1449" s="227" t="s">
        <v>1</v>
      </c>
      <c r="F1449" s="228" t="s">
        <v>458</v>
      </c>
      <c r="G1449" s="225"/>
      <c r="H1449" s="227" t="s">
        <v>1</v>
      </c>
      <c r="I1449" s="225"/>
      <c r="J1449" s="225"/>
      <c r="K1449" s="225"/>
      <c r="L1449" s="226"/>
      <c r="M1449" s="229"/>
      <c r="N1449" s="230"/>
      <c r="O1449" s="230"/>
      <c r="P1449" s="230"/>
      <c r="Q1449" s="230"/>
      <c r="R1449" s="230"/>
      <c r="S1449" s="230"/>
      <c r="T1449" s="231"/>
      <c r="U1449" s="225"/>
      <c r="V1449" s="225"/>
      <c r="AT1449" s="101" t="s">
        <v>212</v>
      </c>
      <c r="AU1449" s="101" t="s">
        <v>83</v>
      </c>
      <c r="AV1449" s="13" t="s">
        <v>81</v>
      </c>
      <c r="AW1449" s="13" t="s">
        <v>32</v>
      </c>
      <c r="AX1449" s="13" t="s">
        <v>75</v>
      </c>
      <c r="AY1449" s="101" t="s">
        <v>204</v>
      </c>
    </row>
    <row r="1450" spans="1:51" s="14" customFormat="1" x14ac:dyDescent="0.2">
      <c r="A1450" s="198"/>
      <c r="B1450" s="199"/>
      <c r="C1450" s="198"/>
      <c r="D1450" s="200" t="s">
        <v>212</v>
      </c>
      <c r="E1450" s="201" t="s">
        <v>1</v>
      </c>
      <c r="F1450" s="202" t="s">
        <v>1944</v>
      </c>
      <c r="G1450" s="198"/>
      <c r="H1450" s="203">
        <v>7.6</v>
      </c>
      <c r="I1450" s="198"/>
      <c r="J1450" s="198"/>
      <c r="K1450" s="198"/>
      <c r="L1450" s="199"/>
      <c r="M1450" s="204"/>
      <c r="N1450" s="205"/>
      <c r="O1450" s="205"/>
      <c r="P1450" s="205"/>
      <c r="Q1450" s="205"/>
      <c r="R1450" s="205"/>
      <c r="S1450" s="205"/>
      <c r="T1450" s="206"/>
      <c r="U1450" s="198"/>
      <c r="V1450" s="198"/>
      <c r="AT1450" s="102" t="s">
        <v>212</v>
      </c>
      <c r="AU1450" s="102" t="s">
        <v>83</v>
      </c>
      <c r="AV1450" s="14" t="s">
        <v>83</v>
      </c>
      <c r="AW1450" s="14" t="s">
        <v>32</v>
      </c>
      <c r="AX1450" s="14" t="s">
        <v>75</v>
      </c>
      <c r="AY1450" s="102" t="s">
        <v>204</v>
      </c>
    </row>
    <row r="1451" spans="1:51" s="13" customFormat="1" x14ac:dyDescent="0.2">
      <c r="A1451" s="225"/>
      <c r="B1451" s="226"/>
      <c r="C1451" s="225"/>
      <c r="D1451" s="200" t="s">
        <v>212</v>
      </c>
      <c r="E1451" s="227" t="s">
        <v>1</v>
      </c>
      <c r="F1451" s="228" t="s">
        <v>1526</v>
      </c>
      <c r="G1451" s="225"/>
      <c r="H1451" s="227" t="s">
        <v>1</v>
      </c>
      <c r="I1451" s="225"/>
      <c r="J1451" s="225"/>
      <c r="K1451" s="225"/>
      <c r="L1451" s="226"/>
      <c r="M1451" s="229"/>
      <c r="N1451" s="230"/>
      <c r="O1451" s="230"/>
      <c r="P1451" s="230"/>
      <c r="Q1451" s="230"/>
      <c r="R1451" s="230"/>
      <c r="S1451" s="230"/>
      <c r="T1451" s="231"/>
      <c r="U1451" s="225"/>
      <c r="V1451" s="225"/>
      <c r="AT1451" s="101" t="s">
        <v>212</v>
      </c>
      <c r="AU1451" s="101" t="s">
        <v>83</v>
      </c>
      <c r="AV1451" s="13" t="s">
        <v>81</v>
      </c>
      <c r="AW1451" s="13" t="s">
        <v>32</v>
      </c>
      <c r="AX1451" s="13" t="s">
        <v>75</v>
      </c>
      <c r="AY1451" s="101" t="s">
        <v>204</v>
      </c>
    </row>
    <row r="1452" spans="1:51" s="13" customFormat="1" x14ac:dyDescent="0.2">
      <c r="A1452" s="225"/>
      <c r="B1452" s="226"/>
      <c r="C1452" s="225"/>
      <c r="D1452" s="200" t="s">
        <v>212</v>
      </c>
      <c r="E1452" s="227" t="s">
        <v>1</v>
      </c>
      <c r="F1452" s="228" t="s">
        <v>423</v>
      </c>
      <c r="G1452" s="225"/>
      <c r="H1452" s="227" t="s">
        <v>1</v>
      </c>
      <c r="I1452" s="225"/>
      <c r="J1452" s="225"/>
      <c r="K1452" s="225"/>
      <c r="L1452" s="226"/>
      <c r="M1452" s="229"/>
      <c r="N1452" s="230"/>
      <c r="O1452" s="230"/>
      <c r="P1452" s="230"/>
      <c r="Q1452" s="230"/>
      <c r="R1452" s="230"/>
      <c r="S1452" s="230"/>
      <c r="T1452" s="231"/>
      <c r="U1452" s="225"/>
      <c r="V1452" s="225"/>
      <c r="AT1452" s="101" t="s">
        <v>212</v>
      </c>
      <c r="AU1452" s="101" t="s">
        <v>83</v>
      </c>
      <c r="AV1452" s="13" t="s">
        <v>81</v>
      </c>
      <c r="AW1452" s="13" t="s">
        <v>32</v>
      </c>
      <c r="AX1452" s="13" t="s">
        <v>75</v>
      </c>
      <c r="AY1452" s="101" t="s">
        <v>204</v>
      </c>
    </row>
    <row r="1453" spans="1:51" s="14" customFormat="1" x14ac:dyDescent="0.2">
      <c r="A1453" s="198"/>
      <c r="B1453" s="199"/>
      <c r="C1453" s="198"/>
      <c r="D1453" s="200" t="s">
        <v>212</v>
      </c>
      <c r="E1453" s="201" t="s">
        <v>1</v>
      </c>
      <c r="F1453" s="202" t="s">
        <v>1945</v>
      </c>
      <c r="G1453" s="198"/>
      <c r="H1453" s="203">
        <v>172.2</v>
      </c>
      <c r="I1453" s="198"/>
      <c r="J1453" s="198"/>
      <c r="K1453" s="198"/>
      <c r="L1453" s="199"/>
      <c r="M1453" s="204"/>
      <c r="N1453" s="205"/>
      <c r="O1453" s="205"/>
      <c r="P1453" s="205"/>
      <c r="Q1453" s="205"/>
      <c r="R1453" s="205"/>
      <c r="S1453" s="205"/>
      <c r="T1453" s="206"/>
      <c r="U1453" s="198"/>
      <c r="V1453" s="198"/>
      <c r="AT1453" s="102" t="s">
        <v>212</v>
      </c>
      <c r="AU1453" s="102" t="s">
        <v>83</v>
      </c>
      <c r="AV1453" s="14" t="s">
        <v>83</v>
      </c>
      <c r="AW1453" s="14" t="s">
        <v>32</v>
      </c>
      <c r="AX1453" s="14" t="s">
        <v>75</v>
      </c>
      <c r="AY1453" s="102" t="s">
        <v>204</v>
      </c>
    </row>
    <row r="1454" spans="1:51" s="13" customFormat="1" x14ac:dyDescent="0.2">
      <c r="A1454" s="225"/>
      <c r="B1454" s="226"/>
      <c r="C1454" s="225"/>
      <c r="D1454" s="200" t="s">
        <v>212</v>
      </c>
      <c r="E1454" s="227" t="s">
        <v>1</v>
      </c>
      <c r="F1454" s="228" t="s">
        <v>398</v>
      </c>
      <c r="G1454" s="225"/>
      <c r="H1454" s="227" t="s">
        <v>1</v>
      </c>
      <c r="I1454" s="225"/>
      <c r="J1454" s="225"/>
      <c r="K1454" s="225"/>
      <c r="L1454" s="226"/>
      <c r="M1454" s="229"/>
      <c r="N1454" s="230"/>
      <c r="O1454" s="230"/>
      <c r="P1454" s="230"/>
      <c r="Q1454" s="230"/>
      <c r="R1454" s="230"/>
      <c r="S1454" s="230"/>
      <c r="T1454" s="231"/>
      <c r="U1454" s="225"/>
      <c r="V1454" s="225"/>
      <c r="AT1454" s="101" t="s">
        <v>212</v>
      </c>
      <c r="AU1454" s="101" t="s">
        <v>83</v>
      </c>
      <c r="AV1454" s="13" t="s">
        <v>81</v>
      </c>
      <c r="AW1454" s="13" t="s">
        <v>32</v>
      </c>
      <c r="AX1454" s="13" t="s">
        <v>75</v>
      </c>
      <c r="AY1454" s="101" t="s">
        <v>204</v>
      </c>
    </row>
    <row r="1455" spans="1:51" s="14" customFormat="1" x14ac:dyDescent="0.2">
      <c r="A1455" s="198"/>
      <c r="B1455" s="199"/>
      <c r="C1455" s="198"/>
      <c r="D1455" s="200" t="s">
        <v>212</v>
      </c>
      <c r="E1455" s="201" t="s">
        <v>1</v>
      </c>
      <c r="F1455" s="202" t="s">
        <v>1946</v>
      </c>
      <c r="G1455" s="198"/>
      <c r="H1455" s="203">
        <v>49.2</v>
      </c>
      <c r="I1455" s="198"/>
      <c r="J1455" s="198"/>
      <c r="K1455" s="198"/>
      <c r="L1455" s="199"/>
      <c r="M1455" s="204"/>
      <c r="N1455" s="205"/>
      <c r="O1455" s="205"/>
      <c r="P1455" s="205"/>
      <c r="Q1455" s="205"/>
      <c r="R1455" s="205"/>
      <c r="S1455" s="205"/>
      <c r="T1455" s="206"/>
      <c r="U1455" s="198"/>
      <c r="V1455" s="198"/>
      <c r="AT1455" s="102" t="s">
        <v>212</v>
      </c>
      <c r="AU1455" s="102" t="s">
        <v>83</v>
      </c>
      <c r="AV1455" s="14" t="s">
        <v>83</v>
      </c>
      <c r="AW1455" s="14" t="s">
        <v>32</v>
      </c>
      <c r="AX1455" s="14" t="s">
        <v>75</v>
      </c>
      <c r="AY1455" s="102" t="s">
        <v>204</v>
      </c>
    </row>
    <row r="1456" spans="1:51" s="15" customFormat="1" x14ac:dyDescent="0.2">
      <c r="A1456" s="207"/>
      <c r="B1456" s="208"/>
      <c r="C1456" s="207"/>
      <c r="D1456" s="200" t="s">
        <v>212</v>
      </c>
      <c r="E1456" s="209" t="s">
        <v>1</v>
      </c>
      <c r="F1456" s="210" t="s">
        <v>227</v>
      </c>
      <c r="G1456" s="207"/>
      <c r="H1456" s="211">
        <v>715.6400000000001</v>
      </c>
      <c r="I1456" s="207"/>
      <c r="J1456" s="207"/>
      <c r="K1456" s="207"/>
      <c r="L1456" s="208"/>
      <c r="M1456" s="212"/>
      <c r="N1456" s="213"/>
      <c r="O1456" s="213"/>
      <c r="P1456" s="213"/>
      <c r="Q1456" s="213"/>
      <c r="R1456" s="213"/>
      <c r="S1456" s="213"/>
      <c r="T1456" s="214"/>
      <c r="U1456" s="207"/>
      <c r="V1456" s="207"/>
      <c r="AT1456" s="103" t="s">
        <v>212</v>
      </c>
      <c r="AU1456" s="103" t="s">
        <v>83</v>
      </c>
      <c r="AV1456" s="15" t="s">
        <v>211</v>
      </c>
      <c r="AW1456" s="15" t="s">
        <v>32</v>
      </c>
      <c r="AX1456" s="15" t="s">
        <v>81</v>
      </c>
      <c r="AY1456" s="103" t="s">
        <v>204</v>
      </c>
    </row>
    <row r="1457" spans="1:65" s="2" customFormat="1" ht="24.2" customHeight="1" x14ac:dyDescent="0.2">
      <c r="A1457" s="111"/>
      <c r="B1457" s="112"/>
      <c r="C1457" s="187" t="s">
        <v>1074</v>
      </c>
      <c r="D1457" s="187" t="s">
        <v>207</v>
      </c>
      <c r="E1457" s="188" t="s">
        <v>1947</v>
      </c>
      <c r="F1457" s="189" t="s">
        <v>1948</v>
      </c>
      <c r="G1457" s="190" t="s">
        <v>210</v>
      </c>
      <c r="H1457" s="191">
        <v>532.76700000000005</v>
      </c>
      <c r="I1457" s="192"/>
      <c r="J1457" s="192">
        <f>ROUND(I1457*H1457,2)</f>
        <v>0</v>
      </c>
      <c r="K1457" s="193"/>
      <c r="L1457" s="112"/>
      <c r="M1457" s="194" t="s">
        <v>1</v>
      </c>
      <c r="N1457" s="195" t="s">
        <v>40</v>
      </c>
      <c r="O1457" s="196">
        <v>0</v>
      </c>
      <c r="P1457" s="196">
        <f>O1457*H1457</f>
        <v>0</v>
      </c>
      <c r="Q1457" s="196">
        <v>0</v>
      </c>
      <c r="R1457" s="196">
        <f>Q1457*H1457</f>
        <v>0</v>
      </c>
      <c r="S1457" s="196">
        <v>0</v>
      </c>
      <c r="T1457" s="197">
        <f>S1457*H1457</f>
        <v>0</v>
      </c>
      <c r="U1457" s="111"/>
      <c r="V1457" s="111"/>
      <c r="W1457" s="29"/>
      <c r="X1457" s="29"/>
      <c r="Y1457" s="29"/>
      <c r="Z1457" s="29"/>
      <c r="AA1457" s="29"/>
      <c r="AB1457" s="29"/>
      <c r="AC1457" s="29"/>
      <c r="AD1457" s="29"/>
      <c r="AE1457" s="29"/>
      <c r="AR1457" s="99" t="s">
        <v>310</v>
      </c>
      <c r="AT1457" s="99" t="s">
        <v>207</v>
      </c>
      <c r="AU1457" s="99" t="s">
        <v>83</v>
      </c>
      <c r="AY1457" s="18" t="s">
        <v>204</v>
      </c>
      <c r="BE1457" s="100">
        <f>IF(N1457="základní",J1457,0)</f>
        <v>0</v>
      </c>
      <c r="BF1457" s="100">
        <f>IF(N1457="snížená",J1457,0)</f>
        <v>0</v>
      </c>
      <c r="BG1457" s="100">
        <f>IF(N1457="zákl. přenesená",J1457,0)</f>
        <v>0</v>
      </c>
      <c r="BH1457" s="100">
        <f>IF(N1457="sníž. přenesená",J1457,0)</f>
        <v>0</v>
      </c>
      <c r="BI1457" s="100">
        <f>IF(N1457="nulová",J1457,0)</f>
        <v>0</v>
      </c>
      <c r="BJ1457" s="18" t="s">
        <v>81</v>
      </c>
      <c r="BK1457" s="100">
        <f>ROUND(I1457*H1457,2)</f>
        <v>0</v>
      </c>
      <c r="BL1457" s="18" t="s">
        <v>310</v>
      </c>
      <c r="BM1457" s="99" t="s">
        <v>1949</v>
      </c>
    </row>
    <row r="1458" spans="1:65" s="13" customFormat="1" x14ac:dyDescent="0.2">
      <c r="A1458" s="225"/>
      <c r="B1458" s="226"/>
      <c r="C1458" s="225"/>
      <c r="D1458" s="200" t="s">
        <v>212</v>
      </c>
      <c r="E1458" s="227" t="s">
        <v>1</v>
      </c>
      <c r="F1458" s="228" t="s">
        <v>1159</v>
      </c>
      <c r="G1458" s="225"/>
      <c r="H1458" s="227" t="s">
        <v>1</v>
      </c>
      <c r="I1458" s="225"/>
      <c r="J1458" s="225"/>
      <c r="K1458" s="225"/>
      <c r="L1458" s="226"/>
      <c r="M1458" s="229"/>
      <c r="N1458" s="230"/>
      <c r="O1458" s="230"/>
      <c r="P1458" s="230"/>
      <c r="Q1458" s="230"/>
      <c r="R1458" s="230"/>
      <c r="S1458" s="230"/>
      <c r="T1458" s="231"/>
      <c r="U1458" s="225"/>
      <c r="V1458" s="225"/>
      <c r="AT1458" s="101" t="s">
        <v>212</v>
      </c>
      <c r="AU1458" s="101" t="s">
        <v>83</v>
      </c>
      <c r="AV1458" s="13" t="s">
        <v>81</v>
      </c>
      <c r="AW1458" s="13" t="s">
        <v>32</v>
      </c>
      <c r="AX1458" s="13" t="s">
        <v>75</v>
      </c>
      <c r="AY1458" s="101" t="s">
        <v>204</v>
      </c>
    </row>
    <row r="1459" spans="1:65" s="13" customFormat="1" x14ac:dyDescent="0.2">
      <c r="A1459" s="225"/>
      <c r="B1459" s="226"/>
      <c r="C1459" s="225"/>
      <c r="D1459" s="200" t="s">
        <v>212</v>
      </c>
      <c r="E1459" s="227" t="s">
        <v>1</v>
      </c>
      <c r="F1459" s="228" t="s">
        <v>1449</v>
      </c>
      <c r="G1459" s="225"/>
      <c r="H1459" s="227" t="s">
        <v>1</v>
      </c>
      <c r="I1459" s="225"/>
      <c r="J1459" s="225"/>
      <c r="K1459" s="225"/>
      <c r="L1459" s="226"/>
      <c r="M1459" s="229"/>
      <c r="N1459" s="230"/>
      <c r="O1459" s="230"/>
      <c r="P1459" s="230"/>
      <c r="Q1459" s="230"/>
      <c r="R1459" s="230"/>
      <c r="S1459" s="230"/>
      <c r="T1459" s="231"/>
      <c r="U1459" s="225"/>
      <c r="V1459" s="225"/>
      <c r="AT1459" s="101" t="s">
        <v>212</v>
      </c>
      <c r="AU1459" s="101" t="s">
        <v>83</v>
      </c>
      <c r="AV1459" s="13" t="s">
        <v>81</v>
      </c>
      <c r="AW1459" s="13" t="s">
        <v>32</v>
      </c>
      <c r="AX1459" s="13" t="s">
        <v>75</v>
      </c>
      <c r="AY1459" s="101" t="s">
        <v>204</v>
      </c>
    </row>
    <row r="1460" spans="1:65" s="13" customFormat="1" x14ac:dyDescent="0.2">
      <c r="A1460" s="225"/>
      <c r="B1460" s="226"/>
      <c r="C1460" s="225"/>
      <c r="D1460" s="200" t="s">
        <v>212</v>
      </c>
      <c r="E1460" s="227" t="s">
        <v>1</v>
      </c>
      <c r="F1460" s="228" t="s">
        <v>425</v>
      </c>
      <c r="G1460" s="225"/>
      <c r="H1460" s="227" t="s">
        <v>1</v>
      </c>
      <c r="I1460" s="225"/>
      <c r="J1460" s="225"/>
      <c r="K1460" s="225"/>
      <c r="L1460" s="226"/>
      <c r="M1460" s="229"/>
      <c r="N1460" s="230"/>
      <c r="O1460" s="230"/>
      <c r="P1460" s="230"/>
      <c r="Q1460" s="230"/>
      <c r="R1460" s="230"/>
      <c r="S1460" s="230"/>
      <c r="T1460" s="231"/>
      <c r="U1460" s="225"/>
      <c r="V1460" s="225"/>
      <c r="AT1460" s="101" t="s">
        <v>212</v>
      </c>
      <c r="AU1460" s="101" t="s">
        <v>83</v>
      </c>
      <c r="AV1460" s="13" t="s">
        <v>81</v>
      </c>
      <c r="AW1460" s="13" t="s">
        <v>32</v>
      </c>
      <c r="AX1460" s="13" t="s">
        <v>75</v>
      </c>
      <c r="AY1460" s="101" t="s">
        <v>204</v>
      </c>
    </row>
    <row r="1461" spans="1:65" s="14" customFormat="1" x14ac:dyDescent="0.2">
      <c r="A1461" s="198"/>
      <c r="B1461" s="199"/>
      <c r="C1461" s="198"/>
      <c r="D1461" s="200" t="s">
        <v>212</v>
      </c>
      <c r="E1461" s="201" t="s">
        <v>1</v>
      </c>
      <c r="F1461" s="202" t="s">
        <v>1553</v>
      </c>
      <c r="G1461" s="198"/>
      <c r="H1461" s="203">
        <v>70.62</v>
      </c>
      <c r="I1461" s="198"/>
      <c r="J1461" s="198"/>
      <c r="K1461" s="198"/>
      <c r="L1461" s="199"/>
      <c r="M1461" s="204"/>
      <c r="N1461" s="205"/>
      <c r="O1461" s="205"/>
      <c r="P1461" s="205"/>
      <c r="Q1461" s="205"/>
      <c r="R1461" s="205"/>
      <c r="S1461" s="205"/>
      <c r="T1461" s="206"/>
      <c r="U1461" s="198"/>
      <c r="V1461" s="198"/>
      <c r="AT1461" s="102" t="s">
        <v>212</v>
      </c>
      <c r="AU1461" s="102" t="s">
        <v>83</v>
      </c>
      <c r="AV1461" s="14" t="s">
        <v>83</v>
      </c>
      <c r="AW1461" s="14" t="s">
        <v>32</v>
      </c>
      <c r="AX1461" s="14" t="s">
        <v>75</v>
      </c>
      <c r="AY1461" s="102" t="s">
        <v>204</v>
      </c>
    </row>
    <row r="1462" spans="1:65" s="13" customFormat="1" x14ac:dyDescent="0.2">
      <c r="A1462" s="225"/>
      <c r="B1462" s="226"/>
      <c r="C1462" s="225"/>
      <c r="D1462" s="200" t="s">
        <v>212</v>
      </c>
      <c r="E1462" s="227" t="s">
        <v>1</v>
      </c>
      <c r="F1462" s="228" t="s">
        <v>341</v>
      </c>
      <c r="G1462" s="225"/>
      <c r="H1462" s="227" t="s">
        <v>1</v>
      </c>
      <c r="I1462" s="225"/>
      <c r="J1462" s="225"/>
      <c r="K1462" s="225"/>
      <c r="L1462" s="226"/>
      <c r="M1462" s="229"/>
      <c r="N1462" s="230"/>
      <c r="O1462" s="230"/>
      <c r="P1462" s="230"/>
      <c r="Q1462" s="230"/>
      <c r="R1462" s="230"/>
      <c r="S1462" s="230"/>
      <c r="T1462" s="231"/>
      <c r="U1462" s="225"/>
      <c r="V1462" s="225"/>
      <c r="AT1462" s="101" t="s">
        <v>212</v>
      </c>
      <c r="AU1462" s="101" t="s">
        <v>83</v>
      </c>
      <c r="AV1462" s="13" t="s">
        <v>81</v>
      </c>
      <c r="AW1462" s="13" t="s">
        <v>32</v>
      </c>
      <c r="AX1462" s="13" t="s">
        <v>75</v>
      </c>
      <c r="AY1462" s="101" t="s">
        <v>204</v>
      </c>
    </row>
    <row r="1463" spans="1:65" s="14" customFormat="1" x14ac:dyDescent="0.2">
      <c r="A1463" s="198"/>
      <c r="B1463" s="199"/>
      <c r="C1463" s="198"/>
      <c r="D1463" s="200" t="s">
        <v>212</v>
      </c>
      <c r="E1463" s="201" t="s">
        <v>1</v>
      </c>
      <c r="F1463" s="202" t="s">
        <v>1554</v>
      </c>
      <c r="G1463" s="198"/>
      <c r="H1463" s="203">
        <v>6.93</v>
      </c>
      <c r="I1463" s="198"/>
      <c r="J1463" s="198"/>
      <c r="K1463" s="198"/>
      <c r="L1463" s="199"/>
      <c r="M1463" s="204"/>
      <c r="N1463" s="205"/>
      <c r="O1463" s="205"/>
      <c r="P1463" s="205"/>
      <c r="Q1463" s="205"/>
      <c r="R1463" s="205"/>
      <c r="S1463" s="205"/>
      <c r="T1463" s="206"/>
      <c r="U1463" s="198"/>
      <c r="V1463" s="198"/>
      <c r="AT1463" s="102" t="s">
        <v>212</v>
      </c>
      <c r="AU1463" s="102" t="s">
        <v>83</v>
      </c>
      <c r="AV1463" s="14" t="s">
        <v>83</v>
      </c>
      <c r="AW1463" s="14" t="s">
        <v>32</v>
      </c>
      <c r="AX1463" s="14" t="s">
        <v>75</v>
      </c>
      <c r="AY1463" s="102" t="s">
        <v>204</v>
      </c>
    </row>
    <row r="1464" spans="1:65" s="13" customFormat="1" x14ac:dyDescent="0.2">
      <c r="A1464" s="225"/>
      <c r="B1464" s="226"/>
      <c r="C1464" s="225"/>
      <c r="D1464" s="200" t="s">
        <v>212</v>
      </c>
      <c r="E1464" s="227" t="s">
        <v>1</v>
      </c>
      <c r="F1464" s="228" t="s">
        <v>429</v>
      </c>
      <c r="G1464" s="225"/>
      <c r="H1464" s="227" t="s">
        <v>1</v>
      </c>
      <c r="I1464" s="225"/>
      <c r="J1464" s="225"/>
      <c r="K1464" s="225"/>
      <c r="L1464" s="226"/>
      <c r="M1464" s="229"/>
      <c r="N1464" s="230"/>
      <c r="O1464" s="230"/>
      <c r="P1464" s="230"/>
      <c r="Q1464" s="230"/>
      <c r="R1464" s="230"/>
      <c r="S1464" s="230"/>
      <c r="T1464" s="231"/>
      <c r="U1464" s="225"/>
      <c r="V1464" s="225"/>
      <c r="AT1464" s="101" t="s">
        <v>212</v>
      </c>
      <c r="AU1464" s="101" t="s">
        <v>83</v>
      </c>
      <c r="AV1464" s="13" t="s">
        <v>81</v>
      </c>
      <c r="AW1464" s="13" t="s">
        <v>32</v>
      </c>
      <c r="AX1464" s="13" t="s">
        <v>75</v>
      </c>
      <c r="AY1464" s="101" t="s">
        <v>204</v>
      </c>
    </row>
    <row r="1465" spans="1:65" s="14" customFormat="1" x14ac:dyDescent="0.2">
      <c r="A1465" s="198"/>
      <c r="B1465" s="199"/>
      <c r="C1465" s="198"/>
      <c r="D1465" s="200" t="s">
        <v>212</v>
      </c>
      <c r="E1465" s="201" t="s">
        <v>1</v>
      </c>
      <c r="F1465" s="202" t="s">
        <v>1555</v>
      </c>
      <c r="G1465" s="198"/>
      <c r="H1465" s="203">
        <v>19.844000000000001</v>
      </c>
      <c r="I1465" s="198"/>
      <c r="J1465" s="198"/>
      <c r="K1465" s="198"/>
      <c r="L1465" s="199"/>
      <c r="M1465" s="204"/>
      <c r="N1465" s="205"/>
      <c r="O1465" s="205"/>
      <c r="P1465" s="205"/>
      <c r="Q1465" s="205"/>
      <c r="R1465" s="205"/>
      <c r="S1465" s="205"/>
      <c r="T1465" s="206"/>
      <c r="U1465" s="198"/>
      <c r="V1465" s="198"/>
      <c r="AT1465" s="102" t="s">
        <v>212</v>
      </c>
      <c r="AU1465" s="102" t="s">
        <v>83</v>
      </c>
      <c r="AV1465" s="14" t="s">
        <v>83</v>
      </c>
      <c r="AW1465" s="14" t="s">
        <v>32</v>
      </c>
      <c r="AX1465" s="14" t="s">
        <v>75</v>
      </c>
      <c r="AY1465" s="102" t="s">
        <v>204</v>
      </c>
    </row>
    <row r="1466" spans="1:65" s="13" customFormat="1" x14ac:dyDescent="0.2">
      <c r="A1466" s="225"/>
      <c r="B1466" s="226"/>
      <c r="C1466" s="225"/>
      <c r="D1466" s="200" t="s">
        <v>212</v>
      </c>
      <c r="E1466" s="227" t="s">
        <v>1</v>
      </c>
      <c r="F1466" s="228" t="s">
        <v>414</v>
      </c>
      <c r="G1466" s="225"/>
      <c r="H1466" s="227" t="s">
        <v>1</v>
      </c>
      <c r="I1466" s="225"/>
      <c r="J1466" s="225"/>
      <c r="K1466" s="225"/>
      <c r="L1466" s="226"/>
      <c r="M1466" s="229"/>
      <c r="N1466" s="230"/>
      <c r="O1466" s="230"/>
      <c r="P1466" s="230"/>
      <c r="Q1466" s="230"/>
      <c r="R1466" s="230"/>
      <c r="S1466" s="230"/>
      <c r="T1466" s="231"/>
      <c r="U1466" s="225"/>
      <c r="V1466" s="225"/>
      <c r="AT1466" s="101" t="s">
        <v>212</v>
      </c>
      <c r="AU1466" s="101" t="s">
        <v>83</v>
      </c>
      <c r="AV1466" s="13" t="s">
        <v>81</v>
      </c>
      <c r="AW1466" s="13" t="s">
        <v>32</v>
      </c>
      <c r="AX1466" s="13" t="s">
        <v>75</v>
      </c>
      <c r="AY1466" s="101" t="s">
        <v>204</v>
      </c>
    </row>
    <row r="1467" spans="1:65" s="14" customFormat="1" x14ac:dyDescent="0.2">
      <c r="A1467" s="198"/>
      <c r="B1467" s="199"/>
      <c r="C1467" s="198"/>
      <c r="D1467" s="200" t="s">
        <v>212</v>
      </c>
      <c r="E1467" s="201" t="s">
        <v>1</v>
      </c>
      <c r="F1467" s="202" t="s">
        <v>1556</v>
      </c>
      <c r="G1467" s="198"/>
      <c r="H1467" s="203">
        <v>3.7069999999999999</v>
      </c>
      <c r="I1467" s="198"/>
      <c r="J1467" s="198"/>
      <c r="K1467" s="198"/>
      <c r="L1467" s="199"/>
      <c r="M1467" s="204"/>
      <c r="N1467" s="205"/>
      <c r="O1467" s="205"/>
      <c r="P1467" s="205"/>
      <c r="Q1467" s="205"/>
      <c r="R1467" s="205"/>
      <c r="S1467" s="205"/>
      <c r="T1467" s="206"/>
      <c r="U1467" s="198"/>
      <c r="V1467" s="198"/>
      <c r="AT1467" s="102" t="s">
        <v>212</v>
      </c>
      <c r="AU1467" s="102" t="s">
        <v>83</v>
      </c>
      <c r="AV1467" s="14" t="s">
        <v>83</v>
      </c>
      <c r="AW1467" s="14" t="s">
        <v>32</v>
      </c>
      <c r="AX1467" s="14" t="s">
        <v>75</v>
      </c>
      <c r="AY1467" s="102" t="s">
        <v>204</v>
      </c>
    </row>
    <row r="1468" spans="1:65" s="13" customFormat="1" x14ac:dyDescent="0.2">
      <c r="A1468" s="225"/>
      <c r="B1468" s="226"/>
      <c r="C1468" s="225"/>
      <c r="D1468" s="200" t="s">
        <v>212</v>
      </c>
      <c r="E1468" s="227" t="s">
        <v>1</v>
      </c>
      <c r="F1468" s="228" t="s">
        <v>1557</v>
      </c>
      <c r="G1468" s="225"/>
      <c r="H1468" s="227" t="s">
        <v>1</v>
      </c>
      <c r="I1468" s="225"/>
      <c r="J1468" s="225"/>
      <c r="K1468" s="225"/>
      <c r="L1468" s="226"/>
      <c r="M1468" s="229"/>
      <c r="N1468" s="230"/>
      <c r="O1468" s="230"/>
      <c r="P1468" s="230"/>
      <c r="Q1468" s="230"/>
      <c r="R1468" s="230"/>
      <c r="S1468" s="230"/>
      <c r="T1468" s="231"/>
      <c r="U1468" s="225"/>
      <c r="V1468" s="225"/>
      <c r="AT1468" s="101" t="s">
        <v>212</v>
      </c>
      <c r="AU1468" s="101" t="s">
        <v>83</v>
      </c>
      <c r="AV1468" s="13" t="s">
        <v>81</v>
      </c>
      <c r="AW1468" s="13" t="s">
        <v>32</v>
      </c>
      <c r="AX1468" s="13" t="s">
        <v>75</v>
      </c>
      <c r="AY1468" s="101" t="s">
        <v>204</v>
      </c>
    </row>
    <row r="1469" spans="1:65" s="13" customFormat="1" x14ac:dyDescent="0.2">
      <c r="A1469" s="225"/>
      <c r="B1469" s="226"/>
      <c r="C1469" s="225"/>
      <c r="D1469" s="200" t="s">
        <v>212</v>
      </c>
      <c r="E1469" s="227" t="s">
        <v>1</v>
      </c>
      <c r="F1469" s="228" t="s">
        <v>743</v>
      </c>
      <c r="G1469" s="225"/>
      <c r="H1469" s="227" t="s">
        <v>1</v>
      </c>
      <c r="I1469" s="225"/>
      <c r="J1469" s="225"/>
      <c r="K1469" s="225"/>
      <c r="L1469" s="226"/>
      <c r="M1469" s="229"/>
      <c r="N1469" s="230"/>
      <c r="O1469" s="230"/>
      <c r="P1469" s="230"/>
      <c r="Q1469" s="230"/>
      <c r="R1469" s="230"/>
      <c r="S1469" s="230"/>
      <c r="T1469" s="231"/>
      <c r="U1469" s="225"/>
      <c r="V1469" s="225"/>
      <c r="AT1469" s="101" t="s">
        <v>212</v>
      </c>
      <c r="AU1469" s="101" t="s">
        <v>83</v>
      </c>
      <c r="AV1469" s="13" t="s">
        <v>81</v>
      </c>
      <c r="AW1469" s="13" t="s">
        <v>32</v>
      </c>
      <c r="AX1469" s="13" t="s">
        <v>75</v>
      </c>
      <c r="AY1469" s="101" t="s">
        <v>204</v>
      </c>
    </row>
    <row r="1470" spans="1:65" s="14" customFormat="1" x14ac:dyDescent="0.2">
      <c r="A1470" s="198"/>
      <c r="B1470" s="199"/>
      <c r="C1470" s="198"/>
      <c r="D1470" s="200" t="s">
        <v>212</v>
      </c>
      <c r="E1470" s="201" t="s">
        <v>1</v>
      </c>
      <c r="F1470" s="202" t="s">
        <v>1558</v>
      </c>
      <c r="G1470" s="198"/>
      <c r="H1470" s="203">
        <v>92.29</v>
      </c>
      <c r="I1470" s="198"/>
      <c r="J1470" s="198"/>
      <c r="K1470" s="198"/>
      <c r="L1470" s="199"/>
      <c r="M1470" s="204"/>
      <c r="N1470" s="205"/>
      <c r="O1470" s="205"/>
      <c r="P1470" s="205"/>
      <c r="Q1470" s="205"/>
      <c r="R1470" s="205"/>
      <c r="S1470" s="205"/>
      <c r="T1470" s="206"/>
      <c r="U1470" s="198"/>
      <c r="V1470" s="198"/>
      <c r="AT1470" s="102" t="s">
        <v>212</v>
      </c>
      <c r="AU1470" s="102" t="s">
        <v>83</v>
      </c>
      <c r="AV1470" s="14" t="s">
        <v>83</v>
      </c>
      <c r="AW1470" s="14" t="s">
        <v>32</v>
      </c>
      <c r="AX1470" s="14" t="s">
        <v>75</v>
      </c>
      <c r="AY1470" s="102" t="s">
        <v>204</v>
      </c>
    </row>
    <row r="1471" spans="1:65" s="16" customFormat="1" x14ac:dyDescent="0.2">
      <c r="A1471" s="232"/>
      <c r="B1471" s="233"/>
      <c r="C1471" s="232"/>
      <c r="D1471" s="200" t="s">
        <v>212</v>
      </c>
      <c r="E1471" s="234" t="s">
        <v>1</v>
      </c>
      <c r="F1471" s="235" t="s">
        <v>1067</v>
      </c>
      <c r="G1471" s="232"/>
      <c r="H1471" s="236">
        <v>193.39100000000002</v>
      </c>
      <c r="I1471" s="232"/>
      <c r="J1471" s="232"/>
      <c r="K1471" s="232"/>
      <c r="L1471" s="233"/>
      <c r="M1471" s="237"/>
      <c r="N1471" s="238"/>
      <c r="O1471" s="238"/>
      <c r="P1471" s="238"/>
      <c r="Q1471" s="238"/>
      <c r="R1471" s="238"/>
      <c r="S1471" s="238"/>
      <c r="T1471" s="239"/>
      <c r="U1471" s="232"/>
      <c r="V1471" s="232"/>
      <c r="AT1471" s="104" t="s">
        <v>212</v>
      </c>
      <c r="AU1471" s="104" t="s">
        <v>83</v>
      </c>
      <c r="AV1471" s="16" t="s">
        <v>230</v>
      </c>
      <c r="AW1471" s="16" t="s">
        <v>32</v>
      </c>
      <c r="AX1471" s="16" t="s">
        <v>75</v>
      </c>
      <c r="AY1471" s="104" t="s">
        <v>204</v>
      </c>
    </row>
    <row r="1472" spans="1:65" s="13" customFormat="1" x14ac:dyDescent="0.2">
      <c r="A1472" s="225"/>
      <c r="B1472" s="226"/>
      <c r="C1472" s="225"/>
      <c r="D1472" s="200" t="s">
        <v>212</v>
      </c>
      <c r="E1472" s="227" t="s">
        <v>1</v>
      </c>
      <c r="F1472" s="228" t="s">
        <v>1950</v>
      </c>
      <c r="G1472" s="225"/>
      <c r="H1472" s="227" t="s">
        <v>1</v>
      </c>
      <c r="I1472" s="225"/>
      <c r="J1472" s="225"/>
      <c r="K1472" s="225"/>
      <c r="L1472" s="226"/>
      <c r="M1472" s="229"/>
      <c r="N1472" s="230"/>
      <c r="O1472" s="230"/>
      <c r="P1472" s="230"/>
      <c r="Q1472" s="230"/>
      <c r="R1472" s="230"/>
      <c r="S1472" s="230"/>
      <c r="T1472" s="231"/>
      <c r="U1472" s="225"/>
      <c r="V1472" s="225"/>
      <c r="AT1472" s="101" t="s">
        <v>212</v>
      </c>
      <c r="AU1472" s="101" t="s">
        <v>83</v>
      </c>
      <c r="AV1472" s="13" t="s">
        <v>81</v>
      </c>
      <c r="AW1472" s="13" t="s">
        <v>32</v>
      </c>
      <c r="AX1472" s="13" t="s">
        <v>75</v>
      </c>
      <c r="AY1472" s="101" t="s">
        <v>204</v>
      </c>
    </row>
    <row r="1473" spans="1:65" s="14" customFormat="1" x14ac:dyDescent="0.2">
      <c r="A1473" s="198"/>
      <c r="B1473" s="199"/>
      <c r="C1473" s="198"/>
      <c r="D1473" s="200" t="s">
        <v>212</v>
      </c>
      <c r="E1473" s="201" t="s">
        <v>1</v>
      </c>
      <c r="F1473" s="202" t="s">
        <v>546</v>
      </c>
      <c r="G1473" s="198"/>
      <c r="H1473" s="203">
        <v>86.1</v>
      </c>
      <c r="I1473" s="198"/>
      <c r="J1473" s="198"/>
      <c r="K1473" s="198"/>
      <c r="L1473" s="199"/>
      <c r="M1473" s="204"/>
      <c r="N1473" s="205"/>
      <c r="O1473" s="205"/>
      <c r="P1473" s="205"/>
      <c r="Q1473" s="205"/>
      <c r="R1473" s="205"/>
      <c r="S1473" s="205"/>
      <c r="T1473" s="206"/>
      <c r="U1473" s="198"/>
      <c r="V1473" s="198"/>
      <c r="AT1473" s="102" t="s">
        <v>212</v>
      </c>
      <c r="AU1473" s="102" t="s">
        <v>83</v>
      </c>
      <c r="AV1473" s="14" t="s">
        <v>83</v>
      </c>
      <c r="AW1473" s="14" t="s">
        <v>32</v>
      </c>
      <c r="AX1473" s="14" t="s">
        <v>75</v>
      </c>
      <c r="AY1473" s="102" t="s">
        <v>204</v>
      </c>
    </row>
    <row r="1474" spans="1:65" s="14" customFormat="1" x14ac:dyDescent="0.2">
      <c r="A1474" s="198"/>
      <c r="B1474" s="199"/>
      <c r="C1474" s="198"/>
      <c r="D1474" s="200" t="s">
        <v>212</v>
      </c>
      <c r="E1474" s="201" t="s">
        <v>1</v>
      </c>
      <c r="F1474" s="202" t="s">
        <v>1951</v>
      </c>
      <c r="G1474" s="198"/>
      <c r="H1474" s="203">
        <v>196.23599999999999</v>
      </c>
      <c r="I1474" s="198"/>
      <c r="J1474" s="198"/>
      <c r="K1474" s="198"/>
      <c r="L1474" s="199"/>
      <c r="M1474" s="204"/>
      <c r="N1474" s="205"/>
      <c r="O1474" s="205"/>
      <c r="P1474" s="205"/>
      <c r="Q1474" s="205"/>
      <c r="R1474" s="205"/>
      <c r="S1474" s="205"/>
      <c r="T1474" s="206"/>
      <c r="U1474" s="198"/>
      <c r="V1474" s="198"/>
      <c r="AT1474" s="102" t="s">
        <v>212</v>
      </c>
      <c r="AU1474" s="102" t="s">
        <v>83</v>
      </c>
      <c r="AV1474" s="14" t="s">
        <v>83</v>
      </c>
      <c r="AW1474" s="14" t="s">
        <v>32</v>
      </c>
      <c r="AX1474" s="14" t="s">
        <v>75</v>
      </c>
      <c r="AY1474" s="102" t="s">
        <v>204</v>
      </c>
    </row>
    <row r="1475" spans="1:65" s="14" customFormat="1" x14ac:dyDescent="0.2">
      <c r="A1475" s="198"/>
      <c r="B1475" s="199"/>
      <c r="C1475" s="198"/>
      <c r="D1475" s="200" t="s">
        <v>212</v>
      </c>
      <c r="E1475" s="201" t="s">
        <v>1</v>
      </c>
      <c r="F1475" s="202" t="s">
        <v>1952</v>
      </c>
      <c r="G1475" s="198"/>
      <c r="H1475" s="203">
        <v>5.04</v>
      </c>
      <c r="I1475" s="198"/>
      <c r="J1475" s="198"/>
      <c r="K1475" s="198"/>
      <c r="L1475" s="199"/>
      <c r="M1475" s="204"/>
      <c r="N1475" s="205"/>
      <c r="O1475" s="205"/>
      <c r="P1475" s="205"/>
      <c r="Q1475" s="205"/>
      <c r="R1475" s="205"/>
      <c r="S1475" s="205"/>
      <c r="T1475" s="206"/>
      <c r="U1475" s="198"/>
      <c r="V1475" s="198"/>
      <c r="AT1475" s="102" t="s">
        <v>212</v>
      </c>
      <c r="AU1475" s="102" t="s">
        <v>83</v>
      </c>
      <c r="AV1475" s="14" t="s">
        <v>83</v>
      </c>
      <c r="AW1475" s="14" t="s">
        <v>32</v>
      </c>
      <c r="AX1475" s="14" t="s">
        <v>75</v>
      </c>
      <c r="AY1475" s="102" t="s">
        <v>204</v>
      </c>
    </row>
    <row r="1476" spans="1:65" s="16" customFormat="1" x14ac:dyDescent="0.2">
      <c r="A1476" s="232"/>
      <c r="B1476" s="233"/>
      <c r="C1476" s="232"/>
      <c r="D1476" s="200" t="s">
        <v>212</v>
      </c>
      <c r="E1476" s="234" t="s">
        <v>1</v>
      </c>
      <c r="F1476" s="235" t="s">
        <v>1067</v>
      </c>
      <c r="G1476" s="232"/>
      <c r="H1476" s="236">
        <v>287.37600000000003</v>
      </c>
      <c r="I1476" s="232"/>
      <c r="J1476" s="232"/>
      <c r="K1476" s="232"/>
      <c r="L1476" s="233"/>
      <c r="M1476" s="237"/>
      <c r="N1476" s="238"/>
      <c r="O1476" s="238"/>
      <c r="P1476" s="238"/>
      <c r="Q1476" s="238"/>
      <c r="R1476" s="238"/>
      <c r="S1476" s="238"/>
      <c r="T1476" s="239"/>
      <c r="U1476" s="232"/>
      <c r="V1476" s="232"/>
      <c r="AT1476" s="104" t="s">
        <v>212</v>
      </c>
      <c r="AU1476" s="104" t="s">
        <v>83</v>
      </c>
      <c r="AV1476" s="16" t="s">
        <v>230</v>
      </c>
      <c r="AW1476" s="16" t="s">
        <v>32</v>
      </c>
      <c r="AX1476" s="16" t="s">
        <v>75</v>
      </c>
      <c r="AY1476" s="104" t="s">
        <v>204</v>
      </c>
    </row>
    <row r="1477" spans="1:65" s="13" customFormat="1" x14ac:dyDescent="0.2">
      <c r="A1477" s="225"/>
      <c r="B1477" s="226"/>
      <c r="C1477" s="225"/>
      <c r="D1477" s="200" t="s">
        <v>212</v>
      </c>
      <c r="E1477" s="227" t="s">
        <v>1</v>
      </c>
      <c r="F1477" s="228" t="s">
        <v>1915</v>
      </c>
      <c r="G1477" s="225"/>
      <c r="H1477" s="227" t="s">
        <v>1</v>
      </c>
      <c r="I1477" s="225"/>
      <c r="J1477" s="225"/>
      <c r="K1477" s="225"/>
      <c r="L1477" s="226"/>
      <c r="M1477" s="229"/>
      <c r="N1477" s="230"/>
      <c r="O1477" s="230"/>
      <c r="P1477" s="230"/>
      <c r="Q1477" s="230"/>
      <c r="R1477" s="230"/>
      <c r="S1477" s="230"/>
      <c r="T1477" s="231"/>
      <c r="U1477" s="225"/>
      <c r="V1477" s="225"/>
      <c r="AT1477" s="101" t="s">
        <v>212</v>
      </c>
      <c r="AU1477" s="101" t="s">
        <v>83</v>
      </c>
      <c r="AV1477" s="13" t="s">
        <v>81</v>
      </c>
      <c r="AW1477" s="13" t="s">
        <v>32</v>
      </c>
      <c r="AX1477" s="13" t="s">
        <v>75</v>
      </c>
      <c r="AY1477" s="101" t="s">
        <v>204</v>
      </c>
    </row>
    <row r="1478" spans="1:65" s="14" customFormat="1" x14ac:dyDescent="0.2">
      <c r="A1478" s="198"/>
      <c r="B1478" s="199"/>
      <c r="C1478" s="198"/>
      <c r="D1478" s="200" t="s">
        <v>212</v>
      </c>
      <c r="E1478" s="201" t="s">
        <v>1</v>
      </c>
      <c r="F1478" s="202" t="s">
        <v>467</v>
      </c>
      <c r="G1478" s="198"/>
      <c r="H1478" s="203">
        <v>52</v>
      </c>
      <c r="I1478" s="198"/>
      <c r="J1478" s="198"/>
      <c r="K1478" s="198"/>
      <c r="L1478" s="199"/>
      <c r="M1478" s="204"/>
      <c r="N1478" s="205"/>
      <c r="O1478" s="205"/>
      <c r="P1478" s="205"/>
      <c r="Q1478" s="205"/>
      <c r="R1478" s="205"/>
      <c r="S1478" s="205"/>
      <c r="T1478" s="206"/>
      <c r="U1478" s="198"/>
      <c r="V1478" s="198"/>
      <c r="AT1478" s="102" t="s">
        <v>212</v>
      </c>
      <c r="AU1478" s="102" t="s">
        <v>83</v>
      </c>
      <c r="AV1478" s="14" t="s">
        <v>83</v>
      </c>
      <c r="AW1478" s="14" t="s">
        <v>32</v>
      </c>
      <c r="AX1478" s="14" t="s">
        <v>75</v>
      </c>
      <c r="AY1478" s="102" t="s">
        <v>204</v>
      </c>
    </row>
    <row r="1479" spans="1:65" s="16" customFormat="1" x14ac:dyDescent="0.2">
      <c r="A1479" s="232"/>
      <c r="B1479" s="233"/>
      <c r="C1479" s="232"/>
      <c r="D1479" s="200" t="s">
        <v>212</v>
      </c>
      <c r="E1479" s="234" t="s">
        <v>1</v>
      </c>
      <c r="F1479" s="235" t="s">
        <v>1067</v>
      </c>
      <c r="G1479" s="232"/>
      <c r="H1479" s="236">
        <v>52</v>
      </c>
      <c r="I1479" s="232"/>
      <c r="J1479" s="232"/>
      <c r="K1479" s="232"/>
      <c r="L1479" s="233"/>
      <c r="M1479" s="237"/>
      <c r="N1479" s="238"/>
      <c r="O1479" s="238"/>
      <c r="P1479" s="238"/>
      <c r="Q1479" s="238"/>
      <c r="R1479" s="238"/>
      <c r="S1479" s="238"/>
      <c r="T1479" s="239"/>
      <c r="U1479" s="232"/>
      <c r="V1479" s="232"/>
      <c r="AT1479" s="104" t="s">
        <v>212</v>
      </c>
      <c r="AU1479" s="104" t="s">
        <v>83</v>
      </c>
      <c r="AV1479" s="16" t="s">
        <v>230</v>
      </c>
      <c r="AW1479" s="16" t="s">
        <v>32</v>
      </c>
      <c r="AX1479" s="16" t="s">
        <v>75</v>
      </c>
      <c r="AY1479" s="104" t="s">
        <v>204</v>
      </c>
    </row>
    <row r="1480" spans="1:65" s="15" customFormat="1" x14ac:dyDescent="0.2">
      <c r="A1480" s="207"/>
      <c r="B1480" s="208"/>
      <c r="C1480" s="207"/>
      <c r="D1480" s="200" t="s">
        <v>212</v>
      </c>
      <c r="E1480" s="209" t="s">
        <v>1</v>
      </c>
      <c r="F1480" s="210" t="s">
        <v>227</v>
      </c>
      <c r="G1480" s="207"/>
      <c r="H1480" s="211">
        <v>532.76700000000005</v>
      </c>
      <c r="I1480" s="207"/>
      <c r="J1480" s="207"/>
      <c r="K1480" s="207"/>
      <c r="L1480" s="208"/>
      <c r="M1480" s="212"/>
      <c r="N1480" s="213"/>
      <c r="O1480" s="213"/>
      <c r="P1480" s="213"/>
      <c r="Q1480" s="213"/>
      <c r="R1480" s="213"/>
      <c r="S1480" s="213"/>
      <c r="T1480" s="214"/>
      <c r="U1480" s="207"/>
      <c r="V1480" s="207"/>
      <c r="AT1480" s="103" t="s">
        <v>212</v>
      </c>
      <c r="AU1480" s="103" t="s">
        <v>83</v>
      </c>
      <c r="AV1480" s="15" t="s">
        <v>211</v>
      </c>
      <c r="AW1480" s="15" t="s">
        <v>32</v>
      </c>
      <c r="AX1480" s="15" t="s">
        <v>81</v>
      </c>
      <c r="AY1480" s="103" t="s">
        <v>204</v>
      </c>
    </row>
    <row r="1481" spans="1:65" s="2" customFormat="1" ht="16.5" customHeight="1" x14ac:dyDescent="0.2">
      <c r="A1481" s="111"/>
      <c r="B1481" s="112"/>
      <c r="C1481" s="187" t="s">
        <v>1953</v>
      </c>
      <c r="D1481" s="187" t="s">
        <v>207</v>
      </c>
      <c r="E1481" s="188" t="s">
        <v>1954</v>
      </c>
      <c r="F1481" s="189" t="s">
        <v>1955</v>
      </c>
      <c r="G1481" s="190" t="s">
        <v>210</v>
      </c>
      <c r="H1481" s="191">
        <v>193.39099999999999</v>
      </c>
      <c r="I1481" s="192"/>
      <c r="J1481" s="192">
        <f>ROUND(I1481*H1481,2)</f>
        <v>0</v>
      </c>
      <c r="K1481" s="193"/>
      <c r="L1481" s="112"/>
      <c r="M1481" s="194" t="s">
        <v>1</v>
      </c>
      <c r="N1481" s="195" t="s">
        <v>40</v>
      </c>
      <c r="O1481" s="196">
        <v>0</v>
      </c>
      <c r="P1481" s="196">
        <f>O1481*H1481</f>
        <v>0</v>
      </c>
      <c r="Q1481" s="196">
        <v>0</v>
      </c>
      <c r="R1481" s="196">
        <f>Q1481*H1481</f>
        <v>0</v>
      </c>
      <c r="S1481" s="196">
        <v>0</v>
      </c>
      <c r="T1481" s="197">
        <f>S1481*H1481</f>
        <v>0</v>
      </c>
      <c r="U1481" s="111"/>
      <c r="V1481" s="111"/>
      <c r="W1481" s="29"/>
      <c r="X1481" s="29"/>
      <c r="Y1481" s="29"/>
      <c r="Z1481" s="29"/>
      <c r="AA1481" s="29"/>
      <c r="AB1481" s="29"/>
      <c r="AC1481" s="29"/>
      <c r="AD1481" s="29"/>
      <c r="AE1481" s="29"/>
      <c r="AR1481" s="99" t="s">
        <v>310</v>
      </c>
      <c r="AT1481" s="99" t="s">
        <v>207</v>
      </c>
      <c r="AU1481" s="99" t="s">
        <v>83</v>
      </c>
      <c r="AY1481" s="18" t="s">
        <v>204</v>
      </c>
      <c r="BE1481" s="100">
        <f>IF(N1481="základní",J1481,0)</f>
        <v>0</v>
      </c>
      <c r="BF1481" s="100">
        <f>IF(N1481="snížená",J1481,0)</f>
        <v>0</v>
      </c>
      <c r="BG1481" s="100">
        <f>IF(N1481="zákl. přenesená",J1481,0)</f>
        <v>0</v>
      </c>
      <c r="BH1481" s="100">
        <f>IF(N1481="sníž. přenesená",J1481,0)</f>
        <v>0</v>
      </c>
      <c r="BI1481" s="100">
        <f>IF(N1481="nulová",J1481,0)</f>
        <v>0</v>
      </c>
      <c r="BJ1481" s="18" t="s">
        <v>81</v>
      </c>
      <c r="BK1481" s="100">
        <f>ROUND(I1481*H1481,2)</f>
        <v>0</v>
      </c>
      <c r="BL1481" s="18" t="s">
        <v>310</v>
      </c>
      <c r="BM1481" s="99" t="s">
        <v>1956</v>
      </c>
    </row>
    <row r="1482" spans="1:65" s="2" customFormat="1" ht="33" customHeight="1" x14ac:dyDescent="0.2">
      <c r="A1482" s="111"/>
      <c r="B1482" s="112"/>
      <c r="C1482" s="187" t="s">
        <v>1475</v>
      </c>
      <c r="D1482" s="187" t="s">
        <v>207</v>
      </c>
      <c r="E1482" s="188" t="s">
        <v>1957</v>
      </c>
      <c r="F1482" s="189" t="s">
        <v>1958</v>
      </c>
      <c r="G1482" s="190" t="s">
        <v>210</v>
      </c>
      <c r="H1482" s="191">
        <v>1839.7940000000001</v>
      </c>
      <c r="I1482" s="192"/>
      <c r="J1482" s="192">
        <f>ROUND(I1482*H1482,2)</f>
        <v>0</v>
      </c>
      <c r="K1482" s="193"/>
      <c r="L1482" s="112"/>
      <c r="M1482" s="194" t="s">
        <v>1</v>
      </c>
      <c r="N1482" s="195" t="s">
        <v>40</v>
      </c>
      <c r="O1482" s="196">
        <v>0</v>
      </c>
      <c r="P1482" s="196">
        <f>O1482*H1482</f>
        <v>0</v>
      </c>
      <c r="Q1482" s="196">
        <v>0</v>
      </c>
      <c r="R1482" s="196">
        <f>Q1482*H1482</f>
        <v>0</v>
      </c>
      <c r="S1482" s="196">
        <v>0</v>
      </c>
      <c r="T1482" s="197">
        <f>S1482*H1482</f>
        <v>0</v>
      </c>
      <c r="U1482" s="111"/>
      <c r="V1482" s="111"/>
      <c r="W1482" s="29"/>
      <c r="X1482" s="29"/>
      <c r="Y1482" s="29"/>
      <c r="Z1482" s="29"/>
      <c r="AA1482" s="29"/>
      <c r="AB1482" s="29"/>
      <c r="AC1482" s="29"/>
      <c r="AD1482" s="29"/>
      <c r="AE1482" s="29"/>
      <c r="AR1482" s="99" t="s">
        <v>310</v>
      </c>
      <c r="AT1482" s="99" t="s">
        <v>207</v>
      </c>
      <c r="AU1482" s="99" t="s">
        <v>83</v>
      </c>
      <c r="AY1482" s="18" t="s">
        <v>204</v>
      </c>
      <c r="BE1482" s="100">
        <f>IF(N1482="základní",J1482,0)</f>
        <v>0</v>
      </c>
      <c r="BF1482" s="100">
        <f>IF(N1482="snížená",J1482,0)</f>
        <v>0</v>
      </c>
      <c r="BG1482" s="100">
        <f>IF(N1482="zákl. přenesená",J1482,0)</f>
        <v>0</v>
      </c>
      <c r="BH1482" s="100">
        <f>IF(N1482="sníž. přenesená",J1482,0)</f>
        <v>0</v>
      </c>
      <c r="BI1482" s="100">
        <f>IF(N1482="nulová",J1482,0)</f>
        <v>0</v>
      </c>
      <c r="BJ1482" s="18" t="s">
        <v>81</v>
      </c>
      <c r="BK1482" s="100">
        <f>ROUND(I1482*H1482,2)</f>
        <v>0</v>
      </c>
      <c r="BL1482" s="18" t="s">
        <v>310</v>
      </c>
      <c r="BM1482" s="99" t="s">
        <v>1959</v>
      </c>
    </row>
    <row r="1483" spans="1:65" s="14" customFormat="1" x14ac:dyDescent="0.2">
      <c r="A1483" s="198"/>
      <c r="B1483" s="199"/>
      <c r="C1483" s="198"/>
      <c r="D1483" s="200" t="s">
        <v>212</v>
      </c>
      <c r="E1483" s="201" t="s">
        <v>1</v>
      </c>
      <c r="F1483" s="202" t="s">
        <v>1960</v>
      </c>
      <c r="G1483" s="198"/>
      <c r="H1483" s="203">
        <v>1196.4179999999999</v>
      </c>
      <c r="I1483" s="198"/>
      <c r="J1483" s="198"/>
      <c r="K1483" s="198"/>
      <c r="L1483" s="199"/>
      <c r="M1483" s="204"/>
      <c r="N1483" s="205"/>
      <c r="O1483" s="205"/>
      <c r="P1483" s="205"/>
      <c r="Q1483" s="205"/>
      <c r="R1483" s="205"/>
      <c r="S1483" s="205"/>
      <c r="T1483" s="206"/>
      <c r="U1483" s="198"/>
      <c r="V1483" s="198"/>
      <c r="AT1483" s="102" t="s">
        <v>212</v>
      </c>
      <c r="AU1483" s="102" t="s">
        <v>83</v>
      </c>
      <c r="AV1483" s="14" t="s">
        <v>83</v>
      </c>
      <c r="AW1483" s="14" t="s">
        <v>32</v>
      </c>
      <c r="AX1483" s="14" t="s">
        <v>75</v>
      </c>
      <c r="AY1483" s="102" t="s">
        <v>204</v>
      </c>
    </row>
    <row r="1484" spans="1:65" s="13" customFormat="1" x14ac:dyDescent="0.2">
      <c r="A1484" s="225"/>
      <c r="B1484" s="226"/>
      <c r="C1484" s="225"/>
      <c r="D1484" s="200" t="s">
        <v>212</v>
      </c>
      <c r="E1484" s="227" t="s">
        <v>1</v>
      </c>
      <c r="F1484" s="228" t="s">
        <v>1482</v>
      </c>
      <c r="G1484" s="225"/>
      <c r="H1484" s="227" t="s">
        <v>1</v>
      </c>
      <c r="I1484" s="225"/>
      <c r="J1484" s="225"/>
      <c r="K1484" s="225"/>
      <c r="L1484" s="226"/>
      <c r="M1484" s="229"/>
      <c r="N1484" s="230"/>
      <c r="O1484" s="230"/>
      <c r="P1484" s="230"/>
      <c r="Q1484" s="230"/>
      <c r="R1484" s="230"/>
      <c r="S1484" s="230"/>
      <c r="T1484" s="231"/>
      <c r="U1484" s="225"/>
      <c r="V1484" s="225"/>
      <c r="AT1484" s="101" t="s">
        <v>212</v>
      </c>
      <c r="AU1484" s="101" t="s">
        <v>83</v>
      </c>
      <c r="AV1484" s="13" t="s">
        <v>81</v>
      </c>
      <c r="AW1484" s="13" t="s">
        <v>32</v>
      </c>
      <c r="AX1484" s="13" t="s">
        <v>75</v>
      </c>
      <c r="AY1484" s="101" t="s">
        <v>204</v>
      </c>
    </row>
    <row r="1485" spans="1:65" s="14" customFormat="1" x14ac:dyDescent="0.2">
      <c r="A1485" s="198"/>
      <c r="B1485" s="199"/>
      <c r="C1485" s="198"/>
      <c r="D1485" s="200" t="s">
        <v>212</v>
      </c>
      <c r="E1485" s="201" t="s">
        <v>1</v>
      </c>
      <c r="F1485" s="202" t="s">
        <v>1961</v>
      </c>
      <c r="G1485" s="198"/>
      <c r="H1485" s="203">
        <v>304</v>
      </c>
      <c r="I1485" s="198"/>
      <c r="J1485" s="198"/>
      <c r="K1485" s="198"/>
      <c r="L1485" s="199"/>
      <c r="M1485" s="204"/>
      <c r="N1485" s="205"/>
      <c r="O1485" s="205"/>
      <c r="P1485" s="205"/>
      <c r="Q1485" s="205"/>
      <c r="R1485" s="205"/>
      <c r="S1485" s="205"/>
      <c r="T1485" s="206"/>
      <c r="U1485" s="198"/>
      <c r="V1485" s="198"/>
      <c r="AT1485" s="102" t="s">
        <v>212</v>
      </c>
      <c r="AU1485" s="102" t="s">
        <v>83</v>
      </c>
      <c r="AV1485" s="14" t="s">
        <v>83</v>
      </c>
      <c r="AW1485" s="14" t="s">
        <v>32</v>
      </c>
      <c r="AX1485" s="14" t="s">
        <v>75</v>
      </c>
      <c r="AY1485" s="102" t="s">
        <v>204</v>
      </c>
    </row>
    <row r="1486" spans="1:65" s="13" customFormat="1" x14ac:dyDescent="0.2">
      <c r="A1486" s="225"/>
      <c r="B1486" s="226"/>
      <c r="C1486" s="225"/>
      <c r="D1486" s="200" t="s">
        <v>212</v>
      </c>
      <c r="E1486" s="227" t="s">
        <v>1</v>
      </c>
      <c r="F1486" s="228" t="s">
        <v>1950</v>
      </c>
      <c r="G1486" s="225"/>
      <c r="H1486" s="227" t="s">
        <v>1</v>
      </c>
      <c r="I1486" s="225"/>
      <c r="J1486" s="225"/>
      <c r="K1486" s="225"/>
      <c r="L1486" s="226"/>
      <c r="M1486" s="229"/>
      <c r="N1486" s="230"/>
      <c r="O1486" s="230"/>
      <c r="P1486" s="230"/>
      <c r="Q1486" s="230"/>
      <c r="R1486" s="230"/>
      <c r="S1486" s="230"/>
      <c r="T1486" s="231"/>
      <c r="U1486" s="225"/>
      <c r="V1486" s="225"/>
      <c r="AT1486" s="101" t="s">
        <v>212</v>
      </c>
      <c r="AU1486" s="101" t="s">
        <v>83</v>
      </c>
      <c r="AV1486" s="13" t="s">
        <v>81</v>
      </c>
      <c r="AW1486" s="13" t="s">
        <v>32</v>
      </c>
      <c r="AX1486" s="13" t="s">
        <v>75</v>
      </c>
      <c r="AY1486" s="101" t="s">
        <v>204</v>
      </c>
    </row>
    <row r="1487" spans="1:65" s="14" customFormat="1" x14ac:dyDescent="0.2">
      <c r="A1487" s="198"/>
      <c r="B1487" s="199"/>
      <c r="C1487" s="198"/>
      <c r="D1487" s="200" t="s">
        <v>212</v>
      </c>
      <c r="E1487" s="201" t="s">
        <v>1</v>
      </c>
      <c r="F1487" s="202" t="s">
        <v>546</v>
      </c>
      <c r="G1487" s="198"/>
      <c r="H1487" s="203">
        <v>86.1</v>
      </c>
      <c r="I1487" s="198"/>
      <c r="J1487" s="198"/>
      <c r="K1487" s="198"/>
      <c r="L1487" s="199"/>
      <c r="M1487" s="204"/>
      <c r="N1487" s="205"/>
      <c r="O1487" s="205"/>
      <c r="P1487" s="205"/>
      <c r="Q1487" s="205"/>
      <c r="R1487" s="205"/>
      <c r="S1487" s="205"/>
      <c r="T1487" s="206"/>
      <c r="U1487" s="198"/>
      <c r="V1487" s="198"/>
      <c r="AT1487" s="102" t="s">
        <v>212</v>
      </c>
      <c r="AU1487" s="102" t="s">
        <v>83</v>
      </c>
      <c r="AV1487" s="14" t="s">
        <v>83</v>
      </c>
      <c r="AW1487" s="14" t="s">
        <v>32</v>
      </c>
      <c r="AX1487" s="14" t="s">
        <v>75</v>
      </c>
      <c r="AY1487" s="102" t="s">
        <v>204</v>
      </c>
    </row>
    <row r="1488" spans="1:65" s="14" customFormat="1" x14ac:dyDescent="0.2">
      <c r="A1488" s="198"/>
      <c r="B1488" s="199"/>
      <c r="C1488" s="198"/>
      <c r="D1488" s="200" t="s">
        <v>212</v>
      </c>
      <c r="E1488" s="201" t="s">
        <v>1</v>
      </c>
      <c r="F1488" s="202" t="s">
        <v>1951</v>
      </c>
      <c r="G1488" s="198"/>
      <c r="H1488" s="203">
        <v>196.23599999999999</v>
      </c>
      <c r="I1488" s="198"/>
      <c r="J1488" s="198"/>
      <c r="K1488" s="198"/>
      <c r="L1488" s="199"/>
      <c r="M1488" s="204"/>
      <c r="N1488" s="205"/>
      <c r="O1488" s="205"/>
      <c r="P1488" s="205"/>
      <c r="Q1488" s="205"/>
      <c r="R1488" s="205"/>
      <c r="S1488" s="205"/>
      <c r="T1488" s="206"/>
      <c r="U1488" s="198"/>
      <c r="V1488" s="198"/>
      <c r="AT1488" s="102" t="s">
        <v>212</v>
      </c>
      <c r="AU1488" s="102" t="s">
        <v>83</v>
      </c>
      <c r="AV1488" s="14" t="s">
        <v>83</v>
      </c>
      <c r="AW1488" s="14" t="s">
        <v>32</v>
      </c>
      <c r="AX1488" s="14" t="s">
        <v>75</v>
      </c>
      <c r="AY1488" s="102" t="s">
        <v>204</v>
      </c>
    </row>
    <row r="1489" spans="1:65" s="14" customFormat="1" x14ac:dyDescent="0.2">
      <c r="A1489" s="198"/>
      <c r="B1489" s="199"/>
      <c r="C1489" s="198"/>
      <c r="D1489" s="200" t="s">
        <v>212</v>
      </c>
      <c r="E1489" s="201" t="s">
        <v>1</v>
      </c>
      <c r="F1489" s="202" t="s">
        <v>1952</v>
      </c>
      <c r="G1489" s="198"/>
      <c r="H1489" s="203">
        <v>5.04</v>
      </c>
      <c r="I1489" s="198"/>
      <c r="J1489" s="198"/>
      <c r="K1489" s="198"/>
      <c r="L1489" s="199"/>
      <c r="M1489" s="204"/>
      <c r="N1489" s="205"/>
      <c r="O1489" s="205"/>
      <c r="P1489" s="205"/>
      <c r="Q1489" s="205"/>
      <c r="R1489" s="205"/>
      <c r="S1489" s="205"/>
      <c r="T1489" s="206"/>
      <c r="U1489" s="198"/>
      <c r="V1489" s="198"/>
      <c r="AT1489" s="102" t="s">
        <v>212</v>
      </c>
      <c r="AU1489" s="102" t="s">
        <v>83</v>
      </c>
      <c r="AV1489" s="14" t="s">
        <v>83</v>
      </c>
      <c r="AW1489" s="14" t="s">
        <v>32</v>
      </c>
      <c r="AX1489" s="14" t="s">
        <v>75</v>
      </c>
      <c r="AY1489" s="102" t="s">
        <v>204</v>
      </c>
    </row>
    <row r="1490" spans="1:65" s="16" customFormat="1" x14ac:dyDescent="0.2">
      <c r="A1490" s="232"/>
      <c r="B1490" s="233"/>
      <c r="C1490" s="232"/>
      <c r="D1490" s="200" t="s">
        <v>212</v>
      </c>
      <c r="E1490" s="234" t="s">
        <v>1</v>
      </c>
      <c r="F1490" s="235" t="s">
        <v>1067</v>
      </c>
      <c r="G1490" s="232"/>
      <c r="H1490" s="236">
        <v>1787.7939999999999</v>
      </c>
      <c r="I1490" s="232"/>
      <c r="J1490" s="232"/>
      <c r="K1490" s="232"/>
      <c r="L1490" s="233"/>
      <c r="M1490" s="237"/>
      <c r="N1490" s="238"/>
      <c r="O1490" s="238"/>
      <c r="P1490" s="238"/>
      <c r="Q1490" s="238"/>
      <c r="R1490" s="238"/>
      <c r="S1490" s="238"/>
      <c r="T1490" s="239"/>
      <c r="U1490" s="232"/>
      <c r="V1490" s="232"/>
      <c r="AT1490" s="104" t="s">
        <v>212</v>
      </c>
      <c r="AU1490" s="104" t="s">
        <v>83</v>
      </c>
      <c r="AV1490" s="16" t="s">
        <v>230</v>
      </c>
      <c r="AW1490" s="16" t="s">
        <v>32</v>
      </c>
      <c r="AX1490" s="16" t="s">
        <v>75</v>
      </c>
      <c r="AY1490" s="104" t="s">
        <v>204</v>
      </c>
    </row>
    <row r="1491" spans="1:65" s="13" customFormat="1" x14ac:dyDescent="0.2">
      <c r="A1491" s="225"/>
      <c r="B1491" s="226"/>
      <c r="C1491" s="225"/>
      <c r="D1491" s="200" t="s">
        <v>212</v>
      </c>
      <c r="E1491" s="227" t="s">
        <v>1</v>
      </c>
      <c r="F1491" s="228" t="s">
        <v>1915</v>
      </c>
      <c r="G1491" s="225"/>
      <c r="H1491" s="227" t="s">
        <v>1</v>
      </c>
      <c r="I1491" s="225"/>
      <c r="J1491" s="225"/>
      <c r="K1491" s="225"/>
      <c r="L1491" s="226"/>
      <c r="M1491" s="229"/>
      <c r="N1491" s="230"/>
      <c r="O1491" s="230"/>
      <c r="P1491" s="230"/>
      <c r="Q1491" s="230"/>
      <c r="R1491" s="230"/>
      <c r="S1491" s="230"/>
      <c r="T1491" s="231"/>
      <c r="U1491" s="225"/>
      <c r="V1491" s="225"/>
      <c r="AT1491" s="101" t="s">
        <v>212</v>
      </c>
      <c r="AU1491" s="101" t="s">
        <v>83</v>
      </c>
      <c r="AV1491" s="13" t="s">
        <v>81</v>
      </c>
      <c r="AW1491" s="13" t="s">
        <v>32</v>
      </c>
      <c r="AX1491" s="13" t="s">
        <v>75</v>
      </c>
      <c r="AY1491" s="101" t="s">
        <v>204</v>
      </c>
    </row>
    <row r="1492" spans="1:65" s="14" customFormat="1" x14ac:dyDescent="0.2">
      <c r="A1492" s="198"/>
      <c r="B1492" s="199"/>
      <c r="C1492" s="198"/>
      <c r="D1492" s="200" t="s">
        <v>212</v>
      </c>
      <c r="E1492" s="201" t="s">
        <v>1</v>
      </c>
      <c r="F1492" s="202" t="s">
        <v>467</v>
      </c>
      <c r="G1492" s="198"/>
      <c r="H1492" s="203">
        <v>52</v>
      </c>
      <c r="I1492" s="198"/>
      <c r="J1492" s="198"/>
      <c r="K1492" s="198"/>
      <c r="L1492" s="199"/>
      <c r="M1492" s="204"/>
      <c r="N1492" s="205"/>
      <c r="O1492" s="205"/>
      <c r="P1492" s="205"/>
      <c r="Q1492" s="205"/>
      <c r="R1492" s="205"/>
      <c r="S1492" s="205"/>
      <c r="T1492" s="206"/>
      <c r="U1492" s="198"/>
      <c r="V1492" s="198"/>
      <c r="AT1492" s="102" t="s">
        <v>212</v>
      </c>
      <c r="AU1492" s="102" t="s">
        <v>83</v>
      </c>
      <c r="AV1492" s="14" t="s">
        <v>83</v>
      </c>
      <c r="AW1492" s="14" t="s">
        <v>32</v>
      </c>
      <c r="AX1492" s="14" t="s">
        <v>75</v>
      </c>
      <c r="AY1492" s="102" t="s">
        <v>204</v>
      </c>
    </row>
    <row r="1493" spans="1:65" s="16" customFormat="1" x14ac:dyDescent="0.2">
      <c r="A1493" s="232"/>
      <c r="B1493" s="233"/>
      <c r="C1493" s="232"/>
      <c r="D1493" s="200" t="s">
        <v>212</v>
      </c>
      <c r="E1493" s="234" t="s">
        <v>1</v>
      </c>
      <c r="F1493" s="235" t="s">
        <v>1067</v>
      </c>
      <c r="G1493" s="232"/>
      <c r="H1493" s="236">
        <v>52</v>
      </c>
      <c r="I1493" s="232"/>
      <c r="J1493" s="232"/>
      <c r="K1493" s="232"/>
      <c r="L1493" s="233"/>
      <c r="M1493" s="237"/>
      <c r="N1493" s="238"/>
      <c r="O1493" s="238"/>
      <c r="P1493" s="238"/>
      <c r="Q1493" s="238"/>
      <c r="R1493" s="238"/>
      <c r="S1493" s="238"/>
      <c r="T1493" s="239"/>
      <c r="U1493" s="232"/>
      <c r="V1493" s="232"/>
      <c r="AT1493" s="104" t="s">
        <v>212</v>
      </c>
      <c r="AU1493" s="104" t="s">
        <v>83</v>
      </c>
      <c r="AV1493" s="16" t="s">
        <v>230</v>
      </c>
      <c r="AW1493" s="16" t="s">
        <v>32</v>
      </c>
      <c r="AX1493" s="16" t="s">
        <v>75</v>
      </c>
      <c r="AY1493" s="104" t="s">
        <v>204</v>
      </c>
    </row>
    <row r="1494" spans="1:65" s="15" customFormat="1" x14ac:dyDescent="0.2">
      <c r="A1494" s="207"/>
      <c r="B1494" s="208"/>
      <c r="C1494" s="207"/>
      <c r="D1494" s="200" t="s">
        <v>212</v>
      </c>
      <c r="E1494" s="209" t="s">
        <v>1</v>
      </c>
      <c r="F1494" s="210" t="s">
        <v>227</v>
      </c>
      <c r="G1494" s="207"/>
      <c r="H1494" s="211">
        <v>1839.7939999999999</v>
      </c>
      <c r="I1494" s="207"/>
      <c r="J1494" s="207"/>
      <c r="K1494" s="207"/>
      <c r="L1494" s="208"/>
      <c r="M1494" s="212"/>
      <c r="N1494" s="213"/>
      <c r="O1494" s="213"/>
      <c r="P1494" s="213"/>
      <c r="Q1494" s="213"/>
      <c r="R1494" s="213"/>
      <c r="S1494" s="213"/>
      <c r="T1494" s="214"/>
      <c r="U1494" s="207"/>
      <c r="V1494" s="207"/>
      <c r="AT1494" s="103" t="s">
        <v>212</v>
      </c>
      <c r="AU1494" s="103" t="s">
        <v>83</v>
      </c>
      <c r="AV1494" s="15" t="s">
        <v>211</v>
      </c>
      <c r="AW1494" s="15" t="s">
        <v>32</v>
      </c>
      <c r="AX1494" s="15" t="s">
        <v>81</v>
      </c>
      <c r="AY1494" s="103" t="s">
        <v>204</v>
      </c>
    </row>
    <row r="1495" spans="1:65" s="2" customFormat="1" ht="21.75" customHeight="1" x14ac:dyDescent="0.2">
      <c r="A1495" s="111"/>
      <c r="B1495" s="112"/>
      <c r="C1495" s="187" t="s">
        <v>1962</v>
      </c>
      <c r="D1495" s="187" t="s">
        <v>207</v>
      </c>
      <c r="E1495" s="188" t="s">
        <v>1963</v>
      </c>
      <c r="F1495" s="189" t="s">
        <v>1964</v>
      </c>
      <c r="G1495" s="190" t="s">
        <v>210</v>
      </c>
      <c r="H1495" s="191">
        <v>463.18599999999998</v>
      </c>
      <c r="I1495" s="192"/>
      <c r="J1495" s="192">
        <f>ROUND(I1495*H1495,2)</f>
        <v>0</v>
      </c>
      <c r="K1495" s="193"/>
      <c r="L1495" s="112"/>
      <c r="M1495" s="194" t="s">
        <v>1</v>
      </c>
      <c r="N1495" s="195" t="s">
        <v>40</v>
      </c>
      <c r="O1495" s="196">
        <v>0</v>
      </c>
      <c r="P1495" s="196">
        <f>O1495*H1495</f>
        <v>0</v>
      </c>
      <c r="Q1495" s="196">
        <v>0</v>
      </c>
      <c r="R1495" s="196">
        <f>Q1495*H1495</f>
        <v>0</v>
      </c>
      <c r="S1495" s="196">
        <v>0</v>
      </c>
      <c r="T1495" s="197">
        <f>S1495*H1495</f>
        <v>0</v>
      </c>
      <c r="U1495" s="111"/>
      <c r="V1495" s="111"/>
      <c r="W1495" s="29"/>
      <c r="X1495" s="29"/>
      <c r="Y1495" s="29"/>
      <c r="Z1495" s="29"/>
      <c r="AA1495" s="29"/>
      <c r="AB1495" s="29"/>
      <c r="AC1495" s="29"/>
      <c r="AD1495" s="29"/>
      <c r="AE1495" s="29"/>
      <c r="AR1495" s="99" t="s">
        <v>310</v>
      </c>
      <c r="AT1495" s="99" t="s">
        <v>207</v>
      </c>
      <c r="AU1495" s="99" t="s">
        <v>83</v>
      </c>
      <c r="AY1495" s="18" t="s">
        <v>204</v>
      </c>
      <c r="BE1495" s="100">
        <f>IF(N1495="základní",J1495,0)</f>
        <v>0</v>
      </c>
      <c r="BF1495" s="100">
        <f>IF(N1495="snížená",J1495,0)</f>
        <v>0</v>
      </c>
      <c r="BG1495" s="100">
        <f>IF(N1495="zákl. přenesená",J1495,0)</f>
        <v>0</v>
      </c>
      <c r="BH1495" s="100">
        <f>IF(N1495="sníž. přenesená",J1495,0)</f>
        <v>0</v>
      </c>
      <c r="BI1495" s="100">
        <f>IF(N1495="nulová",J1495,0)</f>
        <v>0</v>
      </c>
      <c r="BJ1495" s="18" t="s">
        <v>81</v>
      </c>
      <c r="BK1495" s="100">
        <f>ROUND(I1495*H1495,2)</f>
        <v>0</v>
      </c>
      <c r="BL1495" s="18" t="s">
        <v>310</v>
      </c>
      <c r="BM1495" s="99" t="s">
        <v>1965</v>
      </c>
    </row>
    <row r="1496" spans="1:65" s="13" customFormat="1" x14ac:dyDescent="0.2">
      <c r="A1496" s="225"/>
      <c r="B1496" s="226"/>
      <c r="C1496" s="225"/>
      <c r="D1496" s="200" t="s">
        <v>212</v>
      </c>
      <c r="E1496" s="227" t="s">
        <v>1</v>
      </c>
      <c r="F1496" s="228" t="s">
        <v>1159</v>
      </c>
      <c r="G1496" s="225"/>
      <c r="H1496" s="227" t="s">
        <v>1</v>
      </c>
      <c r="I1496" s="225"/>
      <c r="J1496" s="225"/>
      <c r="K1496" s="225"/>
      <c r="L1496" s="226"/>
      <c r="M1496" s="229"/>
      <c r="N1496" s="230"/>
      <c r="O1496" s="230"/>
      <c r="P1496" s="230"/>
      <c r="Q1496" s="230"/>
      <c r="R1496" s="230"/>
      <c r="S1496" s="230"/>
      <c r="T1496" s="231"/>
      <c r="U1496" s="225"/>
      <c r="V1496" s="225"/>
      <c r="AT1496" s="101" t="s">
        <v>212</v>
      </c>
      <c r="AU1496" s="101" t="s">
        <v>83</v>
      </c>
      <c r="AV1496" s="13" t="s">
        <v>81</v>
      </c>
      <c r="AW1496" s="13" t="s">
        <v>32</v>
      </c>
      <c r="AX1496" s="13" t="s">
        <v>75</v>
      </c>
      <c r="AY1496" s="101" t="s">
        <v>204</v>
      </c>
    </row>
    <row r="1497" spans="1:65" s="13" customFormat="1" x14ac:dyDescent="0.2">
      <c r="A1497" s="225"/>
      <c r="B1497" s="226"/>
      <c r="C1497" s="225"/>
      <c r="D1497" s="200" t="s">
        <v>212</v>
      </c>
      <c r="E1497" s="227" t="s">
        <v>1</v>
      </c>
      <c r="F1497" s="228" t="s">
        <v>1449</v>
      </c>
      <c r="G1497" s="225"/>
      <c r="H1497" s="227" t="s">
        <v>1</v>
      </c>
      <c r="I1497" s="225"/>
      <c r="J1497" s="225"/>
      <c r="K1497" s="225"/>
      <c r="L1497" s="226"/>
      <c r="M1497" s="229"/>
      <c r="N1497" s="230"/>
      <c r="O1497" s="230"/>
      <c r="P1497" s="230"/>
      <c r="Q1497" s="230"/>
      <c r="R1497" s="230"/>
      <c r="S1497" s="230"/>
      <c r="T1497" s="231"/>
      <c r="U1497" s="225"/>
      <c r="V1497" s="225"/>
      <c r="AT1497" s="101" t="s">
        <v>212</v>
      </c>
      <c r="AU1497" s="101" t="s">
        <v>83</v>
      </c>
      <c r="AV1497" s="13" t="s">
        <v>81</v>
      </c>
      <c r="AW1497" s="13" t="s">
        <v>32</v>
      </c>
      <c r="AX1497" s="13" t="s">
        <v>75</v>
      </c>
      <c r="AY1497" s="101" t="s">
        <v>204</v>
      </c>
    </row>
    <row r="1498" spans="1:65" s="13" customFormat="1" x14ac:dyDescent="0.2">
      <c r="A1498" s="225"/>
      <c r="B1498" s="226"/>
      <c r="C1498" s="225"/>
      <c r="D1498" s="200" t="s">
        <v>212</v>
      </c>
      <c r="E1498" s="227" t="s">
        <v>1</v>
      </c>
      <c r="F1498" s="228" t="s">
        <v>425</v>
      </c>
      <c r="G1498" s="225"/>
      <c r="H1498" s="227" t="s">
        <v>1</v>
      </c>
      <c r="I1498" s="225"/>
      <c r="J1498" s="225"/>
      <c r="K1498" s="225"/>
      <c r="L1498" s="226"/>
      <c r="M1498" s="229"/>
      <c r="N1498" s="230"/>
      <c r="O1498" s="230"/>
      <c r="P1498" s="230"/>
      <c r="Q1498" s="230"/>
      <c r="R1498" s="230"/>
      <c r="S1498" s="230"/>
      <c r="T1498" s="231"/>
      <c r="U1498" s="225"/>
      <c r="V1498" s="225"/>
      <c r="AT1498" s="101" t="s">
        <v>212</v>
      </c>
      <c r="AU1498" s="101" t="s">
        <v>83</v>
      </c>
      <c r="AV1498" s="13" t="s">
        <v>81</v>
      </c>
      <c r="AW1498" s="13" t="s">
        <v>32</v>
      </c>
      <c r="AX1498" s="13" t="s">
        <v>75</v>
      </c>
      <c r="AY1498" s="101" t="s">
        <v>204</v>
      </c>
    </row>
    <row r="1499" spans="1:65" s="14" customFormat="1" x14ac:dyDescent="0.2">
      <c r="A1499" s="198"/>
      <c r="B1499" s="199"/>
      <c r="C1499" s="198"/>
      <c r="D1499" s="200" t="s">
        <v>212</v>
      </c>
      <c r="E1499" s="201" t="s">
        <v>1</v>
      </c>
      <c r="F1499" s="202" t="s">
        <v>1450</v>
      </c>
      <c r="G1499" s="198"/>
      <c r="H1499" s="203">
        <v>64.2</v>
      </c>
      <c r="I1499" s="198"/>
      <c r="J1499" s="198"/>
      <c r="K1499" s="198"/>
      <c r="L1499" s="199"/>
      <c r="M1499" s="204"/>
      <c r="N1499" s="205"/>
      <c r="O1499" s="205"/>
      <c r="P1499" s="205"/>
      <c r="Q1499" s="205"/>
      <c r="R1499" s="205"/>
      <c r="S1499" s="205"/>
      <c r="T1499" s="206"/>
      <c r="U1499" s="198"/>
      <c r="V1499" s="198"/>
      <c r="AT1499" s="102" t="s">
        <v>212</v>
      </c>
      <c r="AU1499" s="102" t="s">
        <v>83</v>
      </c>
      <c r="AV1499" s="14" t="s">
        <v>83</v>
      </c>
      <c r="AW1499" s="14" t="s">
        <v>32</v>
      </c>
      <c r="AX1499" s="14" t="s">
        <v>75</v>
      </c>
      <c r="AY1499" s="102" t="s">
        <v>204</v>
      </c>
    </row>
    <row r="1500" spans="1:65" s="13" customFormat="1" x14ac:dyDescent="0.2">
      <c r="A1500" s="225"/>
      <c r="B1500" s="226"/>
      <c r="C1500" s="225"/>
      <c r="D1500" s="200" t="s">
        <v>212</v>
      </c>
      <c r="E1500" s="227" t="s">
        <v>1</v>
      </c>
      <c r="F1500" s="228" t="s">
        <v>341</v>
      </c>
      <c r="G1500" s="225"/>
      <c r="H1500" s="227" t="s">
        <v>1</v>
      </c>
      <c r="I1500" s="225"/>
      <c r="J1500" s="225"/>
      <c r="K1500" s="225"/>
      <c r="L1500" s="226"/>
      <c r="M1500" s="229"/>
      <c r="N1500" s="230"/>
      <c r="O1500" s="230"/>
      <c r="P1500" s="230"/>
      <c r="Q1500" s="230"/>
      <c r="R1500" s="230"/>
      <c r="S1500" s="230"/>
      <c r="T1500" s="231"/>
      <c r="U1500" s="225"/>
      <c r="V1500" s="225"/>
      <c r="AT1500" s="101" t="s">
        <v>212</v>
      </c>
      <c r="AU1500" s="101" t="s">
        <v>83</v>
      </c>
      <c r="AV1500" s="13" t="s">
        <v>81</v>
      </c>
      <c r="AW1500" s="13" t="s">
        <v>32</v>
      </c>
      <c r="AX1500" s="13" t="s">
        <v>75</v>
      </c>
      <c r="AY1500" s="101" t="s">
        <v>204</v>
      </c>
    </row>
    <row r="1501" spans="1:65" s="14" customFormat="1" x14ac:dyDescent="0.2">
      <c r="A1501" s="198"/>
      <c r="B1501" s="199"/>
      <c r="C1501" s="198"/>
      <c r="D1501" s="200" t="s">
        <v>212</v>
      </c>
      <c r="E1501" s="201" t="s">
        <v>1</v>
      </c>
      <c r="F1501" s="202" t="s">
        <v>1451</v>
      </c>
      <c r="G1501" s="198"/>
      <c r="H1501" s="203">
        <v>6.3</v>
      </c>
      <c r="I1501" s="198"/>
      <c r="J1501" s="198"/>
      <c r="K1501" s="198"/>
      <c r="L1501" s="199"/>
      <c r="M1501" s="204"/>
      <c r="N1501" s="205"/>
      <c r="O1501" s="205"/>
      <c r="P1501" s="205"/>
      <c r="Q1501" s="205"/>
      <c r="R1501" s="205"/>
      <c r="S1501" s="205"/>
      <c r="T1501" s="206"/>
      <c r="U1501" s="198"/>
      <c r="V1501" s="198"/>
      <c r="AT1501" s="102" t="s">
        <v>212</v>
      </c>
      <c r="AU1501" s="102" t="s">
        <v>83</v>
      </c>
      <c r="AV1501" s="14" t="s">
        <v>83</v>
      </c>
      <c r="AW1501" s="14" t="s">
        <v>32</v>
      </c>
      <c r="AX1501" s="14" t="s">
        <v>75</v>
      </c>
      <c r="AY1501" s="102" t="s">
        <v>204</v>
      </c>
    </row>
    <row r="1502" spans="1:65" s="13" customFormat="1" x14ac:dyDescent="0.2">
      <c r="A1502" s="225"/>
      <c r="B1502" s="226"/>
      <c r="C1502" s="225"/>
      <c r="D1502" s="200" t="s">
        <v>212</v>
      </c>
      <c r="E1502" s="227" t="s">
        <v>1</v>
      </c>
      <c r="F1502" s="228" t="s">
        <v>429</v>
      </c>
      <c r="G1502" s="225"/>
      <c r="H1502" s="227" t="s">
        <v>1</v>
      </c>
      <c r="I1502" s="225"/>
      <c r="J1502" s="225"/>
      <c r="K1502" s="225"/>
      <c r="L1502" s="226"/>
      <c r="M1502" s="229"/>
      <c r="N1502" s="230"/>
      <c r="O1502" s="230"/>
      <c r="P1502" s="230"/>
      <c r="Q1502" s="230"/>
      <c r="R1502" s="230"/>
      <c r="S1502" s="230"/>
      <c r="T1502" s="231"/>
      <c r="U1502" s="225"/>
      <c r="V1502" s="225"/>
      <c r="AT1502" s="101" t="s">
        <v>212</v>
      </c>
      <c r="AU1502" s="101" t="s">
        <v>83</v>
      </c>
      <c r="AV1502" s="13" t="s">
        <v>81</v>
      </c>
      <c r="AW1502" s="13" t="s">
        <v>32</v>
      </c>
      <c r="AX1502" s="13" t="s">
        <v>75</v>
      </c>
      <c r="AY1502" s="101" t="s">
        <v>204</v>
      </c>
    </row>
    <row r="1503" spans="1:65" s="14" customFormat="1" x14ac:dyDescent="0.2">
      <c r="A1503" s="198"/>
      <c r="B1503" s="199"/>
      <c r="C1503" s="198"/>
      <c r="D1503" s="200" t="s">
        <v>212</v>
      </c>
      <c r="E1503" s="201" t="s">
        <v>1</v>
      </c>
      <c r="F1503" s="202" t="s">
        <v>512</v>
      </c>
      <c r="G1503" s="198"/>
      <c r="H1503" s="203">
        <v>18.04</v>
      </c>
      <c r="I1503" s="198"/>
      <c r="J1503" s="198"/>
      <c r="K1503" s="198"/>
      <c r="L1503" s="199"/>
      <c r="M1503" s="204"/>
      <c r="N1503" s="205"/>
      <c r="O1503" s="205"/>
      <c r="P1503" s="205"/>
      <c r="Q1503" s="205"/>
      <c r="R1503" s="205"/>
      <c r="S1503" s="205"/>
      <c r="T1503" s="206"/>
      <c r="U1503" s="198"/>
      <c r="V1503" s="198"/>
      <c r="AT1503" s="102" t="s">
        <v>212</v>
      </c>
      <c r="AU1503" s="102" t="s">
        <v>83</v>
      </c>
      <c r="AV1503" s="14" t="s">
        <v>83</v>
      </c>
      <c r="AW1503" s="14" t="s">
        <v>32</v>
      </c>
      <c r="AX1503" s="14" t="s">
        <v>75</v>
      </c>
      <c r="AY1503" s="102" t="s">
        <v>204</v>
      </c>
    </row>
    <row r="1504" spans="1:65" s="13" customFormat="1" x14ac:dyDescent="0.2">
      <c r="A1504" s="225"/>
      <c r="B1504" s="226"/>
      <c r="C1504" s="225"/>
      <c r="D1504" s="200" t="s">
        <v>212</v>
      </c>
      <c r="E1504" s="227" t="s">
        <v>1</v>
      </c>
      <c r="F1504" s="228" t="s">
        <v>414</v>
      </c>
      <c r="G1504" s="225"/>
      <c r="H1504" s="227" t="s">
        <v>1</v>
      </c>
      <c r="I1504" s="225"/>
      <c r="J1504" s="225"/>
      <c r="K1504" s="225"/>
      <c r="L1504" s="226"/>
      <c r="M1504" s="229"/>
      <c r="N1504" s="230"/>
      <c r="O1504" s="230"/>
      <c r="P1504" s="230"/>
      <c r="Q1504" s="230"/>
      <c r="R1504" s="230"/>
      <c r="S1504" s="230"/>
      <c r="T1504" s="231"/>
      <c r="U1504" s="225"/>
      <c r="V1504" s="225"/>
      <c r="AT1504" s="101" t="s">
        <v>212</v>
      </c>
      <c r="AU1504" s="101" t="s">
        <v>83</v>
      </c>
      <c r="AV1504" s="13" t="s">
        <v>81</v>
      </c>
      <c r="AW1504" s="13" t="s">
        <v>32</v>
      </c>
      <c r="AX1504" s="13" t="s">
        <v>75</v>
      </c>
      <c r="AY1504" s="101" t="s">
        <v>204</v>
      </c>
    </row>
    <row r="1505" spans="1:65" s="14" customFormat="1" x14ac:dyDescent="0.2">
      <c r="A1505" s="198"/>
      <c r="B1505" s="199"/>
      <c r="C1505" s="198"/>
      <c r="D1505" s="200" t="s">
        <v>212</v>
      </c>
      <c r="E1505" s="201" t="s">
        <v>1</v>
      </c>
      <c r="F1505" s="202" t="s">
        <v>513</v>
      </c>
      <c r="G1505" s="198"/>
      <c r="H1505" s="203">
        <v>3.37</v>
      </c>
      <c r="I1505" s="198"/>
      <c r="J1505" s="198"/>
      <c r="K1505" s="198"/>
      <c r="L1505" s="199"/>
      <c r="M1505" s="204"/>
      <c r="N1505" s="205"/>
      <c r="O1505" s="205"/>
      <c r="P1505" s="205"/>
      <c r="Q1505" s="205"/>
      <c r="R1505" s="205"/>
      <c r="S1505" s="205"/>
      <c r="T1505" s="206"/>
      <c r="U1505" s="198"/>
      <c r="V1505" s="198"/>
      <c r="AT1505" s="102" t="s">
        <v>212</v>
      </c>
      <c r="AU1505" s="102" t="s">
        <v>83</v>
      </c>
      <c r="AV1505" s="14" t="s">
        <v>83</v>
      </c>
      <c r="AW1505" s="14" t="s">
        <v>32</v>
      </c>
      <c r="AX1505" s="14" t="s">
        <v>75</v>
      </c>
      <c r="AY1505" s="102" t="s">
        <v>204</v>
      </c>
    </row>
    <row r="1506" spans="1:65" s="13" customFormat="1" x14ac:dyDescent="0.2">
      <c r="A1506" s="225"/>
      <c r="B1506" s="226"/>
      <c r="C1506" s="225"/>
      <c r="D1506" s="200" t="s">
        <v>212</v>
      </c>
      <c r="E1506" s="227" t="s">
        <v>1</v>
      </c>
      <c r="F1506" s="228" t="s">
        <v>1557</v>
      </c>
      <c r="G1506" s="225"/>
      <c r="H1506" s="227" t="s">
        <v>1</v>
      </c>
      <c r="I1506" s="225"/>
      <c r="J1506" s="225"/>
      <c r="K1506" s="225"/>
      <c r="L1506" s="226"/>
      <c r="M1506" s="229"/>
      <c r="N1506" s="230"/>
      <c r="O1506" s="230"/>
      <c r="P1506" s="230"/>
      <c r="Q1506" s="230"/>
      <c r="R1506" s="230"/>
      <c r="S1506" s="230"/>
      <c r="T1506" s="231"/>
      <c r="U1506" s="225"/>
      <c r="V1506" s="225"/>
      <c r="AT1506" s="101" t="s">
        <v>212</v>
      </c>
      <c r="AU1506" s="101" t="s">
        <v>83</v>
      </c>
      <c r="AV1506" s="13" t="s">
        <v>81</v>
      </c>
      <c r="AW1506" s="13" t="s">
        <v>32</v>
      </c>
      <c r="AX1506" s="13" t="s">
        <v>75</v>
      </c>
      <c r="AY1506" s="101" t="s">
        <v>204</v>
      </c>
    </row>
    <row r="1507" spans="1:65" s="13" customFormat="1" x14ac:dyDescent="0.2">
      <c r="A1507" s="225"/>
      <c r="B1507" s="226"/>
      <c r="C1507" s="225"/>
      <c r="D1507" s="200" t="s">
        <v>212</v>
      </c>
      <c r="E1507" s="227" t="s">
        <v>1</v>
      </c>
      <c r="F1507" s="228" t="s">
        <v>743</v>
      </c>
      <c r="G1507" s="225"/>
      <c r="H1507" s="227" t="s">
        <v>1</v>
      </c>
      <c r="I1507" s="225"/>
      <c r="J1507" s="225"/>
      <c r="K1507" s="225"/>
      <c r="L1507" s="226"/>
      <c r="M1507" s="229"/>
      <c r="N1507" s="230"/>
      <c r="O1507" s="230"/>
      <c r="P1507" s="230"/>
      <c r="Q1507" s="230"/>
      <c r="R1507" s="230"/>
      <c r="S1507" s="230"/>
      <c r="T1507" s="231"/>
      <c r="U1507" s="225"/>
      <c r="V1507" s="225"/>
      <c r="AT1507" s="101" t="s">
        <v>212</v>
      </c>
      <c r="AU1507" s="101" t="s">
        <v>83</v>
      </c>
      <c r="AV1507" s="13" t="s">
        <v>81</v>
      </c>
      <c r="AW1507" s="13" t="s">
        <v>32</v>
      </c>
      <c r="AX1507" s="13" t="s">
        <v>75</v>
      </c>
      <c r="AY1507" s="101" t="s">
        <v>204</v>
      </c>
    </row>
    <row r="1508" spans="1:65" s="14" customFormat="1" x14ac:dyDescent="0.2">
      <c r="A1508" s="198"/>
      <c r="B1508" s="199"/>
      <c r="C1508" s="198"/>
      <c r="D1508" s="200" t="s">
        <v>212</v>
      </c>
      <c r="E1508" s="201" t="s">
        <v>1</v>
      </c>
      <c r="F1508" s="202" t="s">
        <v>940</v>
      </c>
      <c r="G1508" s="198"/>
      <c r="H1508" s="203">
        <v>83.9</v>
      </c>
      <c r="I1508" s="198"/>
      <c r="J1508" s="198"/>
      <c r="K1508" s="198"/>
      <c r="L1508" s="199"/>
      <c r="M1508" s="204"/>
      <c r="N1508" s="205"/>
      <c r="O1508" s="205"/>
      <c r="P1508" s="205"/>
      <c r="Q1508" s="205"/>
      <c r="R1508" s="205"/>
      <c r="S1508" s="205"/>
      <c r="T1508" s="206"/>
      <c r="U1508" s="198"/>
      <c r="V1508" s="198"/>
      <c r="AT1508" s="102" t="s">
        <v>212</v>
      </c>
      <c r="AU1508" s="102" t="s">
        <v>83</v>
      </c>
      <c r="AV1508" s="14" t="s">
        <v>83</v>
      </c>
      <c r="AW1508" s="14" t="s">
        <v>32</v>
      </c>
      <c r="AX1508" s="14" t="s">
        <v>75</v>
      </c>
      <c r="AY1508" s="102" t="s">
        <v>204</v>
      </c>
    </row>
    <row r="1509" spans="1:65" s="13" customFormat="1" x14ac:dyDescent="0.2">
      <c r="A1509" s="225"/>
      <c r="B1509" s="226"/>
      <c r="C1509" s="225"/>
      <c r="D1509" s="200" t="s">
        <v>212</v>
      </c>
      <c r="E1509" s="227" t="s">
        <v>1</v>
      </c>
      <c r="F1509" s="228" t="s">
        <v>1950</v>
      </c>
      <c r="G1509" s="225"/>
      <c r="H1509" s="227" t="s">
        <v>1</v>
      </c>
      <c r="I1509" s="225"/>
      <c r="J1509" s="225"/>
      <c r="K1509" s="225"/>
      <c r="L1509" s="226"/>
      <c r="M1509" s="229"/>
      <c r="N1509" s="230"/>
      <c r="O1509" s="230"/>
      <c r="P1509" s="230"/>
      <c r="Q1509" s="230"/>
      <c r="R1509" s="230"/>
      <c r="S1509" s="230"/>
      <c r="T1509" s="231"/>
      <c r="U1509" s="225"/>
      <c r="V1509" s="225"/>
      <c r="AT1509" s="101" t="s">
        <v>212</v>
      </c>
      <c r="AU1509" s="101" t="s">
        <v>83</v>
      </c>
      <c r="AV1509" s="13" t="s">
        <v>81</v>
      </c>
      <c r="AW1509" s="13" t="s">
        <v>32</v>
      </c>
      <c r="AX1509" s="13" t="s">
        <v>75</v>
      </c>
      <c r="AY1509" s="101" t="s">
        <v>204</v>
      </c>
    </row>
    <row r="1510" spans="1:65" s="14" customFormat="1" x14ac:dyDescent="0.2">
      <c r="A1510" s="198"/>
      <c r="B1510" s="199"/>
      <c r="C1510" s="198"/>
      <c r="D1510" s="200" t="s">
        <v>212</v>
      </c>
      <c r="E1510" s="201" t="s">
        <v>1</v>
      </c>
      <c r="F1510" s="202" t="s">
        <v>546</v>
      </c>
      <c r="G1510" s="198"/>
      <c r="H1510" s="203">
        <v>86.1</v>
      </c>
      <c r="I1510" s="198"/>
      <c r="J1510" s="198"/>
      <c r="K1510" s="198"/>
      <c r="L1510" s="199"/>
      <c r="M1510" s="204"/>
      <c r="N1510" s="205"/>
      <c r="O1510" s="205"/>
      <c r="P1510" s="205"/>
      <c r="Q1510" s="205"/>
      <c r="R1510" s="205"/>
      <c r="S1510" s="205"/>
      <c r="T1510" s="206"/>
      <c r="U1510" s="198"/>
      <c r="V1510" s="198"/>
      <c r="AT1510" s="102" t="s">
        <v>212</v>
      </c>
      <c r="AU1510" s="102" t="s">
        <v>83</v>
      </c>
      <c r="AV1510" s="14" t="s">
        <v>83</v>
      </c>
      <c r="AW1510" s="14" t="s">
        <v>32</v>
      </c>
      <c r="AX1510" s="14" t="s">
        <v>75</v>
      </c>
      <c r="AY1510" s="102" t="s">
        <v>204</v>
      </c>
    </row>
    <row r="1511" spans="1:65" s="14" customFormat="1" x14ac:dyDescent="0.2">
      <c r="A1511" s="198"/>
      <c r="B1511" s="199"/>
      <c r="C1511" s="198"/>
      <c r="D1511" s="200" t="s">
        <v>212</v>
      </c>
      <c r="E1511" s="201" t="s">
        <v>1</v>
      </c>
      <c r="F1511" s="202" t="s">
        <v>1951</v>
      </c>
      <c r="G1511" s="198"/>
      <c r="H1511" s="203">
        <v>196.23599999999999</v>
      </c>
      <c r="I1511" s="198"/>
      <c r="J1511" s="198"/>
      <c r="K1511" s="198"/>
      <c r="L1511" s="199"/>
      <c r="M1511" s="204"/>
      <c r="N1511" s="205"/>
      <c r="O1511" s="205"/>
      <c r="P1511" s="205"/>
      <c r="Q1511" s="205"/>
      <c r="R1511" s="205"/>
      <c r="S1511" s="205"/>
      <c r="T1511" s="206"/>
      <c r="U1511" s="198"/>
      <c r="V1511" s="198"/>
      <c r="AT1511" s="102" t="s">
        <v>212</v>
      </c>
      <c r="AU1511" s="102" t="s">
        <v>83</v>
      </c>
      <c r="AV1511" s="14" t="s">
        <v>83</v>
      </c>
      <c r="AW1511" s="14" t="s">
        <v>32</v>
      </c>
      <c r="AX1511" s="14" t="s">
        <v>75</v>
      </c>
      <c r="AY1511" s="102" t="s">
        <v>204</v>
      </c>
    </row>
    <row r="1512" spans="1:65" s="14" customFormat="1" x14ac:dyDescent="0.2">
      <c r="A1512" s="198"/>
      <c r="B1512" s="199"/>
      <c r="C1512" s="198"/>
      <c r="D1512" s="200" t="s">
        <v>212</v>
      </c>
      <c r="E1512" s="201" t="s">
        <v>1</v>
      </c>
      <c r="F1512" s="202" t="s">
        <v>1952</v>
      </c>
      <c r="G1512" s="198"/>
      <c r="H1512" s="203">
        <v>5.04</v>
      </c>
      <c r="I1512" s="198"/>
      <c r="J1512" s="198"/>
      <c r="K1512" s="198"/>
      <c r="L1512" s="199"/>
      <c r="M1512" s="204"/>
      <c r="N1512" s="205"/>
      <c r="O1512" s="205"/>
      <c r="P1512" s="205"/>
      <c r="Q1512" s="205"/>
      <c r="R1512" s="205"/>
      <c r="S1512" s="205"/>
      <c r="T1512" s="206"/>
      <c r="U1512" s="198"/>
      <c r="V1512" s="198"/>
      <c r="AT1512" s="102" t="s">
        <v>212</v>
      </c>
      <c r="AU1512" s="102" t="s">
        <v>83</v>
      </c>
      <c r="AV1512" s="14" t="s">
        <v>83</v>
      </c>
      <c r="AW1512" s="14" t="s">
        <v>32</v>
      </c>
      <c r="AX1512" s="14" t="s">
        <v>75</v>
      </c>
      <c r="AY1512" s="102" t="s">
        <v>204</v>
      </c>
    </row>
    <row r="1513" spans="1:65" s="15" customFormat="1" x14ac:dyDescent="0.2">
      <c r="A1513" s="207"/>
      <c r="B1513" s="208"/>
      <c r="C1513" s="207"/>
      <c r="D1513" s="200" t="s">
        <v>212</v>
      </c>
      <c r="E1513" s="209" t="s">
        <v>1</v>
      </c>
      <c r="F1513" s="210" t="s">
        <v>227</v>
      </c>
      <c r="G1513" s="207"/>
      <c r="H1513" s="211">
        <v>463.18599999999998</v>
      </c>
      <c r="I1513" s="207"/>
      <c r="J1513" s="207"/>
      <c r="K1513" s="207"/>
      <c r="L1513" s="208"/>
      <c r="M1513" s="212"/>
      <c r="N1513" s="213"/>
      <c r="O1513" s="213"/>
      <c r="P1513" s="213"/>
      <c r="Q1513" s="213"/>
      <c r="R1513" s="213"/>
      <c r="S1513" s="213"/>
      <c r="T1513" s="214"/>
      <c r="U1513" s="207"/>
      <c r="V1513" s="207"/>
      <c r="AT1513" s="103" t="s">
        <v>212</v>
      </c>
      <c r="AU1513" s="103" t="s">
        <v>83</v>
      </c>
      <c r="AV1513" s="15" t="s">
        <v>211</v>
      </c>
      <c r="AW1513" s="15" t="s">
        <v>32</v>
      </c>
      <c r="AX1513" s="15" t="s">
        <v>81</v>
      </c>
      <c r="AY1513" s="103" t="s">
        <v>204</v>
      </c>
    </row>
    <row r="1514" spans="1:65" s="12" customFormat="1" ht="22.9" customHeight="1" x14ac:dyDescent="0.2">
      <c r="A1514" s="176"/>
      <c r="B1514" s="177"/>
      <c r="C1514" s="176"/>
      <c r="D1514" s="178" t="s">
        <v>74</v>
      </c>
      <c r="E1514" s="185" t="s">
        <v>1055</v>
      </c>
      <c r="F1514" s="185" t="s">
        <v>1056</v>
      </c>
      <c r="G1514" s="176"/>
      <c r="H1514" s="176"/>
      <c r="I1514" s="176"/>
      <c r="J1514" s="186">
        <f>BK1514</f>
        <v>0</v>
      </c>
      <c r="K1514" s="176"/>
      <c r="L1514" s="177"/>
      <c r="M1514" s="181"/>
      <c r="N1514" s="182"/>
      <c r="O1514" s="182"/>
      <c r="P1514" s="183">
        <f>SUM(P1515:P1522)</f>
        <v>0</v>
      </c>
      <c r="Q1514" s="182"/>
      <c r="R1514" s="183">
        <f>SUM(R1515:R1522)</f>
        <v>0</v>
      </c>
      <c r="S1514" s="182"/>
      <c r="T1514" s="184">
        <f>SUM(T1515:T1522)</f>
        <v>0</v>
      </c>
      <c r="U1514" s="176"/>
      <c r="V1514" s="176"/>
      <c r="AR1514" s="96" t="s">
        <v>83</v>
      </c>
      <c r="AT1514" s="97" t="s">
        <v>74</v>
      </c>
      <c r="AU1514" s="97" t="s">
        <v>81</v>
      </c>
      <c r="AY1514" s="96" t="s">
        <v>204</v>
      </c>
      <c r="BK1514" s="98">
        <f>SUM(BK1515:BK1522)</f>
        <v>0</v>
      </c>
    </row>
    <row r="1515" spans="1:65" s="2" customFormat="1" ht="24.2" customHeight="1" x14ac:dyDescent="0.2">
      <c r="A1515" s="111"/>
      <c r="B1515" s="112"/>
      <c r="C1515" s="187" t="s">
        <v>1481</v>
      </c>
      <c r="D1515" s="187" t="s">
        <v>207</v>
      </c>
      <c r="E1515" s="188" t="s">
        <v>1966</v>
      </c>
      <c r="F1515" s="189" t="s">
        <v>1967</v>
      </c>
      <c r="G1515" s="190" t="s">
        <v>210</v>
      </c>
      <c r="H1515" s="191">
        <v>5013.6940000000004</v>
      </c>
      <c r="I1515" s="192"/>
      <c r="J1515" s="192">
        <f>ROUND(I1515*H1515,2)</f>
        <v>0</v>
      </c>
      <c r="K1515" s="193"/>
      <c r="L1515" s="112"/>
      <c r="M1515" s="194" t="s">
        <v>1</v>
      </c>
      <c r="N1515" s="195" t="s">
        <v>40</v>
      </c>
      <c r="O1515" s="196">
        <v>0</v>
      </c>
      <c r="P1515" s="196">
        <f>O1515*H1515</f>
        <v>0</v>
      </c>
      <c r="Q1515" s="196">
        <v>0</v>
      </c>
      <c r="R1515" s="196">
        <f>Q1515*H1515</f>
        <v>0</v>
      </c>
      <c r="S1515" s="196">
        <v>0</v>
      </c>
      <c r="T1515" s="197">
        <f>S1515*H1515</f>
        <v>0</v>
      </c>
      <c r="U1515" s="111"/>
      <c r="V1515" s="111"/>
      <c r="W1515" s="29"/>
      <c r="X1515" s="29"/>
      <c r="Y1515" s="29"/>
      <c r="Z1515" s="29"/>
      <c r="AA1515" s="29"/>
      <c r="AB1515" s="29"/>
      <c r="AC1515" s="29"/>
      <c r="AD1515" s="29"/>
      <c r="AE1515" s="29"/>
      <c r="AR1515" s="99" t="s">
        <v>310</v>
      </c>
      <c r="AT1515" s="99" t="s">
        <v>207</v>
      </c>
      <c r="AU1515" s="99" t="s">
        <v>83</v>
      </c>
      <c r="AY1515" s="18" t="s">
        <v>204</v>
      </c>
      <c r="BE1515" s="100">
        <f>IF(N1515="základní",J1515,0)</f>
        <v>0</v>
      </c>
      <c r="BF1515" s="100">
        <f>IF(N1515="snížená",J1515,0)</f>
        <v>0</v>
      </c>
      <c r="BG1515" s="100">
        <f>IF(N1515="zákl. přenesená",J1515,0)</f>
        <v>0</v>
      </c>
      <c r="BH1515" s="100">
        <f>IF(N1515="sníž. přenesená",J1515,0)</f>
        <v>0</v>
      </c>
      <c r="BI1515" s="100">
        <f>IF(N1515="nulová",J1515,0)</f>
        <v>0</v>
      </c>
      <c r="BJ1515" s="18" t="s">
        <v>81</v>
      </c>
      <c r="BK1515" s="100">
        <f>ROUND(I1515*H1515,2)</f>
        <v>0</v>
      </c>
      <c r="BL1515" s="18" t="s">
        <v>310</v>
      </c>
      <c r="BM1515" s="99" t="s">
        <v>1968</v>
      </c>
    </row>
    <row r="1516" spans="1:65" s="13" customFormat="1" x14ac:dyDescent="0.2">
      <c r="A1516" s="225"/>
      <c r="B1516" s="226"/>
      <c r="C1516" s="225"/>
      <c r="D1516" s="200" t="s">
        <v>212</v>
      </c>
      <c r="E1516" s="227" t="s">
        <v>1</v>
      </c>
      <c r="F1516" s="228" t="s">
        <v>1969</v>
      </c>
      <c r="G1516" s="225"/>
      <c r="H1516" s="227" t="s">
        <v>1</v>
      </c>
      <c r="I1516" s="225"/>
      <c r="J1516" s="225"/>
      <c r="K1516" s="225"/>
      <c r="L1516" s="226"/>
      <c r="M1516" s="229"/>
      <c r="N1516" s="230"/>
      <c r="O1516" s="230"/>
      <c r="P1516" s="230"/>
      <c r="Q1516" s="230"/>
      <c r="R1516" s="230"/>
      <c r="S1516" s="230"/>
      <c r="T1516" s="231"/>
      <c r="U1516" s="225"/>
      <c r="V1516" s="225"/>
      <c r="AT1516" s="101" t="s">
        <v>212</v>
      </c>
      <c r="AU1516" s="101" t="s">
        <v>83</v>
      </c>
      <c r="AV1516" s="13" t="s">
        <v>81</v>
      </c>
      <c r="AW1516" s="13" t="s">
        <v>32</v>
      </c>
      <c r="AX1516" s="13" t="s">
        <v>75</v>
      </c>
      <c r="AY1516" s="101" t="s">
        <v>204</v>
      </c>
    </row>
    <row r="1517" spans="1:65" s="14" customFormat="1" x14ac:dyDescent="0.2">
      <c r="A1517" s="198"/>
      <c r="B1517" s="199"/>
      <c r="C1517" s="198"/>
      <c r="D1517" s="200" t="s">
        <v>212</v>
      </c>
      <c r="E1517" s="201" t="s">
        <v>1</v>
      </c>
      <c r="F1517" s="202" t="s">
        <v>1970</v>
      </c>
      <c r="G1517" s="198"/>
      <c r="H1517" s="203">
        <v>1056.837</v>
      </c>
      <c r="I1517" s="198"/>
      <c r="J1517" s="198"/>
      <c r="K1517" s="198"/>
      <c r="L1517" s="199"/>
      <c r="M1517" s="204"/>
      <c r="N1517" s="205"/>
      <c r="O1517" s="205"/>
      <c r="P1517" s="205"/>
      <c r="Q1517" s="205"/>
      <c r="R1517" s="205"/>
      <c r="S1517" s="205"/>
      <c r="T1517" s="206"/>
      <c r="U1517" s="198"/>
      <c r="V1517" s="198"/>
      <c r="AT1517" s="102" t="s">
        <v>212</v>
      </c>
      <c r="AU1517" s="102" t="s">
        <v>83</v>
      </c>
      <c r="AV1517" s="14" t="s">
        <v>83</v>
      </c>
      <c r="AW1517" s="14" t="s">
        <v>32</v>
      </c>
      <c r="AX1517" s="14" t="s">
        <v>75</v>
      </c>
      <c r="AY1517" s="102" t="s">
        <v>204</v>
      </c>
    </row>
    <row r="1518" spans="1:65" s="14" customFormat="1" x14ac:dyDescent="0.2">
      <c r="A1518" s="198"/>
      <c r="B1518" s="199"/>
      <c r="C1518" s="198"/>
      <c r="D1518" s="200" t="s">
        <v>212</v>
      </c>
      <c r="E1518" s="201" t="s">
        <v>1</v>
      </c>
      <c r="F1518" s="202" t="s">
        <v>1971</v>
      </c>
      <c r="G1518" s="198"/>
      <c r="H1518" s="203">
        <v>3956.857</v>
      </c>
      <c r="I1518" s="198"/>
      <c r="J1518" s="198"/>
      <c r="K1518" s="198"/>
      <c r="L1518" s="199"/>
      <c r="M1518" s="204"/>
      <c r="N1518" s="205"/>
      <c r="O1518" s="205"/>
      <c r="P1518" s="205"/>
      <c r="Q1518" s="205"/>
      <c r="R1518" s="205"/>
      <c r="S1518" s="205"/>
      <c r="T1518" s="206"/>
      <c r="U1518" s="198"/>
      <c r="V1518" s="198"/>
      <c r="AT1518" s="102" t="s">
        <v>212</v>
      </c>
      <c r="AU1518" s="102" t="s">
        <v>83</v>
      </c>
      <c r="AV1518" s="14" t="s">
        <v>83</v>
      </c>
      <c r="AW1518" s="14" t="s">
        <v>32</v>
      </c>
      <c r="AX1518" s="14" t="s">
        <v>75</v>
      </c>
      <c r="AY1518" s="102" t="s">
        <v>204</v>
      </c>
    </row>
    <row r="1519" spans="1:65" s="15" customFormat="1" x14ac:dyDescent="0.2">
      <c r="A1519" s="207"/>
      <c r="B1519" s="208"/>
      <c r="C1519" s="207"/>
      <c r="D1519" s="200" t="s">
        <v>212</v>
      </c>
      <c r="E1519" s="209" t="s">
        <v>1</v>
      </c>
      <c r="F1519" s="210" t="s">
        <v>227</v>
      </c>
      <c r="G1519" s="207"/>
      <c r="H1519" s="211">
        <v>5013.6939999999995</v>
      </c>
      <c r="I1519" s="207"/>
      <c r="J1519" s="207"/>
      <c r="K1519" s="207"/>
      <c r="L1519" s="208"/>
      <c r="M1519" s="212"/>
      <c r="N1519" s="213"/>
      <c r="O1519" s="213"/>
      <c r="P1519" s="213"/>
      <c r="Q1519" s="213"/>
      <c r="R1519" s="213"/>
      <c r="S1519" s="213"/>
      <c r="T1519" s="214"/>
      <c r="U1519" s="207"/>
      <c r="V1519" s="207"/>
      <c r="AT1519" s="103" t="s">
        <v>212</v>
      </c>
      <c r="AU1519" s="103" t="s">
        <v>83</v>
      </c>
      <c r="AV1519" s="15" t="s">
        <v>211</v>
      </c>
      <c r="AW1519" s="15" t="s">
        <v>32</v>
      </c>
      <c r="AX1519" s="15" t="s">
        <v>81</v>
      </c>
      <c r="AY1519" s="103" t="s">
        <v>204</v>
      </c>
    </row>
    <row r="1520" spans="1:65" s="2" customFormat="1" ht="24.2" customHeight="1" x14ac:dyDescent="0.2">
      <c r="A1520" s="111"/>
      <c r="B1520" s="112"/>
      <c r="C1520" s="187" t="s">
        <v>1972</v>
      </c>
      <c r="D1520" s="187" t="s">
        <v>207</v>
      </c>
      <c r="E1520" s="188" t="s">
        <v>1973</v>
      </c>
      <c r="F1520" s="189" t="s">
        <v>1974</v>
      </c>
      <c r="G1520" s="190" t="s">
        <v>210</v>
      </c>
      <c r="H1520" s="191">
        <v>5013.6940000000004</v>
      </c>
      <c r="I1520" s="192"/>
      <c r="J1520" s="192">
        <f>ROUND(I1520*H1520,2)</f>
        <v>0</v>
      </c>
      <c r="K1520" s="193"/>
      <c r="L1520" s="112"/>
      <c r="M1520" s="194" t="s">
        <v>1</v>
      </c>
      <c r="N1520" s="195" t="s">
        <v>40</v>
      </c>
      <c r="O1520" s="196">
        <v>0</v>
      </c>
      <c r="P1520" s="196">
        <f>O1520*H1520</f>
        <v>0</v>
      </c>
      <c r="Q1520" s="196">
        <v>0</v>
      </c>
      <c r="R1520" s="196">
        <f>Q1520*H1520</f>
        <v>0</v>
      </c>
      <c r="S1520" s="196">
        <v>0</v>
      </c>
      <c r="T1520" s="197">
        <f>S1520*H1520</f>
        <v>0</v>
      </c>
      <c r="U1520" s="111"/>
      <c r="V1520" s="111"/>
      <c r="W1520" s="29"/>
      <c r="X1520" s="29"/>
      <c r="Y1520" s="29"/>
      <c r="Z1520" s="29"/>
      <c r="AA1520" s="29"/>
      <c r="AB1520" s="29"/>
      <c r="AC1520" s="29"/>
      <c r="AD1520" s="29"/>
      <c r="AE1520" s="29"/>
      <c r="AR1520" s="99" t="s">
        <v>310</v>
      </c>
      <c r="AT1520" s="99" t="s">
        <v>207</v>
      </c>
      <c r="AU1520" s="99" t="s">
        <v>83</v>
      </c>
      <c r="AY1520" s="18" t="s">
        <v>204</v>
      </c>
      <c r="BE1520" s="100">
        <f>IF(N1520="základní",J1520,0)</f>
        <v>0</v>
      </c>
      <c r="BF1520" s="100">
        <f>IF(N1520="snížená",J1520,0)</f>
        <v>0</v>
      </c>
      <c r="BG1520" s="100">
        <f>IF(N1520="zákl. přenesená",J1520,0)</f>
        <v>0</v>
      </c>
      <c r="BH1520" s="100">
        <f>IF(N1520="sníž. přenesená",J1520,0)</f>
        <v>0</v>
      </c>
      <c r="BI1520" s="100">
        <f>IF(N1520="nulová",J1520,0)</f>
        <v>0</v>
      </c>
      <c r="BJ1520" s="18" t="s">
        <v>81</v>
      </c>
      <c r="BK1520" s="100">
        <f>ROUND(I1520*H1520,2)</f>
        <v>0</v>
      </c>
      <c r="BL1520" s="18" t="s">
        <v>310</v>
      </c>
      <c r="BM1520" s="99" t="s">
        <v>1975</v>
      </c>
    </row>
    <row r="1521" spans="1:65" s="2" customFormat="1" ht="24.2" customHeight="1" x14ac:dyDescent="0.2">
      <c r="A1521" s="111"/>
      <c r="B1521" s="112"/>
      <c r="C1521" s="187" t="s">
        <v>1485</v>
      </c>
      <c r="D1521" s="187" t="s">
        <v>207</v>
      </c>
      <c r="E1521" s="188" t="s">
        <v>1976</v>
      </c>
      <c r="F1521" s="189" t="s">
        <v>1977</v>
      </c>
      <c r="G1521" s="190" t="s">
        <v>210</v>
      </c>
      <c r="H1521" s="191">
        <v>5013.6940000000004</v>
      </c>
      <c r="I1521" s="192"/>
      <c r="J1521" s="192">
        <f>ROUND(I1521*H1521,2)</f>
        <v>0</v>
      </c>
      <c r="K1521" s="193"/>
      <c r="L1521" s="112"/>
      <c r="M1521" s="194" t="s">
        <v>1</v>
      </c>
      <c r="N1521" s="195" t="s">
        <v>40</v>
      </c>
      <c r="O1521" s="196">
        <v>0</v>
      </c>
      <c r="P1521" s="196">
        <f>O1521*H1521</f>
        <v>0</v>
      </c>
      <c r="Q1521" s="196">
        <v>0</v>
      </c>
      <c r="R1521" s="196">
        <f>Q1521*H1521</f>
        <v>0</v>
      </c>
      <c r="S1521" s="196">
        <v>0</v>
      </c>
      <c r="T1521" s="197">
        <f>S1521*H1521</f>
        <v>0</v>
      </c>
      <c r="U1521" s="111"/>
      <c r="V1521" s="111"/>
      <c r="W1521" s="29"/>
      <c r="X1521" s="29"/>
      <c r="Y1521" s="29"/>
      <c r="Z1521" s="29"/>
      <c r="AA1521" s="29"/>
      <c r="AB1521" s="29"/>
      <c r="AC1521" s="29"/>
      <c r="AD1521" s="29"/>
      <c r="AE1521" s="29"/>
      <c r="AR1521" s="99" t="s">
        <v>310</v>
      </c>
      <c r="AT1521" s="99" t="s">
        <v>207</v>
      </c>
      <c r="AU1521" s="99" t="s">
        <v>83</v>
      </c>
      <c r="AY1521" s="18" t="s">
        <v>204</v>
      </c>
      <c r="BE1521" s="100">
        <f>IF(N1521="základní",J1521,0)</f>
        <v>0</v>
      </c>
      <c r="BF1521" s="100">
        <f>IF(N1521="snížená",J1521,0)</f>
        <v>0</v>
      </c>
      <c r="BG1521" s="100">
        <f>IF(N1521="zákl. přenesená",J1521,0)</f>
        <v>0</v>
      </c>
      <c r="BH1521" s="100">
        <f>IF(N1521="sníž. přenesená",J1521,0)</f>
        <v>0</v>
      </c>
      <c r="BI1521" s="100">
        <f>IF(N1521="nulová",J1521,0)</f>
        <v>0</v>
      </c>
      <c r="BJ1521" s="18" t="s">
        <v>81</v>
      </c>
      <c r="BK1521" s="100">
        <f>ROUND(I1521*H1521,2)</f>
        <v>0</v>
      </c>
      <c r="BL1521" s="18" t="s">
        <v>310</v>
      </c>
      <c r="BM1521" s="99" t="s">
        <v>1978</v>
      </c>
    </row>
    <row r="1522" spans="1:65" s="2" customFormat="1" ht="33" customHeight="1" x14ac:dyDescent="0.2">
      <c r="A1522" s="111"/>
      <c r="B1522" s="112"/>
      <c r="C1522" s="187" t="s">
        <v>1979</v>
      </c>
      <c r="D1522" s="187" t="s">
        <v>207</v>
      </c>
      <c r="E1522" s="188" t="s">
        <v>1980</v>
      </c>
      <c r="F1522" s="189" t="s">
        <v>1981</v>
      </c>
      <c r="G1522" s="190" t="s">
        <v>210</v>
      </c>
      <c r="H1522" s="191">
        <v>5013.5940000000001</v>
      </c>
      <c r="I1522" s="192"/>
      <c r="J1522" s="192">
        <f>ROUND(I1522*H1522,2)</f>
        <v>0</v>
      </c>
      <c r="K1522" s="193"/>
      <c r="L1522" s="112"/>
      <c r="M1522" s="240" t="s">
        <v>1</v>
      </c>
      <c r="N1522" s="241" t="s">
        <v>40</v>
      </c>
      <c r="O1522" s="242">
        <v>0</v>
      </c>
      <c r="P1522" s="242">
        <f>O1522*H1522</f>
        <v>0</v>
      </c>
      <c r="Q1522" s="242">
        <v>0</v>
      </c>
      <c r="R1522" s="242">
        <f>Q1522*H1522</f>
        <v>0</v>
      </c>
      <c r="S1522" s="242">
        <v>0</v>
      </c>
      <c r="T1522" s="243">
        <f>S1522*H1522</f>
        <v>0</v>
      </c>
      <c r="U1522" s="111"/>
      <c r="V1522" s="111"/>
      <c r="W1522" s="29"/>
      <c r="X1522" s="29"/>
      <c r="Y1522" s="29"/>
      <c r="Z1522" s="29"/>
      <c r="AA1522" s="29"/>
      <c r="AB1522" s="29"/>
      <c r="AC1522" s="29"/>
      <c r="AD1522" s="29"/>
      <c r="AE1522" s="29"/>
      <c r="AR1522" s="99" t="s">
        <v>310</v>
      </c>
      <c r="AT1522" s="99" t="s">
        <v>207</v>
      </c>
      <c r="AU1522" s="99" t="s">
        <v>83</v>
      </c>
      <c r="AY1522" s="18" t="s">
        <v>204</v>
      </c>
      <c r="BE1522" s="100">
        <f>IF(N1522="základní",J1522,0)</f>
        <v>0</v>
      </c>
      <c r="BF1522" s="100">
        <f>IF(N1522="snížená",J1522,0)</f>
        <v>0</v>
      </c>
      <c r="BG1522" s="100">
        <f>IF(N1522="zákl. přenesená",J1522,0)</f>
        <v>0</v>
      </c>
      <c r="BH1522" s="100">
        <f>IF(N1522="sníž. přenesená",J1522,0)</f>
        <v>0</v>
      </c>
      <c r="BI1522" s="100">
        <f>IF(N1522="nulová",J1522,0)</f>
        <v>0</v>
      </c>
      <c r="BJ1522" s="18" t="s">
        <v>81</v>
      </c>
      <c r="BK1522" s="100">
        <f>ROUND(I1522*H1522,2)</f>
        <v>0</v>
      </c>
      <c r="BL1522" s="18" t="s">
        <v>310</v>
      </c>
      <c r="BM1522" s="99" t="s">
        <v>1982</v>
      </c>
    </row>
    <row r="1523" spans="1:65" s="2" customFormat="1" ht="6.95" customHeight="1" x14ac:dyDescent="0.2">
      <c r="A1523" s="111"/>
      <c r="B1523" s="142"/>
      <c r="C1523" s="143"/>
      <c r="D1523" s="143"/>
      <c r="E1523" s="143"/>
      <c r="F1523" s="143"/>
      <c r="G1523" s="143"/>
      <c r="H1523" s="143"/>
      <c r="I1523" s="143"/>
      <c r="J1523" s="143"/>
      <c r="K1523" s="143"/>
      <c r="L1523" s="112"/>
      <c r="M1523" s="111"/>
      <c r="N1523" s="114"/>
      <c r="O1523" s="111"/>
      <c r="P1523" s="111"/>
      <c r="Q1523" s="111"/>
      <c r="R1523" s="111"/>
      <c r="S1523" s="111"/>
      <c r="T1523" s="111"/>
      <c r="U1523" s="111"/>
      <c r="V1523" s="111"/>
      <c r="W1523" s="29"/>
      <c r="X1523" s="29"/>
      <c r="Y1523" s="29"/>
      <c r="Z1523" s="29"/>
      <c r="AA1523" s="29"/>
      <c r="AB1523" s="29"/>
      <c r="AC1523" s="29"/>
      <c r="AD1523" s="29"/>
      <c r="AE1523" s="29"/>
    </row>
  </sheetData>
  <sheetProtection password="CEF5" sheet="1" objects="1" scenarios="1"/>
  <protectedRanges>
    <protectedRange sqref="I146:I1522" name="Oblast1"/>
  </protectedRanges>
  <autoFilter ref="C142:K1522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opLeftCell="A59" workbookViewId="0">
      <selection activeCell="F125" sqref="F125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94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1983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1984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ROUND(J126,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ROUND((SUM(BE126:BE184)),  2)</f>
        <v>0</v>
      </c>
      <c r="G35" s="111"/>
      <c r="H35" s="111"/>
      <c r="I35" s="127">
        <v>0.21</v>
      </c>
      <c r="J35" s="126">
        <f>ROUND(((SUM(BE126:BE184))*I35),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ROUND((SUM(BF126:BF184)),  2)</f>
        <v>0</v>
      </c>
      <c r="G36" s="111"/>
      <c r="H36" s="111"/>
      <c r="I36" s="127">
        <v>0.15</v>
      </c>
      <c r="J36" s="126">
        <f>ROUND(((SUM(BF126:BF184))*I36),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ROUND((SUM(BG126:BG184)),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ROUND((SUM(BH126:BH184)),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ROUND((SUM(BI126:BI184)),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5.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01-01-2 - Základy vestavovaných příček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J126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J127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1077</v>
      </c>
      <c r="E100" s="158"/>
      <c r="F100" s="158"/>
      <c r="G100" s="158"/>
      <c r="H100" s="158"/>
      <c r="I100" s="158"/>
      <c r="J100" s="159">
        <f>J128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1986</v>
      </c>
      <c r="E101" s="158"/>
      <c r="F101" s="158"/>
      <c r="G101" s="158"/>
      <c r="H101" s="158"/>
      <c r="I101" s="158"/>
      <c r="J101" s="159">
        <f>J150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179</v>
      </c>
      <c r="E102" s="158"/>
      <c r="F102" s="158"/>
      <c r="G102" s="158"/>
      <c r="H102" s="158"/>
      <c r="I102" s="158"/>
      <c r="J102" s="159">
        <f>J164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9" customFormat="1" ht="24.95" customHeight="1" x14ac:dyDescent="0.2">
      <c r="A103" s="150"/>
      <c r="B103" s="151"/>
      <c r="C103" s="150"/>
      <c r="D103" s="152" t="s">
        <v>180</v>
      </c>
      <c r="E103" s="153"/>
      <c r="F103" s="153"/>
      <c r="G103" s="153"/>
      <c r="H103" s="153"/>
      <c r="I103" s="153"/>
      <c r="J103" s="154">
        <f>J166</f>
        <v>0</v>
      </c>
      <c r="K103" s="150"/>
      <c r="L103" s="151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</row>
    <row r="104" spans="1:47" s="10" customFormat="1" ht="19.899999999999999" customHeight="1" x14ac:dyDescent="0.2">
      <c r="A104" s="155"/>
      <c r="B104" s="156"/>
      <c r="C104" s="155"/>
      <c r="D104" s="157" t="s">
        <v>1083</v>
      </c>
      <c r="E104" s="158"/>
      <c r="F104" s="158"/>
      <c r="G104" s="158"/>
      <c r="H104" s="158"/>
      <c r="I104" s="158"/>
      <c r="J104" s="159">
        <f>J167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2" customFormat="1" ht="21.75" customHeight="1" x14ac:dyDescent="0.2">
      <c r="A105" s="111"/>
      <c r="B105" s="112"/>
      <c r="C105" s="111"/>
      <c r="D105" s="111"/>
      <c r="E105" s="111"/>
      <c r="F105" s="111"/>
      <c r="G105" s="111"/>
      <c r="H105" s="111"/>
      <c r="I105" s="111"/>
      <c r="J105" s="111"/>
      <c r="K105" s="111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 x14ac:dyDescent="0.2">
      <c r="A106" s="111"/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 x14ac:dyDescent="0.2">
      <c r="A110" s="111"/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 x14ac:dyDescent="0.2">
      <c r="A111" s="111"/>
      <c r="B111" s="112"/>
      <c r="C111" s="108" t="s">
        <v>189</v>
      </c>
      <c r="D111" s="111"/>
      <c r="E111" s="111"/>
      <c r="F111" s="111"/>
      <c r="G111" s="111"/>
      <c r="H111" s="11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 x14ac:dyDescent="0.2">
      <c r="A112" s="111"/>
      <c r="B112" s="112"/>
      <c r="C112" s="111"/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 x14ac:dyDescent="0.2">
      <c r="A113" s="111"/>
      <c r="B113" s="112"/>
      <c r="C113" s="110" t="s">
        <v>14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6.25" customHeight="1" x14ac:dyDescent="0.2">
      <c r="A114" s="111"/>
      <c r="B114" s="112"/>
      <c r="C114" s="111"/>
      <c r="D114" s="111"/>
      <c r="E114" s="294" t="str">
        <f>E7</f>
        <v>MUZEUM VYSOČINY PELHŘIMOV, Hrad Kámen, rekonstrukce elekroinstalace, stavebni úpravy</v>
      </c>
      <c r="F114" s="295"/>
      <c r="G114" s="295"/>
      <c r="H114" s="295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 x14ac:dyDescent="0.2">
      <c r="A115" s="92"/>
      <c r="B115" s="107"/>
      <c r="C115" s="110" t="s">
        <v>162</v>
      </c>
      <c r="D115" s="92"/>
      <c r="E115" s="92"/>
      <c r="F115" s="92"/>
      <c r="G115" s="92"/>
      <c r="H115" s="92"/>
      <c r="I115" s="92"/>
      <c r="J115" s="92"/>
      <c r="K115" s="92"/>
      <c r="L115" s="107"/>
      <c r="M115" s="92"/>
      <c r="N115" s="92"/>
      <c r="O115" s="92"/>
      <c r="P115" s="92"/>
      <c r="Q115" s="92"/>
      <c r="R115" s="92"/>
      <c r="S115" s="92"/>
      <c r="T115" s="92"/>
      <c r="U115" s="92"/>
      <c r="V115" s="92"/>
    </row>
    <row r="116" spans="1:63" s="2" customFormat="1" ht="16.5" customHeight="1" x14ac:dyDescent="0.2">
      <c r="A116" s="111"/>
      <c r="B116" s="112"/>
      <c r="C116" s="111"/>
      <c r="D116" s="111"/>
      <c r="E116" s="294" t="s">
        <v>163</v>
      </c>
      <c r="F116" s="291"/>
      <c r="G116" s="291"/>
      <c r="H116" s="29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111"/>
      <c r="B117" s="112"/>
      <c r="C117" s="110" t="s">
        <v>164</v>
      </c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111"/>
      <c r="B118" s="112"/>
      <c r="C118" s="111"/>
      <c r="D118" s="111"/>
      <c r="E118" s="290" t="str">
        <f>E11</f>
        <v>01-01-2 - Základy vestavovaných příček</v>
      </c>
      <c r="F118" s="291"/>
      <c r="G118" s="291"/>
      <c r="H118" s="29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111"/>
      <c r="B120" s="112"/>
      <c r="C120" s="110" t="s">
        <v>18</v>
      </c>
      <c r="D120" s="111"/>
      <c r="E120" s="111"/>
      <c r="F120" s="115" t="str">
        <f>F14</f>
        <v>Hrad Kámen</v>
      </c>
      <c r="G120" s="111"/>
      <c r="H120" s="111"/>
      <c r="I120" s="110" t="s">
        <v>20</v>
      </c>
      <c r="J120" s="116" t="str">
        <f>IF(J14="","",J14)</f>
        <v>9. 6. 2023</v>
      </c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111"/>
      <c r="B121" s="112"/>
      <c r="C121" s="111"/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111"/>
      <c r="B122" s="112"/>
      <c r="C122" s="110" t="s">
        <v>22</v>
      </c>
      <c r="D122" s="111"/>
      <c r="E122" s="111"/>
      <c r="F122" s="115" t="str">
        <f>E17</f>
        <v>KRAJ VYSOČINA</v>
      </c>
      <c r="G122" s="111"/>
      <c r="H122" s="111"/>
      <c r="I122" s="110" t="s">
        <v>30</v>
      </c>
      <c r="J122" s="146" t="str">
        <f>E23</f>
        <v>Ing.Michal Kot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111"/>
      <c r="B123" s="112"/>
      <c r="C123" s="110" t="s">
        <v>28</v>
      </c>
      <c r="D123" s="111"/>
      <c r="E123" s="111"/>
      <c r="F123" s="115" t="str">
        <f>IF(E20="","",E20)</f>
        <v xml:space="preserve"> </v>
      </c>
      <c r="G123" s="111"/>
      <c r="H123" s="111"/>
      <c r="I123" s="110" t="s">
        <v>33</v>
      </c>
      <c r="J123" s="146" t="str">
        <f>E26</f>
        <v xml:space="preserve"> 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111"/>
      <c r="B124" s="11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60"/>
      <c r="B125" s="161"/>
      <c r="C125" s="162" t="s">
        <v>190</v>
      </c>
      <c r="D125" s="163" t="s">
        <v>60</v>
      </c>
      <c r="E125" s="163" t="s">
        <v>56</v>
      </c>
      <c r="F125" s="163" t="s">
        <v>57</v>
      </c>
      <c r="G125" s="163" t="s">
        <v>191</v>
      </c>
      <c r="H125" s="163" t="s">
        <v>192</v>
      </c>
      <c r="I125" s="163" t="s">
        <v>193</v>
      </c>
      <c r="J125" s="164" t="s">
        <v>169</v>
      </c>
      <c r="K125" s="165" t="s">
        <v>194</v>
      </c>
      <c r="L125" s="166"/>
      <c r="M125" s="167" t="s">
        <v>1</v>
      </c>
      <c r="N125" s="168" t="s">
        <v>39</v>
      </c>
      <c r="O125" s="168" t="s">
        <v>195</v>
      </c>
      <c r="P125" s="168" t="s">
        <v>196</v>
      </c>
      <c r="Q125" s="168" t="s">
        <v>197</v>
      </c>
      <c r="R125" s="168" t="s">
        <v>198</v>
      </c>
      <c r="S125" s="168" t="s">
        <v>199</v>
      </c>
      <c r="T125" s="169" t="s">
        <v>200</v>
      </c>
      <c r="U125" s="160"/>
      <c r="V125" s="160"/>
      <c r="W125" s="94"/>
      <c r="X125" s="94"/>
      <c r="Y125" s="94"/>
      <c r="Z125" s="94"/>
      <c r="AA125" s="94"/>
      <c r="AB125" s="94"/>
      <c r="AC125" s="94"/>
      <c r="AD125" s="94"/>
      <c r="AE125" s="94"/>
    </row>
    <row r="126" spans="1:63" s="2" customFormat="1" ht="22.9" customHeight="1" x14ac:dyDescent="0.25">
      <c r="A126" s="111"/>
      <c r="B126" s="112"/>
      <c r="C126" s="170" t="s">
        <v>201</v>
      </c>
      <c r="D126" s="111"/>
      <c r="E126" s="111"/>
      <c r="F126" s="111"/>
      <c r="G126" s="111"/>
      <c r="H126" s="111"/>
      <c r="I126" s="111"/>
      <c r="J126" s="171">
        <f>BK126</f>
        <v>0</v>
      </c>
      <c r="K126" s="111"/>
      <c r="L126" s="112"/>
      <c r="M126" s="172"/>
      <c r="N126" s="173"/>
      <c r="O126" s="121"/>
      <c r="P126" s="174">
        <f>P127+P166</f>
        <v>54.87186599999999</v>
      </c>
      <c r="Q126" s="121"/>
      <c r="R126" s="174">
        <f>R127+R166</f>
        <v>4.4872196200000003</v>
      </c>
      <c r="S126" s="121"/>
      <c r="T126" s="175">
        <f>T127+T166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T126" s="18" t="s">
        <v>74</v>
      </c>
      <c r="AU126" s="18" t="s">
        <v>171</v>
      </c>
      <c r="BK126" s="95">
        <f>BK127+BK166</f>
        <v>0</v>
      </c>
    </row>
    <row r="127" spans="1:63" s="12" customFormat="1" ht="25.9" customHeight="1" x14ac:dyDescent="0.2">
      <c r="A127" s="176"/>
      <c r="B127" s="177"/>
      <c r="C127" s="176"/>
      <c r="D127" s="178" t="s">
        <v>74</v>
      </c>
      <c r="E127" s="179" t="s">
        <v>202</v>
      </c>
      <c r="F127" s="179" t="s">
        <v>203</v>
      </c>
      <c r="G127" s="176"/>
      <c r="H127" s="176"/>
      <c r="I127" s="176"/>
      <c r="J127" s="180">
        <f>BK127</f>
        <v>0</v>
      </c>
      <c r="K127" s="176"/>
      <c r="L127" s="177"/>
      <c r="M127" s="181"/>
      <c r="N127" s="182"/>
      <c r="O127" s="182"/>
      <c r="P127" s="183">
        <f>P128+P150+P164</f>
        <v>53.215898999999993</v>
      </c>
      <c r="Q127" s="182"/>
      <c r="R127" s="183">
        <f>R128+R150+R164</f>
        <v>4.4837996200000001</v>
      </c>
      <c r="S127" s="182"/>
      <c r="T127" s="184">
        <f>T128+T150+T164</f>
        <v>0</v>
      </c>
      <c r="U127" s="176"/>
      <c r="V127" s="176"/>
      <c r="AR127" s="96" t="s">
        <v>81</v>
      </c>
      <c r="AT127" s="97" t="s">
        <v>74</v>
      </c>
      <c r="AU127" s="97" t="s">
        <v>75</v>
      </c>
      <c r="AY127" s="96" t="s">
        <v>204</v>
      </c>
      <c r="BK127" s="98">
        <f>BK128+BK150+BK164</f>
        <v>0</v>
      </c>
    </row>
    <row r="128" spans="1:63" s="12" customFormat="1" ht="22.9" customHeight="1" x14ac:dyDescent="0.2">
      <c r="A128" s="176"/>
      <c r="B128" s="177"/>
      <c r="C128" s="176"/>
      <c r="D128" s="178" t="s">
        <v>74</v>
      </c>
      <c r="E128" s="185" t="s">
        <v>81</v>
      </c>
      <c r="F128" s="185" t="s">
        <v>1089</v>
      </c>
      <c r="G128" s="176"/>
      <c r="H128" s="176"/>
      <c r="I128" s="176"/>
      <c r="J128" s="186">
        <f>BK128</f>
        <v>0</v>
      </c>
      <c r="K128" s="176"/>
      <c r="L128" s="177"/>
      <c r="M128" s="181"/>
      <c r="N128" s="182"/>
      <c r="O128" s="182"/>
      <c r="P128" s="183">
        <f>SUM(P129:P149)</f>
        <v>26.790074999999998</v>
      </c>
      <c r="Q128" s="182"/>
      <c r="R128" s="183">
        <f>SUM(R129:R149)</f>
        <v>0</v>
      </c>
      <c r="S128" s="182"/>
      <c r="T128" s="184">
        <f>SUM(T129:T149)</f>
        <v>0</v>
      </c>
      <c r="U128" s="176"/>
      <c r="V128" s="176"/>
      <c r="AR128" s="96" t="s">
        <v>81</v>
      </c>
      <c r="AT128" s="97" t="s">
        <v>74</v>
      </c>
      <c r="AU128" s="97" t="s">
        <v>81</v>
      </c>
      <c r="AY128" s="96" t="s">
        <v>204</v>
      </c>
      <c r="BK128" s="98">
        <f>SUM(BK129:BK149)</f>
        <v>0</v>
      </c>
    </row>
    <row r="129" spans="1:65" s="2" customFormat="1" ht="24.2" customHeight="1" x14ac:dyDescent="0.2">
      <c r="A129" s="111"/>
      <c r="B129" s="112"/>
      <c r="C129" s="187" t="s">
        <v>81</v>
      </c>
      <c r="D129" s="187" t="s">
        <v>207</v>
      </c>
      <c r="E129" s="188" t="s">
        <v>1987</v>
      </c>
      <c r="F129" s="189" t="s">
        <v>1988</v>
      </c>
      <c r="G129" s="190" t="s">
        <v>349</v>
      </c>
      <c r="H129" s="191">
        <v>1.7549999999999999</v>
      </c>
      <c r="I129" s="192"/>
      <c r="J129" s="192">
        <f>ROUND(I129*H129,2)</f>
        <v>0</v>
      </c>
      <c r="K129" s="193"/>
      <c r="L129" s="112"/>
      <c r="M129" s="194" t="s">
        <v>1</v>
      </c>
      <c r="N129" s="195" t="s">
        <v>40</v>
      </c>
      <c r="O129" s="196">
        <v>11.941000000000001</v>
      </c>
      <c r="P129" s="196">
        <f>O129*H129</f>
        <v>20.956454999999998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  <c r="AR129" s="99" t="s">
        <v>211</v>
      </c>
      <c r="AT129" s="99" t="s">
        <v>207</v>
      </c>
      <c r="AU129" s="99" t="s">
        <v>83</v>
      </c>
      <c r="AY129" s="18" t="s">
        <v>204</v>
      </c>
      <c r="BE129" s="100">
        <f>IF(N129="základní",J129,0)</f>
        <v>0</v>
      </c>
      <c r="BF129" s="100">
        <f>IF(N129="snížená",J129,0)</f>
        <v>0</v>
      </c>
      <c r="BG129" s="100">
        <f>IF(N129="zákl. přenesená",J129,0)</f>
        <v>0</v>
      </c>
      <c r="BH129" s="100">
        <f>IF(N129="sníž. přenesená",J129,0)</f>
        <v>0</v>
      </c>
      <c r="BI129" s="100">
        <f>IF(N129="nulová",J129,0)</f>
        <v>0</v>
      </c>
      <c r="BJ129" s="18" t="s">
        <v>81</v>
      </c>
      <c r="BK129" s="100">
        <f>ROUND(I129*H129,2)</f>
        <v>0</v>
      </c>
      <c r="BL129" s="18" t="s">
        <v>211</v>
      </c>
      <c r="BM129" s="99" t="s">
        <v>1989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1990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83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1991</v>
      </c>
      <c r="G131" s="198"/>
      <c r="H131" s="203">
        <v>0.5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83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4" customFormat="1" x14ac:dyDescent="0.2">
      <c r="A132" s="198"/>
      <c r="B132" s="199"/>
      <c r="C132" s="198"/>
      <c r="D132" s="200" t="s">
        <v>212</v>
      </c>
      <c r="E132" s="201" t="s">
        <v>1</v>
      </c>
      <c r="F132" s="202" t="s">
        <v>1992</v>
      </c>
      <c r="G132" s="198"/>
      <c r="H132" s="203">
        <v>7.6999999999999999E-2</v>
      </c>
      <c r="I132" s="198"/>
      <c r="J132" s="198"/>
      <c r="K132" s="198"/>
      <c r="L132" s="199"/>
      <c r="M132" s="204"/>
      <c r="N132" s="205"/>
      <c r="O132" s="205"/>
      <c r="P132" s="205"/>
      <c r="Q132" s="205"/>
      <c r="R132" s="205"/>
      <c r="S132" s="205"/>
      <c r="T132" s="206"/>
      <c r="U132" s="198"/>
      <c r="V132" s="198"/>
      <c r="AT132" s="102" t="s">
        <v>212</v>
      </c>
      <c r="AU132" s="102" t="s">
        <v>83</v>
      </c>
      <c r="AV132" s="14" t="s">
        <v>83</v>
      </c>
      <c r="AW132" s="14" t="s">
        <v>32</v>
      </c>
      <c r="AX132" s="14" t="s">
        <v>75</v>
      </c>
      <c r="AY132" s="102" t="s">
        <v>204</v>
      </c>
    </row>
    <row r="133" spans="1:65" s="14" customFormat="1" x14ac:dyDescent="0.2">
      <c r="A133" s="198"/>
      <c r="B133" s="199"/>
      <c r="C133" s="198"/>
      <c r="D133" s="200" t="s">
        <v>212</v>
      </c>
      <c r="E133" s="201" t="s">
        <v>1</v>
      </c>
      <c r="F133" s="202" t="s">
        <v>1993</v>
      </c>
      <c r="G133" s="198"/>
      <c r="H133" s="203">
        <v>0.11899999999999999</v>
      </c>
      <c r="I133" s="198"/>
      <c r="J133" s="198"/>
      <c r="K133" s="198"/>
      <c r="L133" s="199"/>
      <c r="M133" s="204"/>
      <c r="N133" s="205"/>
      <c r="O133" s="205"/>
      <c r="P133" s="205"/>
      <c r="Q133" s="205"/>
      <c r="R133" s="205"/>
      <c r="S133" s="205"/>
      <c r="T133" s="206"/>
      <c r="U133" s="198"/>
      <c r="V133" s="198"/>
      <c r="AT133" s="102" t="s">
        <v>212</v>
      </c>
      <c r="AU133" s="102" t="s">
        <v>83</v>
      </c>
      <c r="AV133" s="14" t="s">
        <v>83</v>
      </c>
      <c r="AW133" s="14" t="s">
        <v>32</v>
      </c>
      <c r="AX133" s="14" t="s">
        <v>75</v>
      </c>
      <c r="AY133" s="102" t="s">
        <v>204</v>
      </c>
    </row>
    <row r="134" spans="1:65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327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83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1994</v>
      </c>
      <c r="G135" s="198"/>
      <c r="H135" s="203">
        <v>0.434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4" customFormat="1" x14ac:dyDescent="0.2">
      <c r="A136" s="198"/>
      <c r="B136" s="199"/>
      <c r="C136" s="198"/>
      <c r="D136" s="200" t="s">
        <v>212</v>
      </c>
      <c r="E136" s="201" t="s">
        <v>1</v>
      </c>
      <c r="F136" s="202" t="s">
        <v>1995</v>
      </c>
      <c r="G136" s="198"/>
      <c r="H136" s="203">
        <v>0.41299999999999998</v>
      </c>
      <c r="I136" s="198"/>
      <c r="J136" s="198"/>
      <c r="K136" s="198"/>
      <c r="L136" s="199"/>
      <c r="M136" s="204"/>
      <c r="N136" s="205"/>
      <c r="O136" s="205"/>
      <c r="P136" s="205"/>
      <c r="Q136" s="205"/>
      <c r="R136" s="205"/>
      <c r="S136" s="205"/>
      <c r="T136" s="206"/>
      <c r="U136" s="198"/>
      <c r="V136" s="198"/>
      <c r="AT136" s="102" t="s">
        <v>212</v>
      </c>
      <c r="AU136" s="102" t="s">
        <v>83</v>
      </c>
      <c r="AV136" s="14" t="s">
        <v>83</v>
      </c>
      <c r="AW136" s="14" t="s">
        <v>32</v>
      </c>
      <c r="AX136" s="14" t="s">
        <v>75</v>
      </c>
      <c r="AY136" s="102" t="s">
        <v>204</v>
      </c>
    </row>
    <row r="137" spans="1:65" s="14" customFormat="1" x14ac:dyDescent="0.2">
      <c r="A137" s="198"/>
      <c r="B137" s="199"/>
      <c r="C137" s="198"/>
      <c r="D137" s="200" t="s">
        <v>212</v>
      </c>
      <c r="E137" s="201" t="s">
        <v>1</v>
      </c>
      <c r="F137" s="202" t="s">
        <v>1996</v>
      </c>
      <c r="G137" s="198"/>
      <c r="H137" s="203">
        <v>0.21199999999999999</v>
      </c>
      <c r="I137" s="198"/>
      <c r="J137" s="198"/>
      <c r="K137" s="198"/>
      <c r="L137" s="199"/>
      <c r="M137" s="204"/>
      <c r="N137" s="205"/>
      <c r="O137" s="205"/>
      <c r="P137" s="205"/>
      <c r="Q137" s="205"/>
      <c r="R137" s="205"/>
      <c r="S137" s="205"/>
      <c r="T137" s="206"/>
      <c r="U137" s="198"/>
      <c r="V137" s="198"/>
      <c r="AT137" s="102" t="s">
        <v>212</v>
      </c>
      <c r="AU137" s="102" t="s">
        <v>83</v>
      </c>
      <c r="AV137" s="14" t="s">
        <v>83</v>
      </c>
      <c r="AW137" s="14" t="s">
        <v>32</v>
      </c>
      <c r="AX137" s="14" t="s">
        <v>75</v>
      </c>
      <c r="AY137" s="102" t="s">
        <v>204</v>
      </c>
    </row>
    <row r="138" spans="1:65" s="15" customFormat="1" x14ac:dyDescent="0.2">
      <c r="A138" s="207"/>
      <c r="B138" s="208"/>
      <c r="C138" s="207"/>
      <c r="D138" s="200" t="s">
        <v>212</v>
      </c>
      <c r="E138" s="209" t="s">
        <v>1</v>
      </c>
      <c r="F138" s="210" t="s">
        <v>227</v>
      </c>
      <c r="G138" s="207"/>
      <c r="H138" s="211">
        <v>1.7549999999999999</v>
      </c>
      <c r="I138" s="207"/>
      <c r="J138" s="207"/>
      <c r="K138" s="207"/>
      <c r="L138" s="208"/>
      <c r="M138" s="212"/>
      <c r="N138" s="213"/>
      <c r="O138" s="213"/>
      <c r="P138" s="213"/>
      <c r="Q138" s="213"/>
      <c r="R138" s="213"/>
      <c r="S138" s="213"/>
      <c r="T138" s="214"/>
      <c r="U138" s="207"/>
      <c r="V138" s="207"/>
      <c r="AT138" s="103" t="s">
        <v>212</v>
      </c>
      <c r="AU138" s="103" t="s">
        <v>83</v>
      </c>
      <c r="AV138" s="15" t="s">
        <v>211</v>
      </c>
      <c r="AW138" s="15" t="s">
        <v>32</v>
      </c>
      <c r="AX138" s="15" t="s">
        <v>81</v>
      </c>
      <c r="AY138" s="103" t="s">
        <v>204</v>
      </c>
    </row>
    <row r="139" spans="1:65" s="2" customFormat="1" ht="33" customHeight="1" x14ac:dyDescent="0.2">
      <c r="A139" s="111"/>
      <c r="B139" s="112"/>
      <c r="C139" s="187" t="s">
        <v>83</v>
      </c>
      <c r="D139" s="187" t="s">
        <v>207</v>
      </c>
      <c r="E139" s="188" t="s">
        <v>1105</v>
      </c>
      <c r="F139" s="189" t="s">
        <v>1106</v>
      </c>
      <c r="G139" s="190" t="s">
        <v>349</v>
      </c>
      <c r="H139" s="191">
        <v>1.7549999999999999</v>
      </c>
      <c r="I139" s="192"/>
      <c r="J139" s="192">
        <f>ROUND(I139*H139,2)</f>
        <v>0</v>
      </c>
      <c r="K139" s="193"/>
      <c r="L139" s="112"/>
      <c r="M139" s="194" t="s">
        <v>1</v>
      </c>
      <c r="N139" s="195" t="s">
        <v>40</v>
      </c>
      <c r="O139" s="196">
        <v>1.123</v>
      </c>
      <c r="P139" s="196">
        <f>O139*H139</f>
        <v>1.9708649999999999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211</v>
      </c>
      <c r="AT139" s="99" t="s">
        <v>207</v>
      </c>
      <c r="AU139" s="99" t="s">
        <v>83</v>
      </c>
      <c r="AY139" s="18" t="s">
        <v>204</v>
      </c>
      <c r="BE139" s="100">
        <f>IF(N139="základní",J139,0)</f>
        <v>0</v>
      </c>
      <c r="BF139" s="100">
        <f>IF(N139="snížená",J139,0)</f>
        <v>0</v>
      </c>
      <c r="BG139" s="100">
        <f>IF(N139="zákl. přenesená",J139,0)</f>
        <v>0</v>
      </c>
      <c r="BH139" s="100">
        <f>IF(N139="sníž. přenesená",J139,0)</f>
        <v>0</v>
      </c>
      <c r="BI139" s="100">
        <f>IF(N139="nulová",J139,0)</f>
        <v>0</v>
      </c>
      <c r="BJ139" s="18" t="s">
        <v>81</v>
      </c>
      <c r="BK139" s="100">
        <f>ROUND(I139*H139,2)</f>
        <v>0</v>
      </c>
      <c r="BL139" s="18" t="s">
        <v>211</v>
      </c>
      <c r="BM139" s="99" t="s">
        <v>1997</v>
      </c>
    </row>
    <row r="140" spans="1:65" s="2" customFormat="1" ht="37.9" customHeight="1" x14ac:dyDescent="0.2">
      <c r="A140" s="111"/>
      <c r="B140" s="112"/>
      <c r="C140" s="187" t="s">
        <v>230</v>
      </c>
      <c r="D140" s="187" t="s">
        <v>207</v>
      </c>
      <c r="E140" s="188" t="s">
        <v>1107</v>
      </c>
      <c r="F140" s="189" t="s">
        <v>1108</v>
      </c>
      <c r="G140" s="190" t="s">
        <v>349</v>
      </c>
      <c r="H140" s="191">
        <v>3.51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1.036</v>
      </c>
      <c r="P140" s="196">
        <f>O140*H140</f>
        <v>3.6363599999999998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211</v>
      </c>
      <c r="BM140" s="99" t="s">
        <v>1998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1999</v>
      </c>
      <c r="G141" s="198"/>
      <c r="H141" s="203">
        <v>3.51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3.51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83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37.9" customHeight="1" x14ac:dyDescent="0.2">
      <c r="A143" s="111"/>
      <c r="B143" s="112"/>
      <c r="C143" s="187" t="s">
        <v>211</v>
      </c>
      <c r="D143" s="187" t="s">
        <v>207</v>
      </c>
      <c r="E143" s="188" t="s">
        <v>1115</v>
      </c>
      <c r="F143" s="189" t="s">
        <v>1116</v>
      </c>
      <c r="G143" s="190" t="s">
        <v>349</v>
      </c>
      <c r="H143" s="191">
        <v>1.7549999999999999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9.9000000000000005E-2</v>
      </c>
      <c r="P143" s="196">
        <f>O143*H143</f>
        <v>0.17374500000000001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211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211</v>
      </c>
      <c r="BM143" s="99" t="s">
        <v>2000</v>
      </c>
    </row>
    <row r="144" spans="1:65" s="2" customFormat="1" ht="37.9" customHeight="1" x14ac:dyDescent="0.2">
      <c r="A144" s="111"/>
      <c r="B144" s="112"/>
      <c r="C144" s="187" t="s">
        <v>288</v>
      </c>
      <c r="D144" s="187" t="s">
        <v>207</v>
      </c>
      <c r="E144" s="188" t="s">
        <v>1118</v>
      </c>
      <c r="F144" s="189" t="s">
        <v>1119</v>
      </c>
      <c r="G144" s="190" t="s">
        <v>349</v>
      </c>
      <c r="H144" s="191">
        <v>8.7750000000000004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6.0000000000000001E-3</v>
      </c>
      <c r="P144" s="196">
        <f>O144*H144</f>
        <v>5.2650000000000002E-2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2001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2002</v>
      </c>
      <c r="G145" s="198"/>
      <c r="H145" s="203">
        <v>8.7750000000000004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8.7750000000000004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83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33" customHeight="1" x14ac:dyDescent="0.2">
      <c r="A147" s="111"/>
      <c r="B147" s="112"/>
      <c r="C147" s="187" t="s">
        <v>205</v>
      </c>
      <c r="D147" s="187" t="s">
        <v>207</v>
      </c>
      <c r="E147" s="188" t="s">
        <v>2003</v>
      </c>
      <c r="F147" s="189" t="s">
        <v>2004</v>
      </c>
      <c r="G147" s="190" t="s">
        <v>859</v>
      </c>
      <c r="H147" s="191">
        <v>4.2119999999999997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2005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2006</v>
      </c>
      <c r="G148" s="198"/>
      <c r="H148" s="203">
        <v>4.2119999999999997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4.2119999999999997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12" customFormat="1" ht="22.9" customHeight="1" x14ac:dyDescent="0.2">
      <c r="A150" s="176"/>
      <c r="B150" s="177"/>
      <c r="C150" s="176"/>
      <c r="D150" s="178" t="s">
        <v>74</v>
      </c>
      <c r="E150" s="185" t="s">
        <v>83</v>
      </c>
      <c r="F150" s="185" t="s">
        <v>2007</v>
      </c>
      <c r="G150" s="176"/>
      <c r="H150" s="176"/>
      <c r="I150" s="176"/>
      <c r="J150" s="186">
        <f>BK150</f>
        <v>0</v>
      </c>
      <c r="K150" s="176"/>
      <c r="L150" s="177"/>
      <c r="M150" s="181"/>
      <c r="N150" s="182"/>
      <c r="O150" s="182"/>
      <c r="P150" s="183">
        <f>SUM(P151:P163)</f>
        <v>4.3197039999999998</v>
      </c>
      <c r="Q150" s="182"/>
      <c r="R150" s="183">
        <f>SUM(R151:R163)</f>
        <v>4.4837996200000001</v>
      </c>
      <c r="S150" s="182"/>
      <c r="T150" s="184">
        <f>SUM(T151:T163)</f>
        <v>0</v>
      </c>
      <c r="U150" s="176"/>
      <c r="V150" s="176"/>
      <c r="AR150" s="96" t="s">
        <v>81</v>
      </c>
      <c r="AT150" s="97" t="s">
        <v>74</v>
      </c>
      <c r="AU150" s="97" t="s">
        <v>81</v>
      </c>
      <c r="AY150" s="96" t="s">
        <v>204</v>
      </c>
      <c r="BK150" s="98">
        <f>SUM(BK151:BK163)</f>
        <v>0</v>
      </c>
    </row>
    <row r="151" spans="1:65" s="2" customFormat="1" ht="16.5" customHeight="1" x14ac:dyDescent="0.2">
      <c r="A151" s="111"/>
      <c r="B151" s="112"/>
      <c r="C151" s="187" t="s">
        <v>302</v>
      </c>
      <c r="D151" s="187" t="s">
        <v>207</v>
      </c>
      <c r="E151" s="188" t="s">
        <v>2008</v>
      </c>
      <c r="F151" s="189" t="s">
        <v>2009</v>
      </c>
      <c r="G151" s="190" t="s">
        <v>349</v>
      </c>
      <c r="H151" s="191">
        <v>1.931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0.58399999999999996</v>
      </c>
      <c r="P151" s="196">
        <f>O151*H151</f>
        <v>1.127704</v>
      </c>
      <c r="Q151" s="196">
        <v>2.3010199999999998</v>
      </c>
      <c r="R151" s="196">
        <f>Q151*H151</f>
        <v>4.4432696199999997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2010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1990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83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1991</v>
      </c>
      <c r="G153" s="198"/>
      <c r="H153" s="203">
        <v>0.5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4" customFormat="1" x14ac:dyDescent="0.2">
      <c r="A154" s="198"/>
      <c r="B154" s="199"/>
      <c r="C154" s="198"/>
      <c r="D154" s="200" t="s">
        <v>212</v>
      </c>
      <c r="E154" s="201" t="s">
        <v>1</v>
      </c>
      <c r="F154" s="202" t="s">
        <v>1992</v>
      </c>
      <c r="G154" s="198"/>
      <c r="H154" s="203">
        <v>7.6999999999999999E-2</v>
      </c>
      <c r="I154" s="198"/>
      <c r="J154" s="198"/>
      <c r="K154" s="198"/>
      <c r="L154" s="199"/>
      <c r="M154" s="204"/>
      <c r="N154" s="205"/>
      <c r="O154" s="205"/>
      <c r="P154" s="205"/>
      <c r="Q154" s="205"/>
      <c r="R154" s="205"/>
      <c r="S154" s="205"/>
      <c r="T154" s="206"/>
      <c r="U154" s="198"/>
      <c r="V154" s="198"/>
      <c r="AT154" s="102" t="s">
        <v>212</v>
      </c>
      <c r="AU154" s="102" t="s">
        <v>83</v>
      </c>
      <c r="AV154" s="14" t="s">
        <v>83</v>
      </c>
      <c r="AW154" s="14" t="s">
        <v>32</v>
      </c>
      <c r="AX154" s="14" t="s">
        <v>75</v>
      </c>
      <c r="AY154" s="102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1993</v>
      </c>
      <c r="G155" s="198"/>
      <c r="H155" s="203">
        <v>0.11899999999999999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3" customFormat="1" x14ac:dyDescent="0.2">
      <c r="A156" s="225"/>
      <c r="B156" s="226"/>
      <c r="C156" s="225"/>
      <c r="D156" s="200" t="s">
        <v>212</v>
      </c>
      <c r="E156" s="227" t="s">
        <v>1</v>
      </c>
      <c r="F156" s="228" t="s">
        <v>327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83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4" customFormat="1" x14ac:dyDescent="0.2">
      <c r="A157" s="198"/>
      <c r="B157" s="199"/>
      <c r="C157" s="198"/>
      <c r="D157" s="200" t="s">
        <v>212</v>
      </c>
      <c r="E157" s="201" t="s">
        <v>1</v>
      </c>
      <c r="F157" s="202" t="s">
        <v>1994</v>
      </c>
      <c r="G157" s="198"/>
      <c r="H157" s="203">
        <v>0.434</v>
      </c>
      <c r="I157" s="198"/>
      <c r="J157" s="198"/>
      <c r="K157" s="198"/>
      <c r="L157" s="199"/>
      <c r="M157" s="204"/>
      <c r="N157" s="205"/>
      <c r="O157" s="205"/>
      <c r="P157" s="205"/>
      <c r="Q157" s="205"/>
      <c r="R157" s="205"/>
      <c r="S157" s="205"/>
      <c r="T157" s="206"/>
      <c r="U157" s="198"/>
      <c r="V157" s="198"/>
      <c r="AT157" s="102" t="s">
        <v>212</v>
      </c>
      <c r="AU157" s="102" t="s">
        <v>83</v>
      </c>
      <c r="AV157" s="14" t="s">
        <v>83</v>
      </c>
      <c r="AW157" s="14" t="s">
        <v>32</v>
      </c>
      <c r="AX157" s="14" t="s">
        <v>75</v>
      </c>
      <c r="AY157" s="102" t="s">
        <v>204</v>
      </c>
    </row>
    <row r="158" spans="1:65" s="14" customFormat="1" x14ac:dyDescent="0.2">
      <c r="A158" s="198"/>
      <c r="B158" s="199"/>
      <c r="C158" s="198"/>
      <c r="D158" s="200" t="s">
        <v>212</v>
      </c>
      <c r="E158" s="201" t="s">
        <v>1</v>
      </c>
      <c r="F158" s="202" t="s">
        <v>1995</v>
      </c>
      <c r="G158" s="198"/>
      <c r="H158" s="203">
        <v>0.41299999999999998</v>
      </c>
      <c r="I158" s="198"/>
      <c r="J158" s="198"/>
      <c r="K158" s="198"/>
      <c r="L158" s="199"/>
      <c r="M158" s="204"/>
      <c r="N158" s="205"/>
      <c r="O158" s="205"/>
      <c r="P158" s="205"/>
      <c r="Q158" s="205"/>
      <c r="R158" s="205"/>
      <c r="S158" s="205"/>
      <c r="T158" s="206"/>
      <c r="U158" s="198"/>
      <c r="V158" s="198"/>
      <c r="AT158" s="102" t="s">
        <v>212</v>
      </c>
      <c r="AU158" s="102" t="s">
        <v>83</v>
      </c>
      <c r="AV158" s="14" t="s">
        <v>83</v>
      </c>
      <c r="AW158" s="14" t="s">
        <v>32</v>
      </c>
      <c r="AX158" s="14" t="s">
        <v>75</v>
      </c>
      <c r="AY158" s="102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1996</v>
      </c>
      <c r="G159" s="198"/>
      <c r="H159" s="203">
        <v>0.21199999999999999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83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6" customFormat="1" x14ac:dyDescent="0.2">
      <c r="A160" s="232"/>
      <c r="B160" s="233"/>
      <c r="C160" s="232"/>
      <c r="D160" s="200" t="s">
        <v>212</v>
      </c>
      <c r="E160" s="234" t="s">
        <v>1</v>
      </c>
      <c r="F160" s="235" t="s">
        <v>1067</v>
      </c>
      <c r="G160" s="232"/>
      <c r="H160" s="236">
        <v>1.7549999999999999</v>
      </c>
      <c r="I160" s="232"/>
      <c r="J160" s="232"/>
      <c r="K160" s="232"/>
      <c r="L160" s="233"/>
      <c r="M160" s="237"/>
      <c r="N160" s="238"/>
      <c r="O160" s="238"/>
      <c r="P160" s="238"/>
      <c r="Q160" s="238"/>
      <c r="R160" s="238"/>
      <c r="S160" s="238"/>
      <c r="T160" s="239"/>
      <c r="U160" s="232"/>
      <c r="V160" s="232"/>
      <c r="AT160" s="104" t="s">
        <v>212</v>
      </c>
      <c r="AU160" s="104" t="s">
        <v>83</v>
      </c>
      <c r="AV160" s="16" t="s">
        <v>230</v>
      </c>
      <c r="AW160" s="16" t="s">
        <v>32</v>
      </c>
      <c r="AX160" s="16" t="s">
        <v>75</v>
      </c>
      <c r="AY160" s="104" t="s">
        <v>204</v>
      </c>
    </row>
    <row r="161" spans="1:65" s="14" customFormat="1" x14ac:dyDescent="0.2">
      <c r="A161" s="198"/>
      <c r="B161" s="199"/>
      <c r="C161" s="198"/>
      <c r="D161" s="200" t="s">
        <v>212</v>
      </c>
      <c r="E161" s="201" t="s">
        <v>1</v>
      </c>
      <c r="F161" s="202" t="s">
        <v>2011</v>
      </c>
      <c r="G161" s="198"/>
      <c r="H161" s="203">
        <v>0.17599999999999999</v>
      </c>
      <c r="I161" s="198"/>
      <c r="J161" s="198"/>
      <c r="K161" s="198"/>
      <c r="L161" s="199"/>
      <c r="M161" s="204"/>
      <c r="N161" s="205"/>
      <c r="O161" s="205"/>
      <c r="P161" s="205"/>
      <c r="Q161" s="205"/>
      <c r="R161" s="205"/>
      <c r="S161" s="205"/>
      <c r="T161" s="206"/>
      <c r="U161" s="198"/>
      <c r="V161" s="198"/>
      <c r="AT161" s="102" t="s">
        <v>212</v>
      </c>
      <c r="AU161" s="102" t="s">
        <v>83</v>
      </c>
      <c r="AV161" s="14" t="s">
        <v>83</v>
      </c>
      <c r="AW161" s="14" t="s">
        <v>32</v>
      </c>
      <c r="AX161" s="14" t="s">
        <v>75</v>
      </c>
      <c r="AY161" s="102" t="s">
        <v>204</v>
      </c>
    </row>
    <row r="162" spans="1:65" s="15" customFormat="1" x14ac:dyDescent="0.2">
      <c r="A162" s="207"/>
      <c r="B162" s="208"/>
      <c r="C162" s="207"/>
      <c r="D162" s="200" t="s">
        <v>212</v>
      </c>
      <c r="E162" s="209" t="s">
        <v>1</v>
      </c>
      <c r="F162" s="210" t="s">
        <v>227</v>
      </c>
      <c r="G162" s="207"/>
      <c r="H162" s="211">
        <v>1.9309999999999998</v>
      </c>
      <c r="I162" s="207"/>
      <c r="J162" s="207"/>
      <c r="K162" s="207"/>
      <c r="L162" s="208"/>
      <c r="M162" s="212"/>
      <c r="N162" s="213"/>
      <c r="O162" s="213"/>
      <c r="P162" s="213"/>
      <c r="Q162" s="213"/>
      <c r="R162" s="213"/>
      <c r="S162" s="213"/>
      <c r="T162" s="214"/>
      <c r="U162" s="207"/>
      <c r="V162" s="207"/>
      <c r="AT162" s="103" t="s">
        <v>212</v>
      </c>
      <c r="AU162" s="103" t="s">
        <v>83</v>
      </c>
      <c r="AV162" s="15" t="s">
        <v>211</v>
      </c>
      <c r="AW162" s="15" t="s">
        <v>32</v>
      </c>
      <c r="AX162" s="15" t="s">
        <v>81</v>
      </c>
      <c r="AY162" s="103" t="s">
        <v>204</v>
      </c>
    </row>
    <row r="163" spans="1:65" s="2" customFormat="1" ht="24.2" customHeight="1" x14ac:dyDescent="0.2">
      <c r="A163" s="111"/>
      <c r="B163" s="112"/>
      <c r="C163" s="187" t="s">
        <v>278</v>
      </c>
      <c r="D163" s="187" t="s">
        <v>207</v>
      </c>
      <c r="E163" s="188" t="s">
        <v>2012</v>
      </c>
      <c r="F163" s="189" t="s">
        <v>2013</v>
      </c>
      <c r="G163" s="190" t="s">
        <v>282</v>
      </c>
      <c r="H163" s="191">
        <v>3</v>
      </c>
      <c r="I163" s="192"/>
      <c r="J163" s="192">
        <f>ROUND(I163*H163,2)</f>
        <v>0</v>
      </c>
      <c r="K163" s="193"/>
      <c r="L163" s="112"/>
      <c r="M163" s="194" t="s">
        <v>1</v>
      </c>
      <c r="N163" s="195" t="s">
        <v>40</v>
      </c>
      <c r="O163" s="196">
        <v>1.0640000000000001</v>
      </c>
      <c r="P163" s="196">
        <f>O163*H163</f>
        <v>3.1920000000000002</v>
      </c>
      <c r="Q163" s="196">
        <v>1.3509999999999999E-2</v>
      </c>
      <c r="R163" s="196">
        <f>Q163*H163</f>
        <v>4.0529999999999997E-2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2014</v>
      </c>
    </row>
    <row r="164" spans="1:65" s="12" customFormat="1" ht="22.9" customHeight="1" x14ac:dyDescent="0.2">
      <c r="A164" s="176"/>
      <c r="B164" s="177"/>
      <c r="C164" s="176"/>
      <c r="D164" s="178" t="s">
        <v>74</v>
      </c>
      <c r="E164" s="185" t="s">
        <v>900</v>
      </c>
      <c r="F164" s="185" t="s">
        <v>901</v>
      </c>
      <c r="G164" s="176"/>
      <c r="H164" s="176"/>
      <c r="I164" s="176"/>
      <c r="J164" s="186">
        <f>BK164</f>
        <v>0</v>
      </c>
      <c r="K164" s="176"/>
      <c r="L164" s="177"/>
      <c r="M164" s="181"/>
      <c r="N164" s="182"/>
      <c r="O164" s="182"/>
      <c r="P164" s="183">
        <f>P165</f>
        <v>22.106119999999997</v>
      </c>
      <c r="Q164" s="182"/>
      <c r="R164" s="183">
        <f>R165</f>
        <v>0</v>
      </c>
      <c r="S164" s="182"/>
      <c r="T164" s="184">
        <f>T165</f>
        <v>0</v>
      </c>
      <c r="U164" s="176"/>
      <c r="V164" s="176"/>
      <c r="AR164" s="96" t="s">
        <v>81</v>
      </c>
      <c r="AT164" s="97" t="s">
        <v>74</v>
      </c>
      <c r="AU164" s="97" t="s">
        <v>81</v>
      </c>
      <c r="AY164" s="96" t="s">
        <v>204</v>
      </c>
      <c r="BK164" s="98">
        <f>BK165</f>
        <v>0</v>
      </c>
    </row>
    <row r="165" spans="1:65" s="2" customFormat="1" ht="24.2" customHeight="1" x14ac:dyDescent="0.2">
      <c r="A165" s="111"/>
      <c r="B165" s="112"/>
      <c r="C165" s="187" t="s">
        <v>284</v>
      </c>
      <c r="D165" s="187" t="s">
        <v>207</v>
      </c>
      <c r="E165" s="188" t="s">
        <v>903</v>
      </c>
      <c r="F165" s="189" t="s">
        <v>904</v>
      </c>
      <c r="G165" s="190" t="s">
        <v>859</v>
      </c>
      <c r="H165" s="191">
        <v>4.484</v>
      </c>
      <c r="I165" s="192"/>
      <c r="J165" s="192">
        <f>ROUND(I165*H165,2)</f>
        <v>0</v>
      </c>
      <c r="K165" s="193"/>
      <c r="L165" s="112"/>
      <c r="M165" s="194" t="s">
        <v>1</v>
      </c>
      <c r="N165" s="195" t="s">
        <v>40</v>
      </c>
      <c r="O165" s="196">
        <v>4.93</v>
      </c>
      <c r="P165" s="196">
        <f>O165*H165</f>
        <v>22.106119999999997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8" t="s">
        <v>81</v>
      </c>
      <c r="BK165" s="100">
        <f>ROUND(I165*H165,2)</f>
        <v>0</v>
      </c>
      <c r="BL165" s="18" t="s">
        <v>211</v>
      </c>
      <c r="BM165" s="99" t="s">
        <v>2015</v>
      </c>
    </row>
    <row r="166" spans="1:65" s="12" customFormat="1" ht="25.9" customHeight="1" x14ac:dyDescent="0.2">
      <c r="A166" s="176"/>
      <c r="B166" s="177"/>
      <c r="C166" s="176"/>
      <c r="D166" s="178" t="s">
        <v>74</v>
      </c>
      <c r="E166" s="179" t="s">
        <v>906</v>
      </c>
      <c r="F166" s="179" t="s">
        <v>907</v>
      </c>
      <c r="G166" s="176"/>
      <c r="H166" s="176"/>
      <c r="I166" s="176"/>
      <c r="J166" s="180">
        <f>BK166</f>
        <v>0</v>
      </c>
      <c r="K166" s="176"/>
      <c r="L166" s="177"/>
      <c r="M166" s="181"/>
      <c r="N166" s="182"/>
      <c r="O166" s="182"/>
      <c r="P166" s="183">
        <f>P167</f>
        <v>1.655967</v>
      </c>
      <c r="Q166" s="182"/>
      <c r="R166" s="183">
        <f>R167</f>
        <v>3.4200000000000003E-3</v>
      </c>
      <c r="S166" s="182"/>
      <c r="T166" s="184">
        <f>T167</f>
        <v>0</v>
      </c>
      <c r="U166" s="176"/>
      <c r="V166" s="176"/>
      <c r="AR166" s="96" t="s">
        <v>83</v>
      </c>
      <c r="AT166" s="97" t="s">
        <v>74</v>
      </c>
      <c r="AU166" s="97" t="s">
        <v>75</v>
      </c>
      <c r="AY166" s="96" t="s">
        <v>204</v>
      </c>
      <c r="BK166" s="98">
        <f>BK167</f>
        <v>0</v>
      </c>
    </row>
    <row r="167" spans="1:65" s="12" customFormat="1" ht="22.9" customHeight="1" x14ac:dyDescent="0.2">
      <c r="A167" s="176"/>
      <c r="B167" s="177"/>
      <c r="C167" s="176"/>
      <c r="D167" s="178" t="s">
        <v>74</v>
      </c>
      <c r="E167" s="185" t="s">
        <v>1422</v>
      </c>
      <c r="F167" s="185" t="s">
        <v>1423</v>
      </c>
      <c r="G167" s="176"/>
      <c r="H167" s="176"/>
      <c r="I167" s="176"/>
      <c r="J167" s="186">
        <f>BK167</f>
        <v>0</v>
      </c>
      <c r="K167" s="176"/>
      <c r="L167" s="177"/>
      <c r="M167" s="181"/>
      <c r="N167" s="182"/>
      <c r="O167" s="182"/>
      <c r="P167" s="183">
        <f>SUM(P168:P184)</f>
        <v>1.655967</v>
      </c>
      <c r="Q167" s="182"/>
      <c r="R167" s="183">
        <f>SUM(R168:R184)</f>
        <v>3.4200000000000003E-3</v>
      </c>
      <c r="S167" s="182"/>
      <c r="T167" s="184">
        <f>SUM(T168:T184)</f>
        <v>0</v>
      </c>
      <c r="U167" s="176"/>
      <c r="V167" s="176"/>
      <c r="AR167" s="96" t="s">
        <v>83</v>
      </c>
      <c r="AT167" s="97" t="s">
        <v>74</v>
      </c>
      <c r="AU167" s="97" t="s">
        <v>81</v>
      </c>
      <c r="AY167" s="96" t="s">
        <v>204</v>
      </c>
      <c r="BK167" s="98">
        <f>SUM(BK168:BK184)</f>
        <v>0</v>
      </c>
    </row>
    <row r="168" spans="1:65" s="2" customFormat="1" ht="21.75" customHeight="1" x14ac:dyDescent="0.2">
      <c r="A168" s="111"/>
      <c r="B168" s="112"/>
      <c r="C168" s="187" t="s">
        <v>291</v>
      </c>
      <c r="D168" s="187" t="s">
        <v>207</v>
      </c>
      <c r="E168" s="188" t="s">
        <v>2016</v>
      </c>
      <c r="F168" s="189" t="s">
        <v>2017</v>
      </c>
      <c r="G168" s="190" t="s">
        <v>367</v>
      </c>
      <c r="H168" s="191">
        <v>5.6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9.8000000000000004E-2</v>
      </c>
      <c r="P168" s="196">
        <f>O168*H168</f>
        <v>0.54879999999999995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310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310</v>
      </c>
      <c r="BM168" s="99" t="s">
        <v>2018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2019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83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2020</v>
      </c>
      <c r="G170" s="198"/>
      <c r="H170" s="203">
        <v>3.3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2021</v>
      </c>
      <c r="G171" s="198"/>
      <c r="H171" s="203">
        <v>2.2999999999999998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83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5" customFormat="1" x14ac:dyDescent="0.2">
      <c r="A172" s="207"/>
      <c r="B172" s="208"/>
      <c r="C172" s="207"/>
      <c r="D172" s="200" t="s">
        <v>212</v>
      </c>
      <c r="E172" s="209" t="s">
        <v>1</v>
      </c>
      <c r="F172" s="210" t="s">
        <v>227</v>
      </c>
      <c r="G172" s="207"/>
      <c r="H172" s="211">
        <v>5.6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AT172" s="103" t="s">
        <v>212</v>
      </c>
      <c r="AU172" s="103" t="s">
        <v>83</v>
      </c>
      <c r="AV172" s="15" t="s">
        <v>211</v>
      </c>
      <c r="AW172" s="15" t="s">
        <v>32</v>
      </c>
      <c r="AX172" s="15" t="s">
        <v>81</v>
      </c>
      <c r="AY172" s="103" t="s">
        <v>204</v>
      </c>
    </row>
    <row r="173" spans="1:65" s="2" customFormat="1" ht="16.5" customHeight="1" x14ac:dyDescent="0.2">
      <c r="A173" s="111"/>
      <c r="B173" s="112"/>
      <c r="C173" s="215" t="s">
        <v>317</v>
      </c>
      <c r="D173" s="215" t="s">
        <v>1071</v>
      </c>
      <c r="E173" s="216" t="s">
        <v>2022</v>
      </c>
      <c r="F173" s="217" t="s">
        <v>2023</v>
      </c>
      <c r="G173" s="218" t="s">
        <v>367</v>
      </c>
      <c r="H173" s="219">
        <v>6</v>
      </c>
      <c r="I173" s="220"/>
      <c r="J173" s="220">
        <f>ROUND(I173*H173,2)</f>
        <v>0</v>
      </c>
      <c r="K173" s="221"/>
      <c r="L173" s="222"/>
      <c r="M173" s="223" t="s">
        <v>1</v>
      </c>
      <c r="N173" s="224" t="s">
        <v>40</v>
      </c>
      <c r="O173" s="196">
        <v>0</v>
      </c>
      <c r="P173" s="196">
        <f>O173*H173</f>
        <v>0</v>
      </c>
      <c r="Q173" s="196">
        <v>1.0000000000000001E-5</v>
      </c>
      <c r="R173" s="196">
        <f>Q173*H173</f>
        <v>6.0000000000000008E-5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368</v>
      </c>
      <c r="AT173" s="99" t="s">
        <v>1071</v>
      </c>
      <c r="AU173" s="99" t="s">
        <v>83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310</v>
      </c>
      <c r="BM173" s="99" t="s">
        <v>2024</v>
      </c>
    </row>
    <row r="174" spans="1:65" s="2" customFormat="1" ht="24.2" customHeight="1" x14ac:dyDescent="0.2">
      <c r="A174" s="111"/>
      <c r="B174" s="112"/>
      <c r="C174" s="187" t="s">
        <v>295</v>
      </c>
      <c r="D174" s="187" t="s">
        <v>207</v>
      </c>
      <c r="E174" s="188" t="s">
        <v>2025</v>
      </c>
      <c r="F174" s="189" t="s">
        <v>2026</v>
      </c>
      <c r="G174" s="190" t="s">
        <v>210</v>
      </c>
      <c r="H174" s="191">
        <v>5.6</v>
      </c>
      <c r="I174" s="192"/>
      <c r="J174" s="192">
        <f>ROUND(I174*H174,2)</f>
        <v>0</v>
      </c>
      <c r="K174" s="193"/>
      <c r="L174" s="112"/>
      <c r="M174" s="194" t="s">
        <v>1</v>
      </c>
      <c r="N174" s="195" t="s">
        <v>40</v>
      </c>
      <c r="O174" s="196">
        <v>0.19600000000000001</v>
      </c>
      <c r="P174" s="196">
        <f>O174*H174</f>
        <v>1.0975999999999999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310</v>
      </c>
      <c r="AT174" s="99" t="s">
        <v>207</v>
      </c>
      <c r="AU174" s="99" t="s">
        <v>83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310</v>
      </c>
      <c r="BM174" s="99" t="s">
        <v>2027</v>
      </c>
    </row>
    <row r="175" spans="1:65" s="13" customFormat="1" x14ac:dyDescent="0.2">
      <c r="A175" s="225"/>
      <c r="B175" s="226"/>
      <c r="C175" s="225"/>
      <c r="D175" s="200" t="s">
        <v>212</v>
      </c>
      <c r="E175" s="227" t="s">
        <v>1</v>
      </c>
      <c r="F175" s="228" t="s">
        <v>2019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83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4" customFormat="1" x14ac:dyDescent="0.2">
      <c r="A176" s="198"/>
      <c r="B176" s="199"/>
      <c r="C176" s="198"/>
      <c r="D176" s="200" t="s">
        <v>212</v>
      </c>
      <c r="E176" s="201" t="s">
        <v>1</v>
      </c>
      <c r="F176" s="202" t="s">
        <v>2028</v>
      </c>
      <c r="G176" s="198"/>
      <c r="H176" s="203">
        <v>3.3</v>
      </c>
      <c r="I176" s="198"/>
      <c r="J176" s="198"/>
      <c r="K176" s="198"/>
      <c r="L176" s="199"/>
      <c r="M176" s="204"/>
      <c r="N176" s="205"/>
      <c r="O176" s="205"/>
      <c r="P176" s="205"/>
      <c r="Q176" s="205"/>
      <c r="R176" s="205"/>
      <c r="S176" s="205"/>
      <c r="T176" s="206"/>
      <c r="U176" s="198"/>
      <c r="V176" s="198"/>
      <c r="AT176" s="102" t="s">
        <v>212</v>
      </c>
      <c r="AU176" s="102" t="s">
        <v>83</v>
      </c>
      <c r="AV176" s="14" t="s">
        <v>83</v>
      </c>
      <c r="AW176" s="14" t="s">
        <v>32</v>
      </c>
      <c r="AX176" s="14" t="s">
        <v>75</v>
      </c>
      <c r="AY176" s="102" t="s">
        <v>204</v>
      </c>
    </row>
    <row r="177" spans="1:65" s="14" customFormat="1" x14ac:dyDescent="0.2">
      <c r="A177" s="198"/>
      <c r="B177" s="199"/>
      <c r="C177" s="198"/>
      <c r="D177" s="200" t="s">
        <v>212</v>
      </c>
      <c r="E177" s="201" t="s">
        <v>1</v>
      </c>
      <c r="F177" s="202" t="s">
        <v>2029</v>
      </c>
      <c r="G177" s="198"/>
      <c r="H177" s="203">
        <v>2.2999999999999998</v>
      </c>
      <c r="I177" s="198"/>
      <c r="J177" s="198"/>
      <c r="K177" s="198"/>
      <c r="L177" s="199"/>
      <c r="M177" s="204"/>
      <c r="N177" s="205"/>
      <c r="O177" s="205"/>
      <c r="P177" s="205"/>
      <c r="Q177" s="205"/>
      <c r="R177" s="205"/>
      <c r="S177" s="205"/>
      <c r="T177" s="206"/>
      <c r="U177" s="198"/>
      <c r="V177" s="198"/>
      <c r="AT177" s="102" t="s">
        <v>212</v>
      </c>
      <c r="AU177" s="102" t="s">
        <v>83</v>
      </c>
      <c r="AV177" s="14" t="s">
        <v>83</v>
      </c>
      <c r="AW177" s="14" t="s">
        <v>32</v>
      </c>
      <c r="AX177" s="14" t="s">
        <v>75</v>
      </c>
      <c r="AY177" s="102" t="s">
        <v>204</v>
      </c>
    </row>
    <row r="178" spans="1:65" s="15" customFormat="1" x14ac:dyDescent="0.2">
      <c r="A178" s="207"/>
      <c r="B178" s="208"/>
      <c r="C178" s="207"/>
      <c r="D178" s="200" t="s">
        <v>212</v>
      </c>
      <c r="E178" s="209" t="s">
        <v>1</v>
      </c>
      <c r="F178" s="210" t="s">
        <v>227</v>
      </c>
      <c r="G178" s="207"/>
      <c r="H178" s="211">
        <v>5.6</v>
      </c>
      <c r="I178" s="207"/>
      <c r="J178" s="207"/>
      <c r="K178" s="207"/>
      <c r="L178" s="208"/>
      <c r="M178" s="212"/>
      <c r="N178" s="213"/>
      <c r="O178" s="213"/>
      <c r="P178" s="213"/>
      <c r="Q178" s="213"/>
      <c r="R178" s="213"/>
      <c r="S178" s="213"/>
      <c r="T178" s="214"/>
      <c r="U178" s="207"/>
      <c r="V178" s="207"/>
      <c r="AT178" s="103" t="s">
        <v>212</v>
      </c>
      <c r="AU178" s="103" t="s">
        <v>83</v>
      </c>
      <c r="AV178" s="15" t="s">
        <v>211</v>
      </c>
      <c r="AW178" s="15" t="s">
        <v>32</v>
      </c>
      <c r="AX178" s="15" t="s">
        <v>81</v>
      </c>
      <c r="AY178" s="103" t="s">
        <v>204</v>
      </c>
    </row>
    <row r="179" spans="1:65" s="2" customFormat="1" ht="24.2" customHeight="1" x14ac:dyDescent="0.2">
      <c r="A179" s="111"/>
      <c r="B179" s="112"/>
      <c r="C179" s="215" t="s">
        <v>346</v>
      </c>
      <c r="D179" s="215" t="s">
        <v>1071</v>
      </c>
      <c r="E179" s="216" t="s">
        <v>2030</v>
      </c>
      <c r="F179" s="217" t="s">
        <v>2031</v>
      </c>
      <c r="G179" s="218" t="s">
        <v>210</v>
      </c>
      <c r="H179" s="219">
        <v>6.72</v>
      </c>
      <c r="I179" s="220"/>
      <c r="J179" s="220">
        <f>ROUND(I179*H179,2)</f>
        <v>0</v>
      </c>
      <c r="K179" s="221"/>
      <c r="L179" s="222"/>
      <c r="M179" s="223" t="s">
        <v>1</v>
      </c>
      <c r="N179" s="224" t="s">
        <v>40</v>
      </c>
      <c r="O179" s="196">
        <v>0</v>
      </c>
      <c r="P179" s="196">
        <f>O179*H179</f>
        <v>0</v>
      </c>
      <c r="Q179" s="196">
        <v>5.0000000000000001E-4</v>
      </c>
      <c r="R179" s="196">
        <f>Q179*H179</f>
        <v>3.3600000000000001E-3</v>
      </c>
      <c r="S179" s="196">
        <v>0</v>
      </c>
      <c r="T179" s="197">
        <f>S179*H179</f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368</v>
      </c>
      <c r="AT179" s="99" t="s">
        <v>1071</v>
      </c>
      <c r="AU179" s="99" t="s">
        <v>83</v>
      </c>
      <c r="AY179" s="18" t="s">
        <v>204</v>
      </c>
      <c r="BE179" s="100">
        <f>IF(N179="základní",J179,0)</f>
        <v>0</v>
      </c>
      <c r="BF179" s="100">
        <f>IF(N179="snížená",J179,0)</f>
        <v>0</v>
      </c>
      <c r="BG179" s="100">
        <f>IF(N179="zákl. přenesená",J179,0)</f>
        <v>0</v>
      </c>
      <c r="BH179" s="100">
        <f>IF(N179="sníž. přenesená",J179,0)</f>
        <v>0</v>
      </c>
      <c r="BI179" s="100">
        <f>IF(N179="nulová",J179,0)</f>
        <v>0</v>
      </c>
      <c r="BJ179" s="18" t="s">
        <v>81</v>
      </c>
      <c r="BK179" s="100">
        <f>ROUND(I179*H179,2)</f>
        <v>0</v>
      </c>
      <c r="BL179" s="18" t="s">
        <v>310</v>
      </c>
      <c r="BM179" s="99" t="s">
        <v>2032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2033</v>
      </c>
      <c r="G180" s="198"/>
      <c r="H180" s="203">
        <v>6.72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83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5" customFormat="1" x14ac:dyDescent="0.2">
      <c r="A181" s="207"/>
      <c r="B181" s="208"/>
      <c r="C181" s="207"/>
      <c r="D181" s="200" t="s">
        <v>212</v>
      </c>
      <c r="E181" s="209" t="s">
        <v>1</v>
      </c>
      <c r="F181" s="210" t="s">
        <v>227</v>
      </c>
      <c r="G181" s="207"/>
      <c r="H181" s="211">
        <v>6.72</v>
      </c>
      <c r="I181" s="207"/>
      <c r="J181" s="207"/>
      <c r="K181" s="207"/>
      <c r="L181" s="208"/>
      <c r="M181" s="212"/>
      <c r="N181" s="213"/>
      <c r="O181" s="213"/>
      <c r="P181" s="213"/>
      <c r="Q181" s="213"/>
      <c r="R181" s="213"/>
      <c r="S181" s="213"/>
      <c r="T181" s="214"/>
      <c r="U181" s="207"/>
      <c r="V181" s="207"/>
      <c r="AT181" s="103" t="s">
        <v>212</v>
      </c>
      <c r="AU181" s="103" t="s">
        <v>83</v>
      </c>
      <c r="AV181" s="15" t="s">
        <v>211</v>
      </c>
      <c r="AW181" s="15" t="s">
        <v>32</v>
      </c>
      <c r="AX181" s="15" t="s">
        <v>81</v>
      </c>
      <c r="AY181" s="103" t="s">
        <v>204</v>
      </c>
    </row>
    <row r="182" spans="1:65" s="2" customFormat="1" ht="33" customHeight="1" x14ac:dyDescent="0.2">
      <c r="A182" s="111"/>
      <c r="B182" s="112"/>
      <c r="C182" s="187" t="s">
        <v>305</v>
      </c>
      <c r="D182" s="187" t="s">
        <v>207</v>
      </c>
      <c r="E182" s="188" t="s">
        <v>1469</v>
      </c>
      <c r="F182" s="189" t="s">
        <v>2034</v>
      </c>
      <c r="G182" s="190" t="s">
        <v>859</v>
      </c>
      <c r="H182" s="191">
        <v>3.0000000000000001E-3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1.5980000000000001</v>
      </c>
      <c r="P182" s="196">
        <f>O182*H182</f>
        <v>4.7940000000000005E-3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310</v>
      </c>
      <c r="AT182" s="99" t="s">
        <v>207</v>
      </c>
      <c r="AU182" s="99" t="s">
        <v>83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310</v>
      </c>
      <c r="BM182" s="99" t="s">
        <v>2035</v>
      </c>
    </row>
    <row r="183" spans="1:65" s="2" customFormat="1" ht="24.2" customHeight="1" x14ac:dyDescent="0.2">
      <c r="A183" s="111"/>
      <c r="B183" s="112"/>
      <c r="C183" s="187" t="s">
        <v>8</v>
      </c>
      <c r="D183" s="187" t="s">
        <v>207</v>
      </c>
      <c r="E183" s="188" t="s">
        <v>1471</v>
      </c>
      <c r="F183" s="189" t="s">
        <v>1472</v>
      </c>
      <c r="G183" s="190" t="s">
        <v>859</v>
      </c>
      <c r="H183" s="191">
        <v>3.0000000000000001E-3</v>
      </c>
      <c r="I183" s="192"/>
      <c r="J183" s="192">
        <f>ROUND(I183*H183,2)</f>
        <v>0</v>
      </c>
      <c r="K183" s="193"/>
      <c r="L183" s="112"/>
      <c r="M183" s="194" t="s">
        <v>1</v>
      </c>
      <c r="N183" s="195" t="s">
        <v>40</v>
      </c>
      <c r="O183" s="196">
        <v>1.36</v>
      </c>
      <c r="P183" s="196">
        <f>O183*H183</f>
        <v>4.0800000000000003E-3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310</v>
      </c>
      <c r="AT183" s="99" t="s">
        <v>207</v>
      </c>
      <c r="AU183" s="99" t="s">
        <v>83</v>
      </c>
      <c r="AY183" s="18" t="s">
        <v>204</v>
      </c>
      <c r="BE183" s="100">
        <f>IF(N183="základní",J183,0)</f>
        <v>0</v>
      </c>
      <c r="BF183" s="100">
        <f>IF(N183="snížená",J183,0)</f>
        <v>0</v>
      </c>
      <c r="BG183" s="100">
        <f>IF(N183="zákl. přenesená",J183,0)</f>
        <v>0</v>
      </c>
      <c r="BH183" s="100">
        <f>IF(N183="sníž. přenesená",J183,0)</f>
        <v>0</v>
      </c>
      <c r="BI183" s="100">
        <f>IF(N183="nulová",J183,0)</f>
        <v>0</v>
      </c>
      <c r="BJ183" s="18" t="s">
        <v>81</v>
      </c>
      <c r="BK183" s="100">
        <f>ROUND(I183*H183,2)</f>
        <v>0</v>
      </c>
      <c r="BL183" s="18" t="s">
        <v>310</v>
      </c>
      <c r="BM183" s="99" t="s">
        <v>2036</v>
      </c>
    </row>
    <row r="184" spans="1:65" s="2" customFormat="1" ht="24.2" customHeight="1" x14ac:dyDescent="0.2">
      <c r="A184" s="111"/>
      <c r="B184" s="112"/>
      <c r="C184" s="187" t="s">
        <v>310</v>
      </c>
      <c r="D184" s="187" t="s">
        <v>207</v>
      </c>
      <c r="E184" s="188" t="s">
        <v>1473</v>
      </c>
      <c r="F184" s="189" t="s">
        <v>1474</v>
      </c>
      <c r="G184" s="190" t="s">
        <v>859</v>
      </c>
      <c r="H184" s="191">
        <v>3.0000000000000001E-3</v>
      </c>
      <c r="I184" s="192"/>
      <c r="J184" s="192">
        <f>ROUND(I184*H184,2)</f>
        <v>0</v>
      </c>
      <c r="K184" s="193"/>
      <c r="L184" s="112"/>
      <c r="M184" s="240" t="s">
        <v>1</v>
      </c>
      <c r="N184" s="241" t="s">
        <v>40</v>
      </c>
      <c r="O184" s="242">
        <v>0.23100000000000001</v>
      </c>
      <c r="P184" s="242">
        <f>O184*H184</f>
        <v>6.9300000000000004E-4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310</v>
      </c>
      <c r="AT184" s="99" t="s">
        <v>207</v>
      </c>
      <c r="AU184" s="99" t="s">
        <v>83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310</v>
      </c>
      <c r="BM184" s="99" t="s">
        <v>2037</v>
      </c>
    </row>
    <row r="185" spans="1:65" s="2" customFormat="1" ht="6.95" customHeight="1" x14ac:dyDescent="0.2">
      <c r="A185" s="111"/>
      <c r="B185" s="142"/>
      <c r="C185" s="143"/>
      <c r="D185" s="143"/>
      <c r="E185" s="143"/>
      <c r="F185" s="143"/>
      <c r="G185" s="143"/>
      <c r="H185" s="143"/>
      <c r="I185" s="143"/>
      <c r="J185" s="143"/>
      <c r="K185" s="143"/>
      <c r="L185" s="112"/>
      <c r="M185" s="111"/>
      <c r="N185" s="114"/>
      <c r="O185" s="111"/>
      <c r="P185" s="111"/>
      <c r="Q185" s="111"/>
      <c r="R185" s="111"/>
      <c r="S185" s="111"/>
      <c r="T185" s="111"/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</row>
  </sheetData>
  <sheetProtection password="CEF5" sheet="1" objects="1" scenarios="1"/>
  <protectedRanges>
    <protectedRange sqref="I129:I184" name="Oblast1"/>
  </protectedRanges>
  <autoFilter ref="C125:K18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106" workbookViewId="0">
      <selection activeCell="I194" sqref="I194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97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2038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1984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ROUND(J130,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ROUND((SUM(BE130:BE189)),  2)</f>
        <v>0</v>
      </c>
      <c r="G35" s="111"/>
      <c r="H35" s="111"/>
      <c r="I35" s="127">
        <v>0.21</v>
      </c>
      <c r="J35" s="126">
        <f>ROUND(((SUM(BE130:BE189))*I35),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ROUND((SUM(BF130:BF189)),  2)</f>
        <v>0</v>
      </c>
      <c r="G36" s="111"/>
      <c r="H36" s="111"/>
      <c r="I36" s="127">
        <v>0.15</v>
      </c>
      <c r="J36" s="126">
        <f>ROUND(((SUM(BF130:BF189))*I36),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ROUND((SUM(BG130:BG189)),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ROUND((SUM(BH130:BH189)),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ROUND((SUM(BI130:BI189)),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5.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01-01-3 - Vnější pavlač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J130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J131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1077</v>
      </c>
      <c r="E100" s="158"/>
      <c r="F100" s="158"/>
      <c r="G100" s="158"/>
      <c r="H100" s="158"/>
      <c r="I100" s="158"/>
      <c r="J100" s="159">
        <f>J132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1986</v>
      </c>
      <c r="E101" s="158"/>
      <c r="F101" s="158"/>
      <c r="G101" s="158"/>
      <c r="H101" s="158"/>
      <c r="I101" s="158"/>
      <c r="J101" s="159">
        <f>J150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1078</v>
      </c>
      <c r="E102" s="158"/>
      <c r="F102" s="158"/>
      <c r="G102" s="158"/>
      <c r="H102" s="158"/>
      <c r="I102" s="158"/>
      <c r="J102" s="159">
        <f>J157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175</v>
      </c>
      <c r="E103" s="158"/>
      <c r="F103" s="158"/>
      <c r="G103" s="158"/>
      <c r="H103" s="158"/>
      <c r="I103" s="158"/>
      <c r="J103" s="159">
        <f>J159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178</v>
      </c>
      <c r="E104" s="158"/>
      <c r="F104" s="158"/>
      <c r="G104" s="158"/>
      <c r="H104" s="158"/>
      <c r="I104" s="158"/>
      <c r="J104" s="159">
        <f>J173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179</v>
      </c>
      <c r="E105" s="158"/>
      <c r="F105" s="158"/>
      <c r="G105" s="158"/>
      <c r="H105" s="158"/>
      <c r="I105" s="158"/>
      <c r="J105" s="159">
        <f>J183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9" customFormat="1" ht="24.95" customHeight="1" x14ac:dyDescent="0.2">
      <c r="A106" s="150"/>
      <c r="B106" s="151"/>
      <c r="C106" s="150"/>
      <c r="D106" s="152" t="s">
        <v>180</v>
      </c>
      <c r="E106" s="153"/>
      <c r="F106" s="153"/>
      <c r="G106" s="153"/>
      <c r="H106" s="153"/>
      <c r="I106" s="153"/>
      <c r="J106" s="154">
        <f>J185</f>
        <v>0</v>
      </c>
      <c r="K106" s="150"/>
      <c r="L106" s="151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</row>
    <row r="107" spans="1:47" s="10" customFormat="1" ht="19.899999999999999" customHeight="1" x14ac:dyDescent="0.2">
      <c r="A107" s="155"/>
      <c r="B107" s="156"/>
      <c r="C107" s="155"/>
      <c r="D107" s="157" t="s">
        <v>184</v>
      </c>
      <c r="E107" s="158"/>
      <c r="F107" s="158"/>
      <c r="G107" s="158"/>
      <c r="H107" s="158"/>
      <c r="I107" s="158"/>
      <c r="J107" s="159">
        <f>J186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9" customFormat="1" ht="24.95" customHeight="1" x14ac:dyDescent="0.2">
      <c r="A108" s="150"/>
      <c r="B108" s="151"/>
      <c r="C108" s="150"/>
      <c r="D108" s="152" t="s">
        <v>2039</v>
      </c>
      <c r="E108" s="153"/>
      <c r="F108" s="153"/>
      <c r="G108" s="153"/>
      <c r="H108" s="153"/>
      <c r="I108" s="153"/>
      <c r="J108" s="154">
        <f>J188</f>
        <v>0</v>
      </c>
      <c r="K108" s="150"/>
      <c r="L108" s="151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</row>
    <row r="109" spans="1:47" s="2" customFormat="1" ht="21.75" customHeight="1" x14ac:dyDescent="0.2">
      <c r="A109" s="111"/>
      <c r="B109" s="112"/>
      <c r="C109" s="111"/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111"/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 x14ac:dyDescent="0.2">
      <c r="A114" s="111"/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 x14ac:dyDescent="0.2">
      <c r="A115" s="111"/>
      <c r="B115" s="112"/>
      <c r="C115" s="108" t="s">
        <v>189</v>
      </c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 x14ac:dyDescent="0.2">
      <c r="A117" s="111"/>
      <c r="B117" s="112"/>
      <c r="C117" s="110" t="s">
        <v>14</v>
      </c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7.75" customHeight="1" x14ac:dyDescent="0.2">
      <c r="A118" s="111"/>
      <c r="B118" s="112"/>
      <c r="C118" s="111"/>
      <c r="D118" s="111"/>
      <c r="E118" s="294" t="str">
        <f>E7</f>
        <v>MUZEUM VYSOČINY PELHŘIMOV, Hrad Kámen, rekonstrukce elekroinstalace, stavebni úpravy</v>
      </c>
      <c r="F118" s="295"/>
      <c r="G118" s="295"/>
      <c r="H118" s="295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 x14ac:dyDescent="0.2">
      <c r="A119" s="92"/>
      <c r="B119" s="107"/>
      <c r="C119" s="110" t="s">
        <v>162</v>
      </c>
      <c r="D119" s="92"/>
      <c r="E119" s="92"/>
      <c r="F119" s="92"/>
      <c r="G119" s="92"/>
      <c r="H119" s="92"/>
      <c r="I119" s="92"/>
      <c r="J119" s="92"/>
      <c r="K119" s="92"/>
      <c r="L119" s="107"/>
      <c r="M119" s="92"/>
      <c r="N119" s="92"/>
      <c r="O119" s="92"/>
      <c r="P119" s="92"/>
      <c r="Q119" s="92"/>
      <c r="R119" s="92"/>
      <c r="S119" s="92"/>
      <c r="T119" s="92"/>
      <c r="U119" s="92"/>
      <c r="V119" s="92"/>
    </row>
    <row r="120" spans="1:31" s="2" customFormat="1" ht="16.5" customHeight="1" x14ac:dyDescent="0.2">
      <c r="A120" s="111"/>
      <c r="B120" s="112"/>
      <c r="C120" s="111"/>
      <c r="D120" s="111"/>
      <c r="E120" s="294" t="s">
        <v>163</v>
      </c>
      <c r="F120" s="291"/>
      <c r="G120" s="291"/>
      <c r="H120" s="29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111"/>
      <c r="B121" s="112"/>
      <c r="C121" s="110" t="s">
        <v>164</v>
      </c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 x14ac:dyDescent="0.2">
      <c r="A122" s="111"/>
      <c r="B122" s="112"/>
      <c r="C122" s="111"/>
      <c r="D122" s="111"/>
      <c r="E122" s="290" t="str">
        <f>E11</f>
        <v>01-01-3 - Vnější pavlač</v>
      </c>
      <c r="F122" s="291"/>
      <c r="G122" s="291"/>
      <c r="H122" s="29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111"/>
      <c r="B124" s="112"/>
      <c r="C124" s="110" t="s">
        <v>18</v>
      </c>
      <c r="D124" s="111"/>
      <c r="E124" s="111"/>
      <c r="F124" s="115" t="str">
        <f>F14</f>
        <v>Hrad Kámen</v>
      </c>
      <c r="G124" s="111"/>
      <c r="H124" s="111"/>
      <c r="I124" s="110" t="s">
        <v>20</v>
      </c>
      <c r="J124" s="116" t="str">
        <f>IF(J14="","",J14)</f>
        <v>9. 6. 2023</v>
      </c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 x14ac:dyDescent="0.2">
      <c r="A125" s="111"/>
      <c r="B125" s="112"/>
      <c r="C125" s="111"/>
      <c r="D125" s="111"/>
      <c r="E125" s="111"/>
      <c r="F125" s="111"/>
      <c r="G125" s="111"/>
      <c r="H125" s="11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111"/>
      <c r="B126" s="112"/>
      <c r="C126" s="110" t="s">
        <v>22</v>
      </c>
      <c r="D126" s="111"/>
      <c r="E126" s="111"/>
      <c r="F126" s="115" t="str">
        <f>E17</f>
        <v>KRAJ VYSOČINA</v>
      </c>
      <c r="G126" s="111"/>
      <c r="H126" s="111"/>
      <c r="I126" s="110" t="s">
        <v>30</v>
      </c>
      <c r="J126" s="146" t="str">
        <f>E23</f>
        <v>Ing.Michal Kot</v>
      </c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 x14ac:dyDescent="0.2">
      <c r="A127" s="111"/>
      <c r="B127" s="112"/>
      <c r="C127" s="110" t="s">
        <v>28</v>
      </c>
      <c r="D127" s="111"/>
      <c r="E127" s="111"/>
      <c r="F127" s="115" t="str">
        <f>IF(E20="","",E20)</f>
        <v xml:space="preserve"> </v>
      </c>
      <c r="G127" s="111"/>
      <c r="H127" s="111"/>
      <c r="I127" s="110" t="s">
        <v>33</v>
      </c>
      <c r="J127" s="146" t="str">
        <f>E26</f>
        <v xml:space="preserve"> </v>
      </c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 x14ac:dyDescent="0.2">
      <c r="A128" s="111"/>
      <c r="B128" s="112"/>
      <c r="C128" s="111"/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 x14ac:dyDescent="0.2">
      <c r="A129" s="160"/>
      <c r="B129" s="161"/>
      <c r="C129" s="162" t="s">
        <v>190</v>
      </c>
      <c r="D129" s="163" t="s">
        <v>60</v>
      </c>
      <c r="E129" s="163" t="s">
        <v>56</v>
      </c>
      <c r="F129" s="163" t="s">
        <v>57</v>
      </c>
      <c r="G129" s="163" t="s">
        <v>191</v>
      </c>
      <c r="H129" s="163" t="s">
        <v>192</v>
      </c>
      <c r="I129" s="163" t="s">
        <v>193</v>
      </c>
      <c r="J129" s="164" t="s">
        <v>169</v>
      </c>
      <c r="K129" s="165" t="s">
        <v>194</v>
      </c>
      <c r="L129" s="166"/>
      <c r="M129" s="167" t="s">
        <v>1</v>
      </c>
      <c r="N129" s="168" t="s">
        <v>39</v>
      </c>
      <c r="O129" s="168" t="s">
        <v>195</v>
      </c>
      <c r="P129" s="168" t="s">
        <v>196</v>
      </c>
      <c r="Q129" s="168" t="s">
        <v>197</v>
      </c>
      <c r="R129" s="168" t="s">
        <v>198</v>
      </c>
      <c r="S129" s="168" t="s">
        <v>199</v>
      </c>
      <c r="T129" s="169" t="s">
        <v>200</v>
      </c>
      <c r="U129" s="160"/>
      <c r="V129" s="160"/>
      <c r="W129" s="94"/>
      <c r="X129" s="94"/>
      <c r="Y129" s="94"/>
      <c r="Z129" s="94"/>
      <c r="AA129" s="94"/>
      <c r="AB129" s="94"/>
      <c r="AC129" s="94"/>
      <c r="AD129" s="94"/>
      <c r="AE129" s="94"/>
    </row>
    <row r="130" spans="1:65" s="2" customFormat="1" ht="22.9" customHeight="1" x14ac:dyDescent="0.25">
      <c r="A130" s="111"/>
      <c r="B130" s="112"/>
      <c r="C130" s="170" t="s">
        <v>201</v>
      </c>
      <c r="D130" s="111"/>
      <c r="E130" s="111"/>
      <c r="F130" s="111"/>
      <c r="G130" s="111"/>
      <c r="H130" s="111"/>
      <c r="I130" s="111"/>
      <c r="J130" s="171">
        <f>BK130</f>
        <v>0</v>
      </c>
      <c r="K130" s="111"/>
      <c r="L130" s="112"/>
      <c r="M130" s="172"/>
      <c r="N130" s="173"/>
      <c r="O130" s="121"/>
      <c r="P130" s="174">
        <f>P131+P185+P188</f>
        <v>155.37980900000002</v>
      </c>
      <c r="Q130" s="121"/>
      <c r="R130" s="174">
        <f>R131+R185+R188</f>
        <v>7.1329201399999995</v>
      </c>
      <c r="S130" s="121"/>
      <c r="T130" s="175">
        <f>T131+T185+T188</f>
        <v>5.4958599999999995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T130" s="18" t="s">
        <v>74</v>
      </c>
      <c r="AU130" s="18" t="s">
        <v>171</v>
      </c>
      <c r="BK130" s="95">
        <f>BK131+BK185+BK188</f>
        <v>0</v>
      </c>
    </row>
    <row r="131" spans="1:65" s="12" customFormat="1" ht="25.9" customHeight="1" x14ac:dyDescent="0.2">
      <c r="A131" s="176"/>
      <c r="B131" s="177"/>
      <c r="C131" s="176"/>
      <c r="D131" s="178" t="s">
        <v>74</v>
      </c>
      <c r="E131" s="179" t="s">
        <v>202</v>
      </c>
      <c r="F131" s="179" t="s">
        <v>203</v>
      </c>
      <c r="G131" s="176"/>
      <c r="H131" s="176"/>
      <c r="I131" s="176"/>
      <c r="J131" s="180">
        <f>BK131</f>
        <v>0</v>
      </c>
      <c r="K131" s="176"/>
      <c r="L131" s="177"/>
      <c r="M131" s="181"/>
      <c r="N131" s="182"/>
      <c r="O131" s="182"/>
      <c r="P131" s="183">
        <f>P132+P150+P157+P159+P173+P183</f>
        <v>155.37980900000002</v>
      </c>
      <c r="Q131" s="182"/>
      <c r="R131" s="183">
        <f>R132+R150+R157+R159+R173+R183</f>
        <v>7.1329201399999995</v>
      </c>
      <c r="S131" s="182"/>
      <c r="T131" s="184">
        <f>T132+T150+T157+T159+T173+T183</f>
        <v>5.4958599999999995</v>
      </c>
      <c r="U131" s="176"/>
      <c r="V131" s="176"/>
      <c r="AR131" s="96" t="s">
        <v>81</v>
      </c>
      <c r="AT131" s="97" t="s">
        <v>74</v>
      </c>
      <c r="AU131" s="97" t="s">
        <v>75</v>
      </c>
      <c r="AY131" s="96" t="s">
        <v>204</v>
      </c>
      <c r="BK131" s="98">
        <f>BK132+BK150+BK157+BK159+BK173+BK183</f>
        <v>0</v>
      </c>
    </row>
    <row r="132" spans="1:65" s="12" customFormat="1" ht="22.9" customHeight="1" x14ac:dyDescent="0.2">
      <c r="A132" s="176"/>
      <c r="B132" s="177"/>
      <c r="C132" s="176"/>
      <c r="D132" s="178" t="s">
        <v>74</v>
      </c>
      <c r="E132" s="185" t="s">
        <v>81</v>
      </c>
      <c r="F132" s="185" t="s">
        <v>1089</v>
      </c>
      <c r="G132" s="176"/>
      <c r="H132" s="176"/>
      <c r="I132" s="176"/>
      <c r="J132" s="186">
        <f>BK132</f>
        <v>0</v>
      </c>
      <c r="K132" s="176"/>
      <c r="L132" s="177"/>
      <c r="M132" s="181"/>
      <c r="N132" s="182"/>
      <c r="O132" s="182"/>
      <c r="P132" s="183">
        <f>SUM(P133:P149)</f>
        <v>5.2617599999999998</v>
      </c>
      <c r="Q132" s="182"/>
      <c r="R132" s="183">
        <f>SUM(R133:R149)</f>
        <v>0</v>
      </c>
      <c r="S132" s="182"/>
      <c r="T132" s="184">
        <f>SUM(T133:T149)</f>
        <v>0</v>
      </c>
      <c r="U132" s="176"/>
      <c r="V132" s="176"/>
      <c r="AR132" s="96" t="s">
        <v>81</v>
      </c>
      <c r="AT132" s="97" t="s">
        <v>74</v>
      </c>
      <c r="AU132" s="97" t="s">
        <v>81</v>
      </c>
      <c r="AY132" s="96" t="s">
        <v>204</v>
      </c>
      <c r="BK132" s="98">
        <f>SUM(BK133:BK149)</f>
        <v>0</v>
      </c>
    </row>
    <row r="133" spans="1:65" s="2" customFormat="1" ht="24.2" customHeight="1" x14ac:dyDescent="0.2">
      <c r="A133" s="111"/>
      <c r="B133" s="112"/>
      <c r="C133" s="187" t="s">
        <v>81</v>
      </c>
      <c r="D133" s="187" t="s">
        <v>207</v>
      </c>
      <c r="E133" s="188" t="s">
        <v>1987</v>
      </c>
      <c r="F133" s="189" t="s">
        <v>1988</v>
      </c>
      <c r="G133" s="190" t="s">
        <v>349</v>
      </c>
      <c r="H133" s="191">
        <v>0.252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11.941000000000001</v>
      </c>
      <c r="P133" s="196">
        <f>O133*H133</f>
        <v>3.0091320000000001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211</v>
      </c>
      <c r="AT133" s="99" t="s">
        <v>207</v>
      </c>
      <c r="AU133" s="99" t="s">
        <v>83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211</v>
      </c>
      <c r="BM133" s="99" t="s">
        <v>2040</v>
      </c>
    </row>
    <row r="134" spans="1:65" s="14" customFormat="1" x14ac:dyDescent="0.2">
      <c r="A134" s="198"/>
      <c r="B134" s="199"/>
      <c r="C134" s="198"/>
      <c r="D134" s="200" t="s">
        <v>212</v>
      </c>
      <c r="E134" s="201" t="s">
        <v>1</v>
      </c>
      <c r="F134" s="202" t="s">
        <v>2041</v>
      </c>
      <c r="G134" s="198"/>
      <c r="H134" s="203">
        <v>0.108</v>
      </c>
      <c r="I134" s="198"/>
      <c r="J134" s="198"/>
      <c r="K134" s="198"/>
      <c r="L134" s="199"/>
      <c r="M134" s="204"/>
      <c r="N134" s="205"/>
      <c r="O134" s="205"/>
      <c r="P134" s="205"/>
      <c r="Q134" s="205"/>
      <c r="R134" s="205"/>
      <c r="S134" s="205"/>
      <c r="T134" s="206"/>
      <c r="U134" s="198"/>
      <c r="V134" s="198"/>
      <c r="AT134" s="102" t="s">
        <v>212</v>
      </c>
      <c r="AU134" s="102" t="s">
        <v>83</v>
      </c>
      <c r="AV134" s="14" t="s">
        <v>83</v>
      </c>
      <c r="AW134" s="14" t="s">
        <v>32</v>
      </c>
      <c r="AX134" s="14" t="s">
        <v>75</v>
      </c>
      <c r="AY134" s="102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2042</v>
      </c>
      <c r="G135" s="198"/>
      <c r="H135" s="203">
        <v>0.14399999999999999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0.252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33" customHeight="1" x14ac:dyDescent="0.2">
      <c r="A137" s="111"/>
      <c r="B137" s="112"/>
      <c r="C137" s="187" t="s">
        <v>83</v>
      </c>
      <c r="D137" s="187" t="s">
        <v>207</v>
      </c>
      <c r="E137" s="188" t="s">
        <v>1105</v>
      </c>
      <c r="F137" s="189" t="s">
        <v>1106</v>
      </c>
      <c r="G137" s="190" t="s">
        <v>349</v>
      </c>
      <c r="H137" s="191">
        <v>1.512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1.123</v>
      </c>
      <c r="P137" s="196">
        <f>O137*H137</f>
        <v>1.6979759999999999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2043</v>
      </c>
    </row>
    <row r="138" spans="1:65" s="14" customFormat="1" x14ac:dyDescent="0.2">
      <c r="A138" s="198"/>
      <c r="B138" s="199"/>
      <c r="C138" s="198"/>
      <c r="D138" s="200" t="s">
        <v>212</v>
      </c>
      <c r="E138" s="201" t="s">
        <v>1</v>
      </c>
      <c r="F138" s="202" t="s">
        <v>2044</v>
      </c>
      <c r="G138" s="198"/>
      <c r="H138" s="203">
        <v>1.512</v>
      </c>
      <c r="I138" s="198"/>
      <c r="J138" s="198"/>
      <c r="K138" s="198"/>
      <c r="L138" s="199"/>
      <c r="M138" s="204"/>
      <c r="N138" s="205"/>
      <c r="O138" s="205"/>
      <c r="P138" s="205"/>
      <c r="Q138" s="205"/>
      <c r="R138" s="205"/>
      <c r="S138" s="205"/>
      <c r="T138" s="206"/>
      <c r="U138" s="198"/>
      <c r="V138" s="198"/>
      <c r="AT138" s="102" t="s">
        <v>212</v>
      </c>
      <c r="AU138" s="102" t="s">
        <v>83</v>
      </c>
      <c r="AV138" s="14" t="s">
        <v>83</v>
      </c>
      <c r="AW138" s="14" t="s">
        <v>32</v>
      </c>
      <c r="AX138" s="14" t="s">
        <v>75</v>
      </c>
      <c r="AY138" s="102" t="s">
        <v>204</v>
      </c>
    </row>
    <row r="139" spans="1:65" s="15" customFormat="1" x14ac:dyDescent="0.2">
      <c r="A139" s="207"/>
      <c r="B139" s="208"/>
      <c r="C139" s="207"/>
      <c r="D139" s="200" t="s">
        <v>212</v>
      </c>
      <c r="E139" s="209" t="s">
        <v>1</v>
      </c>
      <c r="F139" s="210" t="s">
        <v>227</v>
      </c>
      <c r="G139" s="207"/>
      <c r="H139" s="211">
        <v>1.512</v>
      </c>
      <c r="I139" s="207"/>
      <c r="J139" s="207"/>
      <c r="K139" s="207"/>
      <c r="L139" s="208"/>
      <c r="M139" s="212"/>
      <c r="N139" s="213"/>
      <c r="O139" s="213"/>
      <c r="P139" s="213"/>
      <c r="Q139" s="213"/>
      <c r="R139" s="213"/>
      <c r="S139" s="213"/>
      <c r="T139" s="214"/>
      <c r="U139" s="207"/>
      <c r="V139" s="207"/>
      <c r="AT139" s="103" t="s">
        <v>212</v>
      </c>
      <c r="AU139" s="103" t="s">
        <v>83</v>
      </c>
      <c r="AV139" s="15" t="s">
        <v>211</v>
      </c>
      <c r="AW139" s="15" t="s">
        <v>32</v>
      </c>
      <c r="AX139" s="15" t="s">
        <v>81</v>
      </c>
      <c r="AY139" s="103" t="s">
        <v>204</v>
      </c>
    </row>
    <row r="140" spans="1:65" s="2" customFormat="1" ht="37.9" customHeight="1" x14ac:dyDescent="0.2">
      <c r="A140" s="111"/>
      <c r="B140" s="112"/>
      <c r="C140" s="187" t="s">
        <v>230</v>
      </c>
      <c r="D140" s="187" t="s">
        <v>207</v>
      </c>
      <c r="E140" s="188" t="s">
        <v>1107</v>
      </c>
      <c r="F140" s="189" t="s">
        <v>1108</v>
      </c>
      <c r="G140" s="190" t="s">
        <v>349</v>
      </c>
      <c r="H140" s="191">
        <v>0.504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1.036</v>
      </c>
      <c r="P140" s="196">
        <f>O140*H140</f>
        <v>0.52214400000000005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211</v>
      </c>
      <c r="BM140" s="99" t="s">
        <v>2045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2046</v>
      </c>
      <c r="G141" s="198"/>
      <c r="H141" s="203">
        <v>0.504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0.504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83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37.9" customHeight="1" x14ac:dyDescent="0.2">
      <c r="A143" s="111"/>
      <c r="B143" s="112"/>
      <c r="C143" s="187" t="s">
        <v>211</v>
      </c>
      <c r="D143" s="187" t="s">
        <v>207</v>
      </c>
      <c r="E143" s="188" t="s">
        <v>1115</v>
      </c>
      <c r="F143" s="189" t="s">
        <v>1116</v>
      </c>
      <c r="G143" s="190" t="s">
        <v>349</v>
      </c>
      <c r="H143" s="191">
        <v>0.252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9.9000000000000005E-2</v>
      </c>
      <c r="P143" s="196">
        <f>O143*H143</f>
        <v>2.4948000000000001E-2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211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211</v>
      </c>
      <c r="BM143" s="99" t="s">
        <v>2047</v>
      </c>
    </row>
    <row r="144" spans="1:65" s="2" customFormat="1" ht="37.9" customHeight="1" x14ac:dyDescent="0.2">
      <c r="A144" s="111"/>
      <c r="B144" s="112"/>
      <c r="C144" s="187" t="s">
        <v>288</v>
      </c>
      <c r="D144" s="187" t="s">
        <v>207</v>
      </c>
      <c r="E144" s="188" t="s">
        <v>1118</v>
      </c>
      <c r="F144" s="189" t="s">
        <v>1119</v>
      </c>
      <c r="G144" s="190" t="s">
        <v>349</v>
      </c>
      <c r="H144" s="191">
        <v>1.26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6.0000000000000001E-3</v>
      </c>
      <c r="P144" s="196">
        <f>O144*H144</f>
        <v>7.5599999999999999E-3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2048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2049</v>
      </c>
      <c r="G145" s="198"/>
      <c r="H145" s="203">
        <v>1.26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1.26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83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33" customHeight="1" x14ac:dyDescent="0.2">
      <c r="A147" s="111"/>
      <c r="B147" s="112"/>
      <c r="C147" s="187" t="s">
        <v>205</v>
      </c>
      <c r="D147" s="187" t="s">
        <v>207</v>
      </c>
      <c r="E147" s="188" t="s">
        <v>2003</v>
      </c>
      <c r="F147" s="189" t="s">
        <v>2004</v>
      </c>
      <c r="G147" s="190" t="s">
        <v>859</v>
      </c>
      <c r="H147" s="191">
        <v>0.60499999999999998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2050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2051</v>
      </c>
      <c r="G148" s="198"/>
      <c r="H148" s="203">
        <v>0.60499999999999998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0.60499999999999998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12" customFormat="1" ht="22.9" customHeight="1" x14ac:dyDescent="0.2">
      <c r="A150" s="176"/>
      <c r="B150" s="177"/>
      <c r="C150" s="176"/>
      <c r="D150" s="178" t="s">
        <v>74</v>
      </c>
      <c r="E150" s="185" t="s">
        <v>83</v>
      </c>
      <c r="F150" s="185" t="s">
        <v>2007</v>
      </c>
      <c r="G150" s="176"/>
      <c r="H150" s="176"/>
      <c r="I150" s="176"/>
      <c r="J150" s="186">
        <f>BK150</f>
        <v>0</v>
      </c>
      <c r="K150" s="176"/>
      <c r="L150" s="177"/>
      <c r="M150" s="181"/>
      <c r="N150" s="182"/>
      <c r="O150" s="182"/>
      <c r="P150" s="183">
        <f>SUM(P151:P156)</f>
        <v>0.161768</v>
      </c>
      <c r="Q150" s="182"/>
      <c r="R150" s="183">
        <f>SUM(R151:R156)</f>
        <v>0.63738254000000005</v>
      </c>
      <c r="S150" s="182"/>
      <c r="T150" s="184">
        <f>SUM(T151:T156)</f>
        <v>0</v>
      </c>
      <c r="U150" s="176"/>
      <c r="V150" s="176"/>
      <c r="AR150" s="96" t="s">
        <v>81</v>
      </c>
      <c r="AT150" s="97" t="s">
        <v>74</v>
      </c>
      <c r="AU150" s="97" t="s">
        <v>81</v>
      </c>
      <c r="AY150" s="96" t="s">
        <v>204</v>
      </c>
      <c r="BK150" s="98">
        <f>SUM(BK151:BK156)</f>
        <v>0</v>
      </c>
    </row>
    <row r="151" spans="1:65" s="2" customFormat="1" ht="16.5" customHeight="1" x14ac:dyDescent="0.2">
      <c r="A151" s="111"/>
      <c r="B151" s="112"/>
      <c r="C151" s="187" t="s">
        <v>302</v>
      </c>
      <c r="D151" s="187" t="s">
        <v>207</v>
      </c>
      <c r="E151" s="188" t="s">
        <v>2052</v>
      </c>
      <c r="F151" s="189" t="s">
        <v>2053</v>
      </c>
      <c r="G151" s="190" t="s">
        <v>349</v>
      </c>
      <c r="H151" s="191">
        <v>0.27700000000000002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0.58399999999999996</v>
      </c>
      <c r="P151" s="196">
        <f>O151*H151</f>
        <v>0.161768</v>
      </c>
      <c r="Q151" s="196">
        <v>2.3010199999999998</v>
      </c>
      <c r="R151" s="196">
        <f>Q151*H151</f>
        <v>0.63738254000000005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2054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2041</v>
      </c>
      <c r="G152" s="198"/>
      <c r="H152" s="203">
        <v>0.108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83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2042</v>
      </c>
      <c r="G153" s="198"/>
      <c r="H153" s="203">
        <v>0.14399999999999999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6" customFormat="1" x14ac:dyDescent="0.2">
      <c r="A154" s="232"/>
      <c r="B154" s="233"/>
      <c r="C154" s="232"/>
      <c r="D154" s="200" t="s">
        <v>212</v>
      </c>
      <c r="E154" s="234" t="s">
        <v>1</v>
      </c>
      <c r="F154" s="235" t="s">
        <v>1067</v>
      </c>
      <c r="G154" s="232"/>
      <c r="H154" s="236">
        <v>0.252</v>
      </c>
      <c r="I154" s="232"/>
      <c r="J154" s="232"/>
      <c r="K154" s="232"/>
      <c r="L154" s="233"/>
      <c r="M154" s="237"/>
      <c r="N154" s="238"/>
      <c r="O154" s="238"/>
      <c r="P154" s="238"/>
      <c r="Q154" s="238"/>
      <c r="R154" s="238"/>
      <c r="S154" s="238"/>
      <c r="T154" s="239"/>
      <c r="U154" s="232"/>
      <c r="V154" s="232"/>
      <c r="AT154" s="104" t="s">
        <v>212</v>
      </c>
      <c r="AU154" s="104" t="s">
        <v>83</v>
      </c>
      <c r="AV154" s="16" t="s">
        <v>230</v>
      </c>
      <c r="AW154" s="16" t="s">
        <v>32</v>
      </c>
      <c r="AX154" s="16" t="s">
        <v>75</v>
      </c>
      <c r="AY154" s="104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2055</v>
      </c>
      <c r="G155" s="198"/>
      <c r="H155" s="203">
        <v>2.5000000000000001E-2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5" customFormat="1" x14ac:dyDescent="0.2">
      <c r="A156" s="207"/>
      <c r="B156" s="208"/>
      <c r="C156" s="207"/>
      <c r="D156" s="200" t="s">
        <v>212</v>
      </c>
      <c r="E156" s="209" t="s">
        <v>1</v>
      </c>
      <c r="F156" s="210" t="s">
        <v>227</v>
      </c>
      <c r="G156" s="207"/>
      <c r="H156" s="211">
        <v>0.27700000000000002</v>
      </c>
      <c r="I156" s="207"/>
      <c r="J156" s="207"/>
      <c r="K156" s="207"/>
      <c r="L156" s="208"/>
      <c r="M156" s="212"/>
      <c r="N156" s="213"/>
      <c r="O156" s="213"/>
      <c r="P156" s="213"/>
      <c r="Q156" s="213"/>
      <c r="R156" s="213"/>
      <c r="S156" s="213"/>
      <c r="T156" s="214"/>
      <c r="U156" s="207"/>
      <c r="V156" s="207"/>
      <c r="AT156" s="103" t="s">
        <v>212</v>
      </c>
      <c r="AU156" s="103" t="s">
        <v>83</v>
      </c>
      <c r="AV156" s="15" t="s">
        <v>211</v>
      </c>
      <c r="AW156" s="15" t="s">
        <v>32</v>
      </c>
      <c r="AX156" s="15" t="s">
        <v>81</v>
      </c>
      <c r="AY156" s="103" t="s">
        <v>204</v>
      </c>
    </row>
    <row r="157" spans="1:65" s="12" customFormat="1" ht="22.9" customHeight="1" x14ac:dyDescent="0.2">
      <c r="A157" s="176"/>
      <c r="B157" s="177"/>
      <c r="C157" s="176"/>
      <c r="D157" s="178" t="s">
        <v>74</v>
      </c>
      <c r="E157" s="185" t="s">
        <v>230</v>
      </c>
      <c r="F157" s="185" t="s">
        <v>1134</v>
      </c>
      <c r="G157" s="176"/>
      <c r="H157" s="176"/>
      <c r="I157" s="176"/>
      <c r="J157" s="186">
        <f>BK157</f>
        <v>0</v>
      </c>
      <c r="K157" s="176"/>
      <c r="L157" s="177"/>
      <c r="M157" s="181"/>
      <c r="N157" s="182"/>
      <c r="O157" s="182"/>
      <c r="P157" s="183">
        <f>P158</f>
        <v>25.456638999999999</v>
      </c>
      <c r="Q157" s="182"/>
      <c r="R157" s="183">
        <f>R158</f>
        <v>5.8809296</v>
      </c>
      <c r="S157" s="182"/>
      <c r="T157" s="184">
        <f>T158</f>
        <v>0</v>
      </c>
      <c r="U157" s="176"/>
      <c r="V157" s="176"/>
      <c r="AR157" s="96" t="s">
        <v>81</v>
      </c>
      <c r="AT157" s="97" t="s">
        <v>74</v>
      </c>
      <c r="AU157" s="97" t="s">
        <v>81</v>
      </c>
      <c r="AY157" s="96" t="s">
        <v>204</v>
      </c>
      <c r="BK157" s="98">
        <f>BK158</f>
        <v>0</v>
      </c>
    </row>
    <row r="158" spans="1:65" s="2" customFormat="1" ht="24.2" customHeight="1" x14ac:dyDescent="0.2">
      <c r="A158" s="111"/>
      <c r="B158" s="112"/>
      <c r="C158" s="187" t="s">
        <v>278</v>
      </c>
      <c r="D158" s="187" t="s">
        <v>207</v>
      </c>
      <c r="E158" s="188" t="s">
        <v>2056</v>
      </c>
      <c r="F158" s="189" t="s">
        <v>2057</v>
      </c>
      <c r="G158" s="190" t="s">
        <v>349</v>
      </c>
      <c r="H158" s="191">
        <v>2.1970000000000001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11.587</v>
      </c>
      <c r="P158" s="196">
        <f>O158*H158</f>
        <v>25.456638999999999</v>
      </c>
      <c r="Q158" s="196">
        <v>2.6768000000000001</v>
      </c>
      <c r="R158" s="196">
        <f>Q158*H158</f>
        <v>5.8809296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2058</v>
      </c>
    </row>
    <row r="159" spans="1:65" s="12" customFormat="1" ht="22.9" customHeight="1" x14ac:dyDescent="0.2">
      <c r="A159" s="176"/>
      <c r="B159" s="177"/>
      <c r="C159" s="176"/>
      <c r="D159" s="178" t="s">
        <v>74</v>
      </c>
      <c r="E159" s="185" t="s">
        <v>284</v>
      </c>
      <c r="F159" s="185" t="s">
        <v>285</v>
      </c>
      <c r="G159" s="176"/>
      <c r="H159" s="176"/>
      <c r="I159" s="176"/>
      <c r="J159" s="186">
        <f>BK159</f>
        <v>0</v>
      </c>
      <c r="K159" s="176"/>
      <c r="L159" s="177"/>
      <c r="M159" s="181"/>
      <c r="N159" s="182"/>
      <c r="O159" s="182"/>
      <c r="P159" s="183">
        <f>SUM(P160:P172)</f>
        <v>44.894540000000006</v>
      </c>
      <c r="Q159" s="182"/>
      <c r="R159" s="183">
        <f>SUM(R160:R172)</f>
        <v>0.61460799999999993</v>
      </c>
      <c r="S159" s="182"/>
      <c r="T159" s="184">
        <f>SUM(T160:T172)</f>
        <v>5.4958599999999995</v>
      </c>
      <c r="U159" s="176"/>
      <c r="V159" s="176"/>
      <c r="AR159" s="96" t="s">
        <v>81</v>
      </c>
      <c r="AT159" s="97" t="s">
        <v>74</v>
      </c>
      <c r="AU159" s="97" t="s">
        <v>81</v>
      </c>
      <c r="AY159" s="96" t="s">
        <v>204</v>
      </c>
      <c r="BK159" s="98">
        <f>SUM(BK160:BK172)</f>
        <v>0</v>
      </c>
    </row>
    <row r="160" spans="1:65" s="2" customFormat="1" ht="24.2" customHeight="1" x14ac:dyDescent="0.2">
      <c r="A160" s="111"/>
      <c r="B160" s="112"/>
      <c r="C160" s="187" t="s">
        <v>284</v>
      </c>
      <c r="D160" s="187" t="s">
        <v>207</v>
      </c>
      <c r="E160" s="188" t="s">
        <v>2059</v>
      </c>
      <c r="F160" s="189" t="s">
        <v>2060</v>
      </c>
      <c r="G160" s="190" t="s">
        <v>367</v>
      </c>
      <c r="H160" s="191">
        <v>1.6</v>
      </c>
      <c r="I160" s="192"/>
      <c r="J160" s="192">
        <f>ROUND(I160*H160,2)</f>
        <v>0</v>
      </c>
      <c r="K160" s="193"/>
      <c r="L160" s="112"/>
      <c r="M160" s="194" t="s">
        <v>1</v>
      </c>
      <c r="N160" s="195" t="s">
        <v>40</v>
      </c>
      <c r="O160" s="196">
        <v>0.56000000000000005</v>
      </c>
      <c r="P160" s="196">
        <f>O160*H160</f>
        <v>0.89600000000000013</v>
      </c>
      <c r="Q160" s="196">
        <v>7.6000000000000004E-4</v>
      </c>
      <c r="R160" s="196">
        <f>Q160*H160</f>
        <v>1.2160000000000001E-3</v>
      </c>
      <c r="S160" s="196">
        <v>2.0999999999999999E-3</v>
      </c>
      <c r="T160" s="197">
        <f>S160*H160</f>
        <v>3.3600000000000001E-3</v>
      </c>
      <c r="U160" s="111"/>
      <c r="V160" s="111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211</v>
      </c>
      <c r="AT160" s="99" t="s">
        <v>207</v>
      </c>
      <c r="AU160" s="99" t="s">
        <v>83</v>
      </c>
      <c r="AY160" s="18" t="s">
        <v>204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8" t="s">
        <v>81</v>
      </c>
      <c r="BK160" s="100">
        <f>ROUND(I160*H160,2)</f>
        <v>0</v>
      </c>
      <c r="BL160" s="18" t="s">
        <v>211</v>
      </c>
      <c r="BM160" s="99" t="s">
        <v>2061</v>
      </c>
    </row>
    <row r="161" spans="1:65" s="14" customFormat="1" x14ac:dyDescent="0.2">
      <c r="A161" s="198"/>
      <c r="B161" s="199"/>
      <c r="C161" s="198"/>
      <c r="D161" s="200" t="s">
        <v>212</v>
      </c>
      <c r="E161" s="201" t="s">
        <v>1</v>
      </c>
      <c r="F161" s="202" t="s">
        <v>2062</v>
      </c>
      <c r="G161" s="198"/>
      <c r="H161" s="203">
        <v>1.6</v>
      </c>
      <c r="I161" s="198"/>
      <c r="J161" s="198"/>
      <c r="K161" s="198"/>
      <c r="L161" s="199"/>
      <c r="M161" s="204"/>
      <c r="N161" s="205"/>
      <c r="O161" s="205"/>
      <c r="P161" s="205"/>
      <c r="Q161" s="205"/>
      <c r="R161" s="205"/>
      <c r="S161" s="205"/>
      <c r="T161" s="206"/>
      <c r="U161" s="198"/>
      <c r="V161" s="198"/>
      <c r="AT161" s="102" t="s">
        <v>212</v>
      </c>
      <c r="AU161" s="102" t="s">
        <v>83</v>
      </c>
      <c r="AV161" s="14" t="s">
        <v>83</v>
      </c>
      <c r="AW161" s="14" t="s">
        <v>32</v>
      </c>
      <c r="AX161" s="14" t="s">
        <v>75</v>
      </c>
      <c r="AY161" s="102" t="s">
        <v>204</v>
      </c>
    </row>
    <row r="162" spans="1:65" s="15" customFormat="1" x14ac:dyDescent="0.2">
      <c r="A162" s="207"/>
      <c r="B162" s="208"/>
      <c r="C162" s="207"/>
      <c r="D162" s="200" t="s">
        <v>212</v>
      </c>
      <c r="E162" s="209" t="s">
        <v>1</v>
      </c>
      <c r="F162" s="210" t="s">
        <v>227</v>
      </c>
      <c r="G162" s="207"/>
      <c r="H162" s="211">
        <v>1.6</v>
      </c>
      <c r="I162" s="207"/>
      <c r="J162" s="207"/>
      <c r="K162" s="207"/>
      <c r="L162" s="208"/>
      <c r="M162" s="212"/>
      <c r="N162" s="213"/>
      <c r="O162" s="213"/>
      <c r="P162" s="213"/>
      <c r="Q162" s="213"/>
      <c r="R162" s="213"/>
      <c r="S162" s="213"/>
      <c r="T162" s="214"/>
      <c r="U162" s="207"/>
      <c r="V162" s="207"/>
      <c r="AT162" s="103" t="s">
        <v>212</v>
      </c>
      <c r="AU162" s="103" t="s">
        <v>83</v>
      </c>
      <c r="AV162" s="15" t="s">
        <v>211</v>
      </c>
      <c r="AW162" s="15" t="s">
        <v>32</v>
      </c>
      <c r="AX162" s="15" t="s">
        <v>81</v>
      </c>
      <c r="AY162" s="103" t="s">
        <v>204</v>
      </c>
    </row>
    <row r="163" spans="1:65" s="2" customFormat="1" ht="24.2" customHeight="1" x14ac:dyDescent="0.2">
      <c r="A163" s="111"/>
      <c r="B163" s="112"/>
      <c r="C163" s="187" t="s">
        <v>291</v>
      </c>
      <c r="D163" s="187" t="s">
        <v>207</v>
      </c>
      <c r="E163" s="188" t="s">
        <v>2063</v>
      </c>
      <c r="F163" s="189" t="s">
        <v>2064</v>
      </c>
      <c r="G163" s="190" t="s">
        <v>282</v>
      </c>
      <c r="H163" s="191">
        <v>4</v>
      </c>
      <c r="I163" s="192"/>
      <c r="J163" s="192">
        <f>ROUND(I163*H163,2)</f>
        <v>0</v>
      </c>
      <c r="K163" s="193"/>
      <c r="L163" s="112"/>
      <c r="M163" s="194" t="s">
        <v>1</v>
      </c>
      <c r="N163" s="195" t="s">
        <v>40</v>
      </c>
      <c r="O163" s="196">
        <v>0.28000000000000003</v>
      </c>
      <c r="P163" s="196">
        <f>O163*H163</f>
        <v>1.1200000000000001</v>
      </c>
      <c r="Q163" s="196">
        <v>1.2E-4</v>
      </c>
      <c r="R163" s="196">
        <f>Q163*H163</f>
        <v>4.8000000000000001E-4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2065</v>
      </c>
    </row>
    <row r="164" spans="1:65" s="2" customFormat="1" ht="24.2" customHeight="1" x14ac:dyDescent="0.2">
      <c r="A164" s="111"/>
      <c r="B164" s="112"/>
      <c r="C164" s="215" t="s">
        <v>317</v>
      </c>
      <c r="D164" s="215" t="s">
        <v>1071</v>
      </c>
      <c r="E164" s="216" t="s">
        <v>2066</v>
      </c>
      <c r="F164" s="217" t="s">
        <v>2067</v>
      </c>
      <c r="G164" s="218" t="s">
        <v>282</v>
      </c>
      <c r="H164" s="219">
        <v>4</v>
      </c>
      <c r="I164" s="220"/>
      <c r="J164" s="220">
        <f>ROUND(I164*H164,2)</f>
        <v>0</v>
      </c>
      <c r="K164" s="221"/>
      <c r="L164" s="222"/>
      <c r="M164" s="223" t="s">
        <v>1</v>
      </c>
      <c r="N164" s="224" t="s">
        <v>40</v>
      </c>
      <c r="O164" s="196">
        <v>0</v>
      </c>
      <c r="P164" s="196">
        <f>O164*H164</f>
        <v>0</v>
      </c>
      <c r="Q164" s="196">
        <v>0.01</v>
      </c>
      <c r="R164" s="196">
        <f>Q164*H164</f>
        <v>0.04</v>
      </c>
      <c r="S164" s="196">
        <v>0</v>
      </c>
      <c r="T164" s="197">
        <f>S164*H164</f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278</v>
      </c>
      <c r="AT164" s="99" t="s">
        <v>1071</v>
      </c>
      <c r="AU164" s="99" t="s">
        <v>83</v>
      </c>
      <c r="AY164" s="18" t="s">
        <v>204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8" t="s">
        <v>81</v>
      </c>
      <c r="BK164" s="100">
        <f>ROUND(I164*H164,2)</f>
        <v>0</v>
      </c>
      <c r="BL164" s="18" t="s">
        <v>211</v>
      </c>
      <c r="BM164" s="99" t="s">
        <v>2068</v>
      </c>
    </row>
    <row r="165" spans="1:65" s="2" customFormat="1" ht="24.2" customHeight="1" x14ac:dyDescent="0.2">
      <c r="A165" s="111"/>
      <c r="B165" s="112"/>
      <c r="C165" s="187" t="s">
        <v>295</v>
      </c>
      <c r="D165" s="187" t="s">
        <v>207</v>
      </c>
      <c r="E165" s="188" t="s">
        <v>2069</v>
      </c>
      <c r="F165" s="189" t="s">
        <v>2070</v>
      </c>
      <c r="G165" s="190" t="s">
        <v>349</v>
      </c>
      <c r="H165" s="191">
        <v>2.1970000000000001</v>
      </c>
      <c r="I165" s="192"/>
      <c r="J165" s="192">
        <f>ROUND(I165*H165,2)</f>
        <v>0</v>
      </c>
      <c r="K165" s="193"/>
      <c r="L165" s="112"/>
      <c r="M165" s="194" t="s">
        <v>1</v>
      </c>
      <c r="N165" s="195" t="s">
        <v>40</v>
      </c>
      <c r="O165" s="196">
        <v>10.9</v>
      </c>
      <c r="P165" s="196">
        <f>O165*H165</f>
        <v>23.947300000000002</v>
      </c>
      <c r="Q165" s="196">
        <v>0</v>
      </c>
      <c r="R165" s="196">
        <f>Q165*H165</f>
        <v>0</v>
      </c>
      <c r="S165" s="196">
        <v>2.5</v>
      </c>
      <c r="T165" s="197">
        <f>S165*H165</f>
        <v>5.4924999999999997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8" t="s">
        <v>81</v>
      </c>
      <c r="BK165" s="100">
        <f>ROUND(I165*H165,2)</f>
        <v>0</v>
      </c>
      <c r="BL165" s="18" t="s">
        <v>211</v>
      </c>
      <c r="BM165" s="99" t="s">
        <v>2071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2072</v>
      </c>
      <c r="G166" s="198"/>
      <c r="H166" s="203">
        <v>2.1970000000000001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83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2.1970000000000001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83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21.75" customHeight="1" x14ac:dyDescent="0.2">
      <c r="A168" s="111"/>
      <c r="B168" s="112"/>
      <c r="C168" s="187" t="s">
        <v>346</v>
      </c>
      <c r="D168" s="187" t="s">
        <v>207</v>
      </c>
      <c r="E168" s="188" t="s">
        <v>849</v>
      </c>
      <c r="F168" s="189" t="s">
        <v>850</v>
      </c>
      <c r="G168" s="190" t="s">
        <v>349</v>
      </c>
      <c r="H168" s="191">
        <v>2.1970000000000001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7.4</v>
      </c>
      <c r="P168" s="196">
        <f>O168*H168</f>
        <v>16.2578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211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2073</v>
      </c>
    </row>
    <row r="169" spans="1:65" s="2" customFormat="1" ht="16.5" customHeight="1" x14ac:dyDescent="0.2">
      <c r="A169" s="111"/>
      <c r="B169" s="112"/>
      <c r="C169" s="215" t="s">
        <v>305</v>
      </c>
      <c r="D169" s="215" t="s">
        <v>1071</v>
      </c>
      <c r="E169" s="216" t="s">
        <v>1400</v>
      </c>
      <c r="F169" s="217" t="s">
        <v>2074</v>
      </c>
      <c r="G169" s="218" t="s">
        <v>859</v>
      </c>
      <c r="H169" s="219">
        <v>0.5</v>
      </c>
      <c r="I169" s="220"/>
      <c r="J169" s="220">
        <f>ROUND(I169*H169,2)</f>
        <v>0</v>
      </c>
      <c r="K169" s="221"/>
      <c r="L169" s="222"/>
      <c r="M169" s="223" t="s">
        <v>1</v>
      </c>
      <c r="N169" s="224" t="s">
        <v>40</v>
      </c>
      <c r="O169" s="196">
        <v>0</v>
      </c>
      <c r="P169" s="196">
        <f>O169*H169</f>
        <v>0</v>
      </c>
      <c r="Q169" s="196">
        <v>1</v>
      </c>
      <c r="R169" s="196">
        <f>Q169*H169</f>
        <v>0.5</v>
      </c>
      <c r="S169" s="196">
        <v>0</v>
      </c>
      <c r="T169" s="197">
        <f>S169*H169</f>
        <v>0</v>
      </c>
      <c r="U169" s="111"/>
      <c r="V169" s="111"/>
      <c r="W169" s="29"/>
      <c r="X169" s="29"/>
      <c r="Y169" s="29"/>
      <c r="Z169" s="29"/>
      <c r="AA169" s="29"/>
      <c r="AB169" s="29"/>
      <c r="AC169" s="29"/>
      <c r="AD169" s="29"/>
      <c r="AE169" s="29"/>
      <c r="AR169" s="99" t="s">
        <v>278</v>
      </c>
      <c r="AT169" s="99" t="s">
        <v>1071</v>
      </c>
      <c r="AU169" s="99" t="s">
        <v>83</v>
      </c>
      <c r="AY169" s="18" t="s">
        <v>204</v>
      </c>
      <c r="BE169" s="100">
        <f>IF(N169="základní",J169,0)</f>
        <v>0</v>
      </c>
      <c r="BF169" s="100">
        <f>IF(N169="snížená",J169,0)</f>
        <v>0</v>
      </c>
      <c r="BG169" s="100">
        <f>IF(N169="zákl. přenesená",J169,0)</f>
        <v>0</v>
      </c>
      <c r="BH169" s="100">
        <f>IF(N169="sníž. přenesená",J169,0)</f>
        <v>0</v>
      </c>
      <c r="BI169" s="100">
        <f>IF(N169="nulová",J169,0)</f>
        <v>0</v>
      </c>
      <c r="BJ169" s="18" t="s">
        <v>81</v>
      </c>
      <c r="BK169" s="100">
        <f>ROUND(I169*H169,2)</f>
        <v>0</v>
      </c>
      <c r="BL169" s="18" t="s">
        <v>211</v>
      </c>
      <c r="BM169" s="99" t="s">
        <v>2075</v>
      </c>
    </row>
    <row r="170" spans="1:65" s="2" customFormat="1" ht="24.2" customHeight="1" x14ac:dyDescent="0.2">
      <c r="A170" s="111"/>
      <c r="B170" s="112"/>
      <c r="C170" s="187" t="s">
        <v>8</v>
      </c>
      <c r="D170" s="187" t="s">
        <v>207</v>
      </c>
      <c r="E170" s="188" t="s">
        <v>2076</v>
      </c>
      <c r="F170" s="189" t="s">
        <v>2077</v>
      </c>
      <c r="G170" s="190" t="s">
        <v>210</v>
      </c>
      <c r="H170" s="191">
        <v>1.96</v>
      </c>
      <c r="I170" s="192"/>
      <c r="J170" s="192">
        <f>ROUND(I170*H170,2)</f>
        <v>0</v>
      </c>
      <c r="K170" s="193"/>
      <c r="L170" s="112"/>
      <c r="M170" s="194" t="s">
        <v>1</v>
      </c>
      <c r="N170" s="195" t="s">
        <v>40</v>
      </c>
      <c r="O170" s="196">
        <v>1.3640000000000001</v>
      </c>
      <c r="P170" s="196">
        <f>O170*H170</f>
        <v>2.6734400000000003</v>
      </c>
      <c r="Q170" s="196">
        <v>3.7199999999999997E-2</v>
      </c>
      <c r="R170" s="196">
        <f>Q170*H170</f>
        <v>7.2911999999999991E-2</v>
      </c>
      <c r="S170" s="196">
        <v>0</v>
      </c>
      <c r="T170" s="197">
        <f>S170*H170</f>
        <v>0</v>
      </c>
      <c r="U170" s="111"/>
      <c r="V170" s="111"/>
      <c r="W170" s="29"/>
      <c r="X170" s="29"/>
      <c r="Y170" s="29"/>
      <c r="Z170" s="29"/>
      <c r="AA170" s="29"/>
      <c r="AB170" s="29"/>
      <c r="AC170" s="29"/>
      <c r="AD170" s="29"/>
      <c r="AE170" s="29"/>
      <c r="AR170" s="99" t="s">
        <v>211</v>
      </c>
      <c r="AT170" s="99" t="s">
        <v>207</v>
      </c>
      <c r="AU170" s="99" t="s">
        <v>83</v>
      </c>
      <c r="AY170" s="18" t="s">
        <v>204</v>
      </c>
      <c r="BE170" s="100">
        <f>IF(N170="základní",J170,0)</f>
        <v>0</v>
      </c>
      <c r="BF170" s="100">
        <f>IF(N170="snížená",J170,0)</f>
        <v>0</v>
      </c>
      <c r="BG170" s="100">
        <f>IF(N170="zákl. přenesená",J170,0)</f>
        <v>0</v>
      </c>
      <c r="BH170" s="100">
        <f>IF(N170="sníž. přenesená",J170,0)</f>
        <v>0</v>
      </c>
      <c r="BI170" s="100">
        <f>IF(N170="nulová",J170,0)</f>
        <v>0</v>
      </c>
      <c r="BJ170" s="18" t="s">
        <v>81</v>
      </c>
      <c r="BK170" s="100">
        <f>ROUND(I170*H170,2)</f>
        <v>0</v>
      </c>
      <c r="BL170" s="18" t="s">
        <v>211</v>
      </c>
      <c r="BM170" s="99" t="s">
        <v>2078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2079</v>
      </c>
      <c r="G171" s="198"/>
      <c r="H171" s="203">
        <v>1.96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83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5" customFormat="1" x14ac:dyDescent="0.2">
      <c r="A172" s="207"/>
      <c r="B172" s="208"/>
      <c r="C172" s="207"/>
      <c r="D172" s="200" t="s">
        <v>212</v>
      </c>
      <c r="E172" s="209" t="s">
        <v>1</v>
      </c>
      <c r="F172" s="210" t="s">
        <v>227</v>
      </c>
      <c r="G172" s="207"/>
      <c r="H172" s="211">
        <v>1.96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AT172" s="103" t="s">
        <v>212</v>
      </c>
      <c r="AU172" s="103" t="s">
        <v>83</v>
      </c>
      <c r="AV172" s="15" t="s">
        <v>211</v>
      </c>
      <c r="AW172" s="15" t="s">
        <v>32</v>
      </c>
      <c r="AX172" s="15" t="s">
        <v>81</v>
      </c>
      <c r="AY172" s="103" t="s">
        <v>204</v>
      </c>
    </row>
    <row r="173" spans="1:65" s="12" customFormat="1" ht="22.9" customHeight="1" x14ac:dyDescent="0.2">
      <c r="A173" s="176"/>
      <c r="B173" s="177"/>
      <c r="C173" s="176"/>
      <c r="D173" s="178" t="s">
        <v>74</v>
      </c>
      <c r="E173" s="185" t="s">
        <v>854</v>
      </c>
      <c r="F173" s="185" t="s">
        <v>855</v>
      </c>
      <c r="G173" s="176"/>
      <c r="H173" s="176"/>
      <c r="I173" s="176"/>
      <c r="J173" s="186">
        <f>BK173</f>
        <v>0</v>
      </c>
      <c r="K173" s="176"/>
      <c r="L173" s="177"/>
      <c r="M173" s="181"/>
      <c r="N173" s="182"/>
      <c r="O173" s="182"/>
      <c r="P173" s="183">
        <f>SUM(P174:P182)</f>
        <v>44.439412000000004</v>
      </c>
      <c r="Q173" s="182"/>
      <c r="R173" s="183">
        <f>SUM(R174:R182)</f>
        <v>0</v>
      </c>
      <c r="S173" s="182"/>
      <c r="T173" s="184">
        <f>SUM(T174:T182)</f>
        <v>0</v>
      </c>
      <c r="U173" s="176"/>
      <c r="V173" s="176"/>
      <c r="AR173" s="96" t="s">
        <v>81</v>
      </c>
      <c r="AT173" s="97" t="s">
        <v>74</v>
      </c>
      <c r="AU173" s="97" t="s">
        <v>81</v>
      </c>
      <c r="AY173" s="96" t="s">
        <v>204</v>
      </c>
      <c r="BK173" s="98">
        <f>SUM(BK174:BK182)</f>
        <v>0</v>
      </c>
    </row>
    <row r="174" spans="1:65" s="2" customFormat="1" ht="33" customHeight="1" x14ac:dyDescent="0.2">
      <c r="A174" s="111"/>
      <c r="B174" s="112"/>
      <c r="C174" s="187" t="s">
        <v>310</v>
      </c>
      <c r="D174" s="187" t="s">
        <v>207</v>
      </c>
      <c r="E174" s="188" t="s">
        <v>857</v>
      </c>
      <c r="F174" s="189" t="s">
        <v>2080</v>
      </c>
      <c r="G174" s="190" t="s">
        <v>859</v>
      </c>
      <c r="H174" s="191">
        <v>5.4960000000000004</v>
      </c>
      <c r="I174" s="192"/>
      <c r="J174" s="192">
        <f>ROUND(I174*H174,2)</f>
        <v>0</v>
      </c>
      <c r="K174" s="193"/>
      <c r="L174" s="112"/>
      <c r="M174" s="194" t="s">
        <v>1</v>
      </c>
      <c r="N174" s="195" t="s">
        <v>40</v>
      </c>
      <c r="O174" s="196">
        <v>7.9</v>
      </c>
      <c r="P174" s="196">
        <f>O174*H174</f>
        <v>43.418400000000005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211</v>
      </c>
      <c r="AT174" s="99" t="s">
        <v>207</v>
      </c>
      <c r="AU174" s="99" t="s">
        <v>83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211</v>
      </c>
      <c r="BM174" s="99" t="s">
        <v>2081</v>
      </c>
    </row>
    <row r="175" spans="1:65" s="2" customFormat="1" ht="33" customHeight="1" x14ac:dyDescent="0.2">
      <c r="A175" s="111"/>
      <c r="B175" s="112"/>
      <c r="C175" s="187" t="s">
        <v>376</v>
      </c>
      <c r="D175" s="187" t="s">
        <v>207</v>
      </c>
      <c r="E175" s="188" t="s">
        <v>861</v>
      </c>
      <c r="F175" s="189" t="s">
        <v>862</v>
      </c>
      <c r="G175" s="190" t="s">
        <v>859</v>
      </c>
      <c r="H175" s="191">
        <v>1.1060000000000001</v>
      </c>
      <c r="I175" s="192"/>
      <c r="J175" s="192">
        <f>ROUND(I175*H175,2)</f>
        <v>0</v>
      </c>
      <c r="K175" s="193"/>
      <c r="L175" s="112"/>
      <c r="M175" s="194" t="s">
        <v>1</v>
      </c>
      <c r="N175" s="195" t="s">
        <v>40</v>
      </c>
      <c r="O175" s="196">
        <v>0.26</v>
      </c>
      <c r="P175" s="196">
        <f>O175*H175</f>
        <v>0.28756000000000004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111"/>
      <c r="V175" s="111"/>
      <c r="W175" s="29"/>
      <c r="X175" s="29"/>
      <c r="Y175" s="29"/>
      <c r="Z175" s="29"/>
      <c r="AA175" s="29"/>
      <c r="AB175" s="29"/>
      <c r="AC175" s="29"/>
      <c r="AD175" s="29"/>
      <c r="AE175" s="29"/>
      <c r="AR175" s="99" t="s">
        <v>211</v>
      </c>
      <c r="AT175" s="99" t="s">
        <v>207</v>
      </c>
      <c r="AU175" s="99" t="s">
        <v>83</v>
      </c>
      <c r="AY175" s="18" t="s">
        <v>204</v>
      </c>
      <c r="BE175" s="100">
        <f>IF(N175="základní",J175,0)</f>
        <v>0</v>
      </c>
      <c r="BF175" s="100">
        <f>IF(N175="snížená",J175,0)</f>
        <v>0</v>
      </c>
      <c r="BG175" s="100">
        <f>IF(N175="zákl. přenesená",J175,0)</f>
        <v>0</v>
      </c>
      <c r="BH175" s="100">
        <f>IF(N175="sníž. přenesená",J175,0)</f>
        <v>0</v>
      </c>
      <c r="BI175" s="100">
        <f>IF(N175="nulová",J175,0)</f>
        <v>0</v>
      </c>
      <c r="BJ175" s="18" t="s">
        <v>81</v>
      </c>
      <c r="BK175" s="100">
        <f>ROUND(I175*H175,2)</f>
        <v>0</v>
      </c>
      <c r="BL175" s="18" t="s">
        <v>211</v>
      </c>
      <c r="BM175" s="99" t="s">
        <v>2082</v>
      </c>
    </row>
    <row r="176" spans="1:65" s="14" customFormat="1" x14ac:dyDescent="0.2">
      <c r="A176" s="198"/>
      <c r="B176" s="199"/>
      <c r="C176" s="198"/>
      <c r="D176" s="200" t="s">
        <v>212</v>
      </c>
      <c r="E176" s="201" t="s">
        <v>1</v>
      </c>
      <c r="F176" s="202" t="s">
        <v>2083</v>
      </c>
      <c r="G176" s="198"/>
      <c r="H176" s="203">
        <v>1.1060000000000001</v>
      </c>
      <c r="I176" s="198"/>
      <c r="J176" s="198"/>
      <c r="K176" s="198"/>
      <c r="L176" s="199"/>
      <c r="M176" s="204"/>
      <c r="N176" s="205"/>
      <c r="O176" s="205"/>
      <c r="P176" s="205"/>
      <c r="Q176" s="205"/>
      <c r="R176" s="205"/>
      <c r="S176" s="205"/>
      <c r="T176" s="206"/>
      <c r="U176" s="198"/>
      <c r="V176" s="198"/>
      <c r="AT176" s="102" t="s">
        <v>212</v>
      </c>
      <c r="AU176" s="102" t="s">
        <v>83</v>
      </c>
      <c r="AV176" s="14" t="s">
        <v>83</v>
      </c>
      <c r="AW176" s="14" t="s">
        <v>32</v>
      </c>
      <c r="AX176" s="14" t="s">
        <v>75</v>
      </c>
      <c r="AY176" s="102" t="s">
        <v>204</v>
      </c>
    </row>
    <row r="177" spans="1:65" s="15" customFormat="1" x14ac:dyDescent="0.2">
      <c r="A177" s="207"/>
      <c r="B177" s="208"/>
      <c r="C177" s="207"/>
      <c r="D177" s="200" t="s">
        <v>212</v>
      </c>
      <c r="E177" s="209" t="s">
        <v>1</v>
      </c>
      <c r="F177" s="210" t="s">
        <v>227</v>
      </c>
      <c r="G177" s="207"/>
      <c r="H177" s="211">
        <v>1.1060000000000001</v>
      </c>
      <c r="I177" s="207"/>
      <c r="J177" s="207"/>
      <c r="K177" s="207"/>
      <c r="L177" s="208"/>
      <c r="M177" s="212"/>
      <c r="N177" s="213"/>
      <c r="O177" s="213"/>
      <c r="P177" s="213"/>
      <c r="Q177" s="213"/>
      <c r="R177" s="213"/>
      <c r="S177" s="213"/>
      <c r="T177" s="214"/>
      <c r="U177" s="207"/>
      <c r="V177" s="207"/>
      <c r="AT177" s="103" t="s">
        <v>212</v>
      </c>
      <c r="AU177" s="103" t="s">
        <v>83</v>
      </c>
      <c r="AV177" s="15" t="s">
        <v>211</v>
      </c>
      <c r="AW177" s="15" t="s">
        <v>32</v>
      </c>
      <c r="AX177" s="15" t="s">
        <v>81</v>
      </c>
      <c r="AY177" s="103" t="s">
        <v>204</v>
      </c>
    </row>
    <row r="178" spans="1:65" s="2" customFormat="1" ht="24.2" customHeight="1" x14ac:dyDescent="0.2">
      <c r="A178" s="111"/>
      <c r="B178" s="112"/>
      <c r="C178" s="187" t="s">
        <v>313</v>
      </c>
      <c r="D178" s="187" t="s">
        <v>207</v>
      </c>
      <c r="E178" s="188" t="s">
        <v>866</v>
      </c>
      <c r="F178" s="189" t="s">
        <v>867</v>
      </c>
      <c r="G178" s="190" t="s">
        <v>859</v>
      </c>
      <c r="H178" s="191">
        <v>5.4960000000000004</v>
      </c>
      <c r="I178" s="192"/>
      <c r="J178" s="192">
        <f>ROUND(I178*H178,2)</f>
        <v>0</v>
      </c>
      <c r="K178" s="193"/>
      <c r="L178" s="112"/>
      <c r="M178" s="194" t="s">
        <v>1</v>
      </c>
      <c r="N178" s="195" t="s">
        <v>40</v>
      </c>
      <c r="O178" s="196">
        <v>0.125</v>
      </c>
      <c r="P178" s="196">
        <f>O178*H178</f>
        <v>0.68700000000000006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211</v>
      </c>
      <c r="AT178" s="99" t="s">
        <v>207</v>
      </c>
      <c r="AU178" s="99" t="s">
        <v>83</v>
      </c>
      <c r="AY178" s="18" t="s">
        <v>204</v>
      </c>
      <c r="BE178" s="100">
        <f>IF(N178="základní",J178,0)</f>
        <v>0</v>
      </c>
      <c r="BF178" s="100">
        <f>IF(N178="snížená",J178,0)</f>
        <v>0</v>
      </c>
      <c r="BG178" s="100">
        <f>IF(N178="zákl. přenesená",J178,0)</f>
        <v>0</v>
      </c>
      <c r="BH178" s="100">
        <f>IF(N178="sníž. přenesená",J178,0)</f>
        <v>0</v>
      </c>
      <c r="BI178" s="100">
        <f>IF(N178="nulová",J178,0)</f>
        <v>0</v>
      </c>
      <c r="BJ178" s="18" t="s">
        <v>81</v>
      </c>
      <c r="BK178" s="100">
        <f>ROUND(I178*H178,2)</f>
        <v>0</v>
      </c>
      <c r="BL178" s="18" t="s">
        <v>211</v>
      </c>
      <c r="BM178" s="99" t="s">
        <v>2084</v>
      </c>
    </row>
    <row r="179" spans="1:65" s="2" customFormat="1" ht="24.2" customHeight="1" x14ac:dyDescent="0.2">
      <c r="A179" s="111"/>
      <c r="B179" s="112"/>
      <c r="C179" s="187" t="s">
        <v>386</v>
      </c>
      <c r="D179" s="187" t="s">
        <v>207</v>
      </c>
      <c r="E179" s="188" t="s">
        <v>869</v>
      </c>
      <c r="F179" s="189" t="s">
        <v>870</v>
      </c>
      <c r="G179" s="190" t="s">
        <v>859</v>
      </c>
      <c r="H179" s="191">
        <v>7.742</v>
      </c>
      <c r="I179" s="192"/>
      <c r="J179" s="192">
        <f>ROUND(I179*H179,2)</f>
        <v>0</v>
      </c>
      <c r="K179" s="193"/>
      <c r="L179" s="112"/>
      <c r="M179" s="194" t="s">
        <v>1</v>
      </c>
      <c r="N179" s="195" t="s">
        <v>40</v>
      </c>
      <c r="O179" s="196">
        <v>6.0000000000000001E-3</v>
      </c>
      <c r="P179" s="196">
        <f>O179*H179</f>
        <v>4.6452E-2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211</v>
      </c>
      <c r="AT179" s="99" t="s">
        <v>207</v>
      </c>
      <c r="AU179" s="99" t="s">
        <v>83</v>
      </c>
      <c r="AY179" s="18" t="s">
        <v>204</v>
      </c>
      <c r="BE179" s="100">
        <f>IF(N179="základní",J179,0)</f>
        <v>0</v>
      </c>
      <c r="BF179" s="100">
        <f>IF(N179="snížená",J179,0)</f>
        <v>0</v>
      </c>
      <c r="BG179" s="100">
        <f>IF(N179="zákl. přenesená",J179,0)</f>
        <v>0</v>
      </c>
      <c r="BH179" s="100">
        <f>IF(N179="sníž. přenesená",J179,0)</f>
        <v>0</v>
      </c>
      <c r="BI179" s="100">
        <f>IF(N179="nulová",J179,0)</f>
        <v>0</v>
      </c>
      <c r="BJ179" s="18" t="s">
        <v>81</v>
      </c>
      <c r="BK179" s="100">
        <f>ROUND(I179*H179,2)</f>
        <v>0</v>
      </c>
      <c r="BL179" s="18" t="s">
        <v>211</v>
      </c>
      <c r="BM179" s="99" t="s">
        <v>2085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2086</v>
      </c>
      <c r="G180" s="198"/>
      <c r="H180" s="203">
        <v>7.742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83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5" customFormat="1" x14ac:dyDescent="0.2">
      <c r="A181" s="207"/>
      <c r="B181" s="208"/>
      <c r="C181" s="207"/>
      <c r="D181" s="200" t="s">
        <v>212</v>
      </c>
      <c r="E181" s="209" t="s">
        <v>1</v>
      </c>
      <c r="F181" s="210" t="s">
        <v>227</v>
      </c>
      <c r="G181" s="207"/>
      <c r="H181" s="211">
        <v>7.742</v>
      </c>
      <c r="I181" s="207"/>
      <c r="J181" s="207"/>
      <c r="K181" s="207"/>
      <c r="L181" s="208"/>
      <c r="M181" s="212"/>
      <c r="N181" s="213"/>
      <c r="O181" s="213"/>
      <c r="P181" s="213"/>
      <c r="Q181" s="213"/>
      <c r="R181" s="213"/>
      <c r="S181" s="213"/>
      <c r="T181" s="214"/>
      <c r="U181" s="207"/>
      <c r="V181" s="207"/>
      <c r="AT181" s="103" t="s">
        <v>212</v>
      </c>
      <c r="AU181" s="103" t="s">
        <v>83</v>
      </c>
      <c r="AV181" s="15" t="s">
        <v>211</v>
      </c>
      <c r="AW181" s="15" t="s">
        <v>32</v>
      </c>
      <c r="AX181" s="15" t="s">
        <v>81</v>
      </c>
      <c r="AY181" s="103" t="s">
        <v>204</v>
      </c>
    </row>
    <row r="182" spans="1:65" s="2" customFormat="1" ht="44.25" customHeight="1" x14ac:dyDescent="0.2">
      <c r="A182" s="111"/>
      <c r="B182" s="112"/>
      <c r="C182" s="187" t="s">
        <v>316</v>
      </c>
      <c r="D182" s="187" t="s">
        <v>207</v>
      </c>
      <c r="E182" s="188" t="s">
        <v>2087</v>
      </c>
      <c r="F182" s="189" t="s">
        <v>2088</v>
      </c>
      <c r="G182" s="190" t="s">
        <v>859</v>
      </c>
      <c r="H182" s="191">
        <v>0.55300000000000005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0</v>
      </c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211</v>
      </c>
      <c r="AT182" s="99" t="s">
        <v>207</v>
      </c>
      <c r="AU182" s="99" t="s">
        <v>83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211</v>
      </c>
      <c r="BM182" s="99" t="s">
        <v>2089</v>
      </c>
    </row>
    <row r="183" spans="1:65" s="12" customFormat="1" ht="22.9" customHeight="1" x14ac:dyDescent="0.2">
      <c r="A183" s="176"/>
      <c r="B183" s="177"/>
      <c r="C183" s="176"/>
      <c r="D183" s="178" t="s">
        <v>74</v>
      </c>
      <c r="E183" s="185" t="s">
        <v>900</v>
      </c>
      <c r="F183" s="185" t="s">
        <v>901</v>
      </c>
      <c r="G183" s="176"/>
      <c r="H183" s="176"/>
      <c r="I183" s="176"/>
      <c r="J183" s="186">
        <f>BK183</f>
        <v>0</v>
      </c>
      <c r="K183" s="176"/>
      <c r="L183" s="177"/>
      <c r="M183" s="181"/>
      <c r="N183" s="182"/>
      <c r="O183" s="182"/>
      <c r="P183" s="183">
        <f>P184</f>
        <v>35.165689999999998</v>
      </c>
      <c r="Q183" s="182"/>
      <c r="R183" s="183">
        <f>R184</f>
        <v>0</v>
      </c>
      <c r="S183" s="182"/>
      <c r="T183" s="184">
        <f>T184</f>
        <v>0</v>
      </c>
      <c r="U183" s="176"/>
      <c r="V183" s="176"/>
      <c r="AR183" s="96" t="s">
        <v>81</v>
      </c>
      <c r="AT183" s="97" t="s">
        <v>74</v>
      </c>
      <c r="AU183" s="97" t="s">
        <v>81</v>
      </c>
      <c r="AY183" s="96" t="s">
        <v>204</v>
      </c>
      <c r="BK183" s="98">
        <f>BK184</f>
        <v>0</v>
      </c>
    </row>
    <row r="184" spans="1:65" s="2" customFormat="1" ht="24.2" customHeight="1" x14ac:dyDescent="0.2">
      <c r="A184" s="111"/>
      <c r="B184" s="112"/>
      <c r="C184" s="187" t="s">
        <v>7</v>
      </c>
      <c r="D184" s="187" t="s">
        <v>207</v>
      </c>
      <c r="E184" s="188" t="s">
        <v>903</v>
      </c>
      <c r="F184" s="189" t="s">
        <v>904</v>
      </c>
      <c r="G184" s="190" t="s">
        <v>859</v>
      </c>
      <c r="H184" s="191">
        <v>7.133</v>
      </c>
      <c r="I184" s="192"/>
      <c r="J184" s="192">
        <f>ROUND(I184*H184,2)</f>
        <v>0</v>
      </c>
      <c r="K184" s="193"/>
      <c r="L184" s="112"/>
      <c r="M184" s="194" t="s">
        <v>1</v>
      </c>
      <c r="N184" s="195" t="s">
        <v>40</v>
      </c>
      <c r="O184" s="196">
        <v>4.93</v>
      </c>
      <c r="P184" s="196">
        <f>O184*H184</f>
        <v>35.165689999999998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211</v>
      </c>
      <c r="AT184" s="99" t="s">
        <v>207</v>
      </c>
      <c r="AU184" s="99" t="s">
        <v>83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211</v>
      </c>
      <c r="BM184" s="99" t="s">
        <v>2090</v>
      </c>
    </row>
    <row r="185" spans="1:65" s="12" customFormat="1" ht="25.9" customHeight="1" x14ac:dyDescent="0.2">
      <c r="A185" s="176"/>
      <c r="B185" s="177"/>
      <c r="C185" s="176"/>
      <c r="D185" s="178" t="s">
        <v>74</v>
      </c>
      <c r="E185" s="179" t="s">
        <v>906</v>
      </c>
      <c r="F185" s="179" t="s">
        <v>907</v>
      </c>
      <c r="G185" s="176"/>
      <c r="H185" s="176"/>
      <c r="I185" s="176"/>
      <c r="J185" s="180">
        <f>BK185</f>
        <v>0</v>
      </c>
      <c r="K185" s="176"/>
      <c r="L185" s="177"/>
      <c r="M185" s="181"/>
      <c r="N185" s="182"/>
      <c r="O185" s="182"/>
      <c r="P185" s="183">
        <f>P186</f>
        <v>0</v>
      </c>
      <c r="Q185" s="182"/>
      <c r="R185" s="183">
        <f>R186</f>
        <v>0</v>
      </c>
      <c r="S185" s="182"/>
      <c r="T185" s="184">
        <f>T186</f>
        <v>0</v>
      </c>
      <c r="U185" s="176"/>
      <c r="V185" s="176"/>
      <c r="AR185" s="96" t="s">
        <v>83</v>
      </c>
      <c r="AT185" s="97" t="s">
        <v>74</v>
      </c>
      <c r="AU185" s="97" t="s">
        <v>75</v>
      </c>
      <c r="AY185" s="96" t="s">
        <v>204</v>
      </c>
      <c r="BK185" s="98">
        <f>BK186</f>
        <v>0</v>
      </c>
    </row>
    <row r="186" spans="1:65" s="12" customFormat="1" ht="22.9" customHeight="1" x14ac:dyDescent="0.2">
      <c r="A186" s="176"/>
      <c r="B186" s="177"/>
      <c r="C186" s="176"/>
      <c r="D186" s="178" t="s">
        <v>74</v>
      </c>
      <c r="E186" s="185" t="s">
        <v>977</v>
      </c>
      <c r="F186" s="185" t="s">
        <v>978</v>
      </c>
      <c r="G186" s="176"/>
      <c r="H186" s="176"/>
      <c r="I186" s="176"/>
      <c r="J186" s="186">
        <f>BK186</f>
        <v>0</v>
      </c>
      <c r="K186" s="176"/>
      <c r="L186" s="177"/>
      <c r="M186" s="181"/>
      <c r="N186" s="182"/>
      <c r="O186" s="182"/>
      <c r="P186" s="183">
        <f>P187</f>
        <v>0</v>
      </c>
      <c r="Q186" s="182"/>
      <c r="R186" s="183">
        <f>R187</f>
        <v>0</v>
      </c>
      <c r="S186" s="182"/>
      <c r="T186" s="184">
        <f>T187</f>
        <v>0</v>
      </c>
      <c r="U186" s="176"/>
      <c r="V186" s="176"/>
      <c r="AR186" s="96" t="s">
        <v>83</v>
      </c>
      <c r="AT186" s="97" t="s">
        <v>74</v>
      </c>
      <c r="AU186" s="97" t="s">
        <v>81</v>
      </c>
      <c r="AY186" s="96" t="s">
        <v>204</v>
      </c>
      <c r="BK186" s="98">
        <f>BK187</f>
        <v>0</v>
      </c>
    </row>
    <row r="187" spans="1:65" s="2" customFormat="1" ht="33" customHeight="1" x14ac:dyDescent="0.2">
      <c r="A187" s="111"/>
      <c r="B187" s="112"/>
      <c r="C187" s="187" t="s">
        <v>320</v>
      </c>
      <c r="D187" s="187" t="s">
        <v>207</v>
      </c>
      <c r="E187" s="188" t="s">
        <v>2091</v>
      </c>
      <c r="F187" s="189" t="s">
        <v>2092</v>
      </c>
      <c r="G187" s="190" t="s">
        <v>349</v>
      </c>
      <c r="H187" s="191">
        <v>2.1</v>
      </c>
      <c r="I187" s="192"/>
      <c r="J187" s="192">
        <f>ROUND(I187*H187,2)</f>
        <v>0</v>
      </c>
      <c r="K187" s="193"/>
      <c r="L187" s="112"/>
      <c r="M187" s="194" t="s">
        <v>1</v>
      </c>
      <c r="N187" s="195" t="s">
        <v>40</v>
      </c>
      <c r="O187" s="196">
        <v>0</v>
      </c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310</v>
      </c>
      <c r="AT187" s="99" t="s">
        <v>207</v>
      </c>
      <c r="AU187" s="99" t="s">
        <v>83</v>
      </c>
      <c r="AY187" s="18" t="s">
        <v>204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8" t="s">
        <v>81</v>
      </c>
      <c r="BK187" s="100">
        <f>ROUND(I187*H187,2)</f>
        <v>0</v>
      </c>
      <c r="BL187" s="18" t="s">
        <v>310</v>
      </c>
      <c r="BM187" s="99" t="s">
        <v>2093</v>
      </c>
    </row>
    <row r="188" spans="1:65" s="12" customFormat="1" ht="25.9" customHeight="1" x14ac:dyDescent="0.2">
      <c r="A188" s="176"/>
      <c r="B188" s="177"/>
      <c r="C188" s="176"/>
      <c r="D188" s="178" t="s">
        <v>74</v>
      </c>
      <c r="E188" s="179" t="s">
        <v>158</v>
      </c>
      <c r="F188" s="179" t="s">
        <v>2094</v>
      </c>
      <c r="G188" s="176"/>
      <c r="H188" s="176"/>
      <c r="I188" s="176"/>
      <c r="J188" s="180">
        <f>BK188</f>
        <v>0</v>
      </c>
      <c r="K188" s="176"/>
      <c r="L188" s="177"/>
      <c r="M188" s="181"/>
      <c r="N188" s="182"/>
      <c r="O188" s="182"/>
      <c r="P188" s="183">
        <f>P189</f>
        <v>0</v>
      </c>
      <c r="Q188" s="182"/>
      <c r="R188" s="183">
        <f>R189</f>
        <v>0</v>
      </c>
      <c r="S188" s="182"/>
      <c r="T188" s="184">
        <f>T189</f>
        <v>0</v>
      </c>
      <c r="U188" s="176"/>
      <c r="V188" s="176"/>
      <c r="AR188" s="96" t="s">
        <v>288</v>
      </c>
      <c r="AT188" s="97" t="s">
        <v>74</v>
      </c>
      <c r="AU188" s="97" t="s">
        <v>75</v>
      </c>
      <c r="AY188" s="96" t="s">
        <v>204</v>
      </c>
      <c r="BK188" s="98">
        <f>BK189</f>
        <v>0</v>
      </c>
    </row>
    <row r="189" spans="1:65" s="2" customFormat="1" ht="16.5" customHeight="1" x14ac:dyDescent="0.2">
      <c r="A189" s="111"/>
      <c r="B189" s="112"/>
      <c r="C189" s="187" t="s">
        <v>435</v>
      </c>
      <c r="D189" s="187" t="s">
        <v>207</v>
      </c>
      <c r="E189" s="188" t="s">
        <v>2095</v>
      </c>
      <c r="F189" s="189" t="s">
        <v>2096</v>
      </c>
      <c r="G189" s="190" t="s">
        <v>2097</v>
      </c>
      <c r="H189" s="191">
        <v>1</v>
      </c>
      <c r="I189" s="192"/>
      <c r="J189" s="192">
        <f>ROUND(I189*H189,2)</f>
        <v>0</v>
      </c>
      <c r="K189" s="193"/>
      <c r="L189" s="112"/>
      <c r="M189" s="240" t="s">
        <v>1</v>
      </c>
      <c r="N189" s="241" t="s">
        <v>40</v>
      </c>
      <c r="O189" s="242">
        <v>0</v>
      </c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2098</v>
      </c>
      <c r="AT189" s="99" t="s">
        <v>207</v>
      </c>
      <c r="AU189" s="99" t="s">
        <v>81</v>
      </c>
      <c r="AY189" s="18" t="s">
        <v>204</v>
      </c>
      <c r="BE189" s="100">
        <f>IF(N189="základní",J189,0)</f>
        <v>0</v>
      </c>
      <c r="BF189" s="100">
        <f>IF(N189="snížená",J189,0)</f>
        <v>0</v>
      </c>
      <c r="BG189" s="100">
        <f>IF(N189="zákl. přenesená",J189,0)</f>
        <v>0</v>
      </c>
      <c r="BH189" s="100">
        <f>IF(N189="sníž. přenesená",J189,0)</f>
        <v>0</v>
      </c>
      <c r="BI189" s="100">
        <f>IF(N189="nulová",J189,0)</f>
        <v>0</v>
      </c>
      <c r="BJ189" s="18" t="s">
        <v>81</v>
      </c>
      <c r="BK189" s="100">
        <f>ROUND(I189*H189,2)</f>
        <v>0</v>
      </c>
      <c r="BL189" s="18" t="s">
        <v>2098</v>
      </c>
      <c r="BM189" s="99" t="s">
        <v>2099</v>
      </c>
    </row>
    <row r="190" spans="1:65" s="2" customFormat="1" ht="6.95" customHeight="1" x14ac:dyDescent="0.2">
      <c r="A190" s="111"/>
      <c r="B190" s="142"/>
      <c r="C190" s="143"/>
      <c r="D190" s="143"/>
      <c r="E190" s="143"/>
      <c r="F190" s="143"/>
      <c r="G190" s="143"/>
      <c r="H190" s="143"/>
      <c r="I190" s="143"/>
      <c r="J190" s="143"/>
      <c r="K190" s="143"/>
      <c r="L190" s="112"/>
      <c r="M190" s="111"/>
      <c r="N190" s="114"/>
      <c r="O190" s="111"/>
      <c r="P190" s="111"/>
      <c r="Q190" s="111"/>
      <c r="R190" s="111"/>
      <c r="S190" s="111"/>
      <c r="T190" s="111"/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</row>
  </sheetData>
  <sheetProtection password="CEF5" sheet="1" objects="1" scenarios="1"/>
  <protectedRanges>
    <protectedRange sqref="I133:I189" name="Oblast1"/>
  </protectedRanges>
  <autoFilter ref="C129:K18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81" workbookViewId="0">
      <selection activeCell="F129" sqref="F129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100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7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2100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1984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ROUND(J128,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ROUND((SUM(BE128:BE163)),  2)</f>
        <v>0</v>
      </c>
      <c r="G35" s="111"/>
      <c r="H35" s="111"/>
      <c r="I35" s="127">
        <v>0.21</v>
      </c>
      <c r="J35" s="126">
        <f>ROUND(((SUM(BE128:BE163))*I35),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ROUND((SUM(BF128:BF163)),  2)</f>
        <v>0</v>
      </c>
      <c r="G36" s="111"/>
      <c r="H36" s="111"/>
      <c r="I36" s="127">
        <v>0.15</v>
      </c>
      <c r="J36" s="126">
        <f>ROUND(((SUM(BF128:BF163))*I36),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ROUND((SUM(BG128:BG163)),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ROUND((SUM(BH128:BH163)),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ROUND((SUM(BI128:BI163)),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7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01-01-4 - Schodiště starého paláce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J128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J129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1077</v>
      </c>
      <c r="E100" s="158"/>
      <c r="F100" s="158"/>
      <c r="G100" s="158"/>
      <c r="H100" s="158"/>
      <c r="I100" s="158"/>
      <c r="J100" s="159">
        <f>J130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1986</v>
      </c>
      <c r="E101" s="158"/>
      <c r="F101" s="158"/>
      <c r="G101" s="158"/>
      <c r="H101" s="158"/>
      <c r="I101" s="158"/>
      <c r="J101" s="159">
        <f>J145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175</v>
      </c>
      <c r="E102" s="158"/>
      <c r="F102" s="158"/>
      <c r="G102" s="158"/>
      <c r="H102" s="158"/>
      <c r="I102" s="158"/>
      <c r="J102" s="159">
        <f>J154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179</v>
      </c>
      <c r="E103" s="158"/>
      <c r="F103" s="158"/>
      <c r="G103" s="158"/>
      <c r="H103" s="158"/>
      <c r="I103" s="158"/>
      <c r="J103" s="159">
        <f>J157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9" customFormat="1" ht="24.95" customHeight="1" x14ac:dyDescent="0.2">
      <c r="A104" s="150"/>
      <c r="B104" s="151"/>
      <c r="C104" s="150"/>
      <c r="D104" s="152" t="s">
        <v>180</v>
      </c>
      <c r="E104" s="153"/>
      <c r="F104" s="153"/>
      <c r="G104" s="153"/>
      <c r="H104" s="153"/>
      <c r="I104" s="153"/>
      <c r="J104" s="154">
        <f>J159</f>
        <v>0</v>
      </c>
      <c r="K104" s="150"/>
      <c r="L104" s="151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</row>
    <row r="105" spans="1:47" s="10" customFormat="1" ht="19.899999999999999" customHeight="1" x14ac:dyDescent="0.2">
      <c r="A105" s="155"/>
      <c r="B105" s="156"/>
      <c r="C105" s="155"/>
      <c r="D105" s="157" t="s">
        <v>184</v>
      </c>
      <c r="E105" s="158"/>
      <c r="F105" s="158"/>
      <c r="G105" s="158"/>
      <c r="H105" s="158"/>
      <c r="I105" s="158"/>
      <c r="J105" s="159">
        <f>J160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9" customFormat="1" ht="24.95" customHeight="1" x14ac:dyDescent="0.2">
      <c r="A106" s="150"/>
      <c r="B106" s="151"/>
      <c r="C106" s="150"/>
      <c r="D106" s="152" t="s">
        <v>2039</v>
      </c>
      <c r="E106" s="153"/>
      <c r="F106" s="153"/>
      <c r="G106" s="153"/>
      <c r="H106" s="153"/>
      <c r="I106" s="153"/>
      <c r="J106" s="154">
        <f>J162</f>
        <v>0</v>
      </c>
      <c r="K106" s="150"/>
      <c r="L106" s="151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</row>
    <row r="107" spans="1:47" s="2" customFormat="1" ht="21.7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2" customFormat="1" ht="6.95" customHeight="1" x14ac:dyDescent="0.2">
      <c r="A112" s="111"/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 x14ac:dyDescent="0.2">
      <c r="A113" s="111"/>
      <c r="B113" s="112"/>
      <c r="C113" s="108" t="s">
        <v>189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111"/>
      <c r="B115" s="112"/>
      <c r="C115" s="110" t="s">
        <v>14</v>
      </c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8.5" customHeight="1" x14ac:dyDescent="0.2">
      <c r="A116" s="111"/>
      <c r="B116" s="112"/>
      <c r="C116" s="111"/>
      <c r="D116" s="111"/>
      <c r="E116" s="294" t="str">
        <f>E7</f>
        <v>MUZEUM VYSOČINY PELHŘIMOV, Hrad Kámen, rekonstrukce elekroinstalace, stavebni úpravy</v>
      </c>
      <c r="F116" s="295"/>
      <c r="G116" s="295"/>
      <c r="H116" s="295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1" customFormat="1" ht="12" customHeight="1" x14ac:dyDescent="0.2">
      <c r="A117" s="92"/>
      <c r="B117" s="107"/>
      <c r="C117" s="110" t="s">
        <v>162</v>
      </c>
      <c r="D117" s="92"/>
      <c r="E117" s="92"/>
      <c r="F117" s="92"/>
      <c r="G117" s="92"/>
      <c r="H117" s="92"/>
      <c r="I117" s="92"/>
      <c r="J117" s="92"/>
      <c r="K117" s="92"/>
      <c r="L117" s="107"/>
      <c r="M117" s="92"/>
      <c r="N117" s="92"/>
      <c r="O117" s="92"/>
      <c r="P117" s="92"/>
      <c r="Q117" s="92"/>
      <c r="R117" s="92"/>
      <c r="S117" s="92"/>
      <c r="T117" s="92"/>
      <c r="U117" s="92"/>
      <c r="V117" s="92"/>
    </row>
    <row r="118" spans="1:63" s="2" customFormat="1" ht="16.5" customHeight="1" x14ac:dyDescent="0.2">
      <c r="A118" s="111"/>
      <c r="B118" s="112"/>
      <c r="C118" s="111"/>
      <c r="D118" s="111"/>
      <c r="E118" s="294" t="s">
        <v>163</v>
      </c>
      <c r="F118" s="291"/>
      <c r="G118" s="291"/>
      <c r="H118" s="29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 x14ac:dyDescent="0.2">
      <c r="A119" s="111"/>
      <c r="B119" s="112"/>
      <c r="C119" s="110" t="s">
        <v>164</v>
      </c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 x14ac:dyDescent="0.2">
      <c r="A120" s="111"/>
      <c r="B120" s="112"/>
      <c r="C120" s="111"/>
      <c r="D120" s="111"/>
      <c r="E120" s="290" t="str">
        <f>E11</f>
        <v>01-01-4 - Schodiště starého paláce</v>
      </c>
      <c r="F120" s="291"/>
      <c r="G120" s="291"/>
      <c r="H120" s="29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111"/>
      <c r="B121" s="112"/>
      <c r="C121" s="111"/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 x14ac:dyDescent="0.2">
      <c r="A122" s="111"/>
      <c r="B122" s="112"/>
      <c r="C122" s="110" t="s">
        <v>18</v>
      </c>
      <c r="D122" s="111"/>
      <c r="E122" s="111"/>
      <c r="F122" s="115" t="str">
        <f>F14</f>
        <v>Hrad Kámen</v>
      </c>
      <c r="G122" s="111"/>
      <c r="H122" s="111"/>
      <c r="I122" s="110" t="s">
        <v>20</v>
      </c>
      <c r="J122" s="116" t="str">
        <f>IF(J14="","",J14)</f>
        <v>9. 6. 2023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111"/>
      <c r="B124" s="112"/>
      <c r="C124" s="110" t="s">
        <v>22</v>
      </c>
      <c r="D124" s="111"/>
      <c r="E124" s="111"/>
      <c r="F124" s="115" t="str">
        <f>E17</f>
        <v>KRAJ VYSOČINA</v>
      </c>
      <c r="G124" s="111"/>
      <c r="H124" s="111"/>
      <c r="I124" s="110" t="s">
        <v>30</v>
      </c>
      <c r="J124" s="146" t="str">
        <f>E23</f>
        <v>Ing.Michal Kot</v>
      </c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 x14ac:dyDescent="0.2">
      <c r="A125" s="111"/>
      <c r="B125" s="112"/>
      <c r="C125" s="110" t="s">
        <v>28</v>
      </c>
      <c r="D125" s="111"/>
      <c r="E125" s="111"/>
      <c r="F125" s="115" t="str">
        <f>IF(E20="","",E20)</f>
        <v xml:space="preserve"> </v>
      </c>
      <c r="G125" s="111"/>
      <c r="H125" s="111"/>
      <c r="I125" s="110" t="s">
        <v>33</v>
      </c>
      <c r="J125" s="146" t="str">
        <f>E26</f>
        <v xml:space="preserve"> </v>
      </c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 x14ac:dyDescent="0.2">
      <c r="A126" s="111"/>
      <c r="B126" s="112"/>
      <c r="C126" s="111"/>
      <c r="D126" s="111"/>
      <c r="E126" s="111"/>
      <c r="F126" s="111"/>
      <c r="G126" s="111"/>
      <c r="H126" s="111"/>
      <c r="I126" s="111"/>
      <c r="J126" s="111"/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 x14ac:dyDescent="0.2">
      <c r="A127" s="160"/>
      <c r="B127" s="161"/>
      <c r="C127" s="162" t="s">
        <v>190</v>
      </c>
      <c r="D127" s="163" t="s">
        <v>60</v>
      </c>
      <c r="E127" s="163" t="s">
        <v>56</v>
      </c>
      <c r="F127" s="163" t="s">
        <v>57</v>
      </c>
      <c r="G127" s="163" t="s">
        <v>191</v>
      </c>
      <c r="H127" s="163" t="s">
        <v>192</v>
      </c>
      <c r="I127" s="163" t="s">
        <v>193</v>
      </c>
      <c r="J127" s="164" t="s">
        <v>169</v>
      </c>
      <c r="K127" s="165" t="s">
        <v>194</v>
      </c>
      <c r="L127" s="166"/>
      <c r="M127" s="167" t="s">
        <v>1</v>
      </c>
      <c r="N127" s="168" t="s">
        <v>39</v>
      </c>
      <c r="O127" s="168" t="s">
        <v>195</v>
      </c>
      <c r="P127" s="168" t="s">
        <v>196</v>
      </c>
      <c r="Q127" s="168" t="s">
        <v>197</v>
      </c>
      <c r="R127" s="168" t="s">
        <v>198</v>
      </c>
      <c r="S127" s="168" t="s">
        <v>199</v>
      </c>
      <c r="T127" s="169" t="s">
        <v>200</v>
      </c>
      <c r="U127" s="160"/>
      <c r="V127" s="160"/>
      <c r="W127" s="94"/>
      <c r="X127" s="94"/>
      <c r="Y127" s="94"/>
      <c r="Z127" s="94"/>
      <c r="AA127" s="94"/>
      <c r="AB127" s="94"/>
      <c r="AC127" s="94"/>
      <c r="AD127" s="94"/>
      <c r="AE127" s="94"/>
    </row>
    <row r="128" spans="1:63" s="2" customFormat="1" ht="22.9" customHeight="1" x14ac:dyDescent="0.25">
      <c r="A128" s="111"/>
      <c r="B128" s="112"/>
      <c r="C128" s="170" t="s">
        <v>201</v>
      </c>
      <c r="D128" s="111"/>
      <c r="E128" s="111"/>
      <c r="F128" s="111"/>
      <c r="G128" s="111"/>
      <c r="H128" s="111"/>
      <c r="I128" s="111"/>
      <c r="J128" s="171">
        <f>BK128</f>
        <v>0</v>
      </c>
      <c r="K128" s="111"/>
      <c r="L128" s="112"/>
      <c r="M128" s="172"/>
      <c r="N128" s="173"/>
      <c r="O128" s="121"/>
      <c r="P128" s="174">
        <f>P129+P159+P162</f>
        <v>17.539749999999998</v>
      </c>
      <c r="Q128" s="121"/>
      <c r="R128" s="174">
        <f>R129+R159+R162</f>
        <v>1.4378268999999999</v>
      </c>
      <c r="S128" s="121"/>
      <c r="T128" s="175">
        <f>T129+T159+T162</f>
        <v>0</v>
      </c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  <c r="AT128" s="18" t="s">
        <v>74</v>
      </c>
      <c r="AU128" s="18" t="s">
        <v>171</v>
      </c>
      <c r="BK128" s="95">
        <f>BK129+BK159+BK162</f>
        <v>0</v>
      </c>
    </row>
    <row r="129" spans="1:65" s="12" customFormat="1" ht="25.9" customHeight="1" x14ac:dyDescent="0.2">
      <c r="A129" s="176"/>
      <c r="B129" s="177"/>
      <c r="C129" s="176"/>
      <c r="D129" s="178" t="s">
        <v>74</v>
      </c>
      <c r="E129" s="179" t="s">
        <v>202</v>
      </c>
      <c r="F129" s="179" t="s">
        <v>203</v>
      </c>
      <c r="G129" s="176"/>
      <c r="H129" s="176"/>
      <c r="I129" s="176"/>
      <c r="J129" s="180">
        <f>BK129</f>
        <v>0</v>
      </c>
      <c r="K129" s="176"/>
      <c r="L129" s="177"/>
      <c r="M129" s="181"/>
      <c r="N129" s="182"/>
      <c r="O129" s="182"/>
      <c r="P129" s="183">
        <f>P130+P145+P154+P157</f>
        <v>17.539749999999998</v>
      </c>
      <c r="Q129" s="182"/>
      <c r="R129" s="183">
        <f>R130+R145+R154+R157</f>
        <v>1.4378268999999999</v>
      </c>
      <c r="S129" s="182"/>
      <c r="T129" s="184">
        <f>T130+T145+T154+T157</f>
        <v>0</v>
      </c>
      <c r="U129" s="176"/>
      <c r="V129" s="176"/>
      <c r="AR129" s="96" t="s">
        <v>81</v>
      </c>
      <c r="AT129" s="97" t="s">
        <v>74</v>
      </c>
      <c r="AU129" s="97" t="s">
        <v>75</v>
      </c>
      <c r="AY129" s="96" t="s">
        <v>204</v>
      </c>
      <c r="BK129" s="98">
        <f>BK130+BK145+BK154+BK157</f>
        <v>0</v>
      </c>
    </row>
    <row r="130" spans="1:65" s="12" customFormat="1" ht="22.9" customHeight="1" x14ac:dyDescent="0.2">
      <c r="A130" s="176"/>
      <c r="B130" s="177"/>
      <c r="C130" s="176"/>
      <c r="D130" s="178" t="s">
        <v>74</v>
      </c>
      <c r="E130" s="185" t="s">
        <v>81</v>
      </c>
      <c r="F130" s="185" t="s">
        <v>1089</v>
      </c>
      <c r="G130" s="176"/>
      <c r="H130" s="176"/>
      <c r="I130" s="176"/>
      <c r="J130" s="186">
        <f>BK130</f>
        <v>0</v>
      </c>
      <c r="K130" s="176"/>
      <c r="L130" s="177"/>
      <c r="M130" s="181"/>
      <c r="N130" s="182"/>
      <c r="O130" s="182"/>
      <c r="P130" s="183">
        <f>SUM(P131:P144)</f>
        <v>8.7340499999999999</v>
      </c>
      <c r="Q130" s="182"/>
      <c r="R130" s="183">
        <f>SUM(R131:R144)</f>
        <v>0</v>
      </c>
      <c r="S130" s="182"/>
      <c r="T130" s="184">
        <f>SUM(T131:T144)</f>
        <v>0</v>
      </c>
      <c r="U130" s="176"/>
      <c r="V130" s="176"/>
      <c r="AR130" s="96" t="s">
        <v>81</v>
      </c>
      <c r="AT130" s="97" t="s">
        <v>74</v>
      </c>
      <c r="AU130" s="97" t="s">
        <v>81</v>
      </c>
      <c r="AY130" s="96" t="s">
        <v>204</v>
      </c>
      <c r="BK130" s="98">
        <f>SUM(BK131:BK144)</f>
        <v>0</v>
      </c>
    </row>
    <row r="131" spans="1:65" s="2" customFormat="1" ht="24.2" customHeight="1" x14ac:dyDescent="0.2">
      <c r="A131" s="111"/>
      <c r="B131" s="112"/>
      <c r="C131" s="187" t="s">
        <v>81</v>
      </c>
      <c r="D131" s="187" t="s">
        <v>207</v>
      </c>
      <c r="E131" s="188" t="s">
        <v>1987</v>
      </c>
      <c r="F131" s="189" t="s">
        <v>1988</v>
      </c>
      <c r="G131" s="190" t="s">
        <v>349</v>
      </c>
      <c r="H131" s="191">
        <v>0.45</v>
      </c>
      <c r="I131" s="192"/>
      <c r="J131" s="192">
        <f>ROUND(I131*H131,2)</f>
        <v>0</v>
      </c>
      <c r="K131" s="193"/>
      <c r="L131" s="112"/>
      <c r="M131" s="194" t="s">
        <v>1</v>
      </c>
      <c r="N131" s="195" t="s">
        <v>40</v>
      </c>
      <c r="O131" s="196">
        <v>11.941000000000001</v>
      </c>
      <c r="P131" s="196">
        <f>O131*H131</f>
        <v>5.3734500000000001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  <c r="AR131" s="99" t="s">
        <v>211</v>
      </c>
      <c r="AT131" s="99" t="s">
        <v>207</v>
      </c>
      <c r="AU131" s="99" t="s">
        <v>83</v>
      </c>
      <c r="AY131" s="18" t="s">
        <v>204</v>
      </c>
      <c r="BE131" s="100">
        <f>IF(N131="základní",J131,0)</f>
        <v>0</v>
      </c>
      <c r="BF131" s="100">
        <f>IF(N131="snížená",J131,0)</f>
        <v>0</v>
      </c>
      <c r="BG131" s="100">
        <f>IF(N131="zákl. přenesená",J131,0)</f>
        <v>0</v>
      </c>
      <c r="BH131" s="100">
        <f>IF(N131="sníž. přenesená",J131,0)</f>
        <v>0</v>
      </c>
      <c r="BI131" s="100">
        <f>IF(N131="nulová",J131,0)</f>
        <v>0</v>
      </c>
      <c r="BJ131" s="18" t="s">
        <v>81</v>
      </c>
      <c r="BK131" s="100">
        <f>ROUND(I131*H131,2)</f>
        <v>0</v>
      </c>
      <c r="BL131" s="18" t="s">
        <v>211</v>
      </c>
      <c r="BM131" s="99" t="s">
        <v>2101</v>
      </c>
    </row>
    <row r="132" spans="1:65" s="14" customFormat="1" x14ac:dyDescent="0.2">
      <c r="A132" s="198"/>
      <c r="B132" s="199"/>
      <c r="C132" s="198"/>
      <c r="D132" s="200" t="s">
        <v>212</v>
      </c>
      <c r="E132" s="201" t="s">
        <v>1</v>
      </c>
      <c r="F132" s="202" t="s">
        <v>2102</v>
      </c>
      <c r="G132" s="198"/>
      <c r="H132" s="203">
        <v>0.45</v>
      </c>
      <c r="I132" s="198"/>
      <c r="J132" s="198"/>
      <c r="K132" s="198"/>
      <c r="L132" s="199"/>
      <c r="M132" s="204"/>
      <c r="N132" s="205"/>
      <c r="O132" s="205"/>
      <c r="P132" s="205"/>
      <c r="Q132" s="205"/>
      <c r="R132" s="205"/>
      <c r="S132" s="205"/>
      <c r="T132" s="206"/>
      <c r="U132" s="198"/>
      <c r="V132" s="198"/>
      <c r="AT132" s="102" t="s">
        <v>212</v>
      </c>
      <c r="AU132" s="102" t="s">
        <v>83</v>
      </c>
      <c r="AV132" s="14" t="s">
        <v>83</v>
      </c>
      <c r="AW132" s="14" t="s">
        <v>32</v>
      </c>
      <c r="AX132" s="14" t="s">
        <v>75</v>
      </c>
      <c r="AY132" s="102" t="s">
        <v>204</v>
      </c>
    </row>
    <row r="133" spans="1:65" s="15" customFormat="1" x14ac:dyDescent="0.2">
      <c r="A133" s="207"/>
      <c r="B133" s="208"/>
      <c r="C133" s="207"/>
      <c r="D133" s="200" t="s">
        <v>212</v>
      </c>
      <c r="E133" s="209" t="s">
        <v>1</v>
      </c>
      <c r="F133" s="210" t="s">
        <v>227</v>
      </c>
      <c r="G133" s="207"/>
      <c r="H133" s="211">
        <v>0.45</v>
      </c>
      <c r="I133" s="207"/>
      <c r="J133" s="207"/>
      <c r="K133" s="207"/>
      <c r="L133" s="208"/>
      <c r="M133" s="212"/>
      <c r="N133" s="213"/>
      <c r="O133" s="213"/>
      <c r="P133" s="213"/>
      <c r="Q133" s="213"/>
      <c r="R133" s="213"/>
      <c r="S133" s="213"/>
      <c r="T133" s="214"/>
      <c r="U133" s="207"/>
      <c r="V133" s="207"/>
      <c r="AT133" s="103" t="s">
        <v>212</v>
      </c>
      <c r="AU133" s="103" t="s">
        <v>83</v>
      </c>
      <c r="AV133" s="15" t="s">
        <v>211</v>
      </c>
      <c r="AW133" s="15" t="s">
        <v>32</v>
      </c>
      <c r="AX133" s="15" t="s">
        <v>81</v>
      </c>
      <c r="AY133" s="103" t="s">
        <v>204</v>
      </c>
    </row>
    <row r="134" spans="1:65" s="2" customFormat="1" ht="33" customHeight="1" x14ac:dyDescent="0.2">
      <c r="A134" s="111"/>
      <c r="B134" s="112"/>
      <c r="C134" s="187" t="s">
        <v>83</v>
      </c>
      <c r="D134" s="187" t="s">
        <v>207</v>
      </c>
      <c r="E134" s="188" t="s">
        <v>1105</v>
      </c>
      <c r="F134" s="189" t="s">
        <v>1106</v>
      </c>
      <c r="G134" s="190" t="s">
        <v>349</v>
      </c>
      <c r="H134" s="191">
        <v>0.45</v>
      </c>
      <c r="I134" s="192"/>
      <c r="J134" s="192">
        <f>ROUND(I134*H134,2)</f>
        <v>0</v>
      </c>
      <c r="K134" s="193"/>
      <c r="L134" s="112"/>
      <c r="M134" s="194" t="s">
        <v>1</v>
      </c>
      <c r="N134" s="195" t="s">
        <v>40</v>
      </c>
      <c r="O134" s="196">
        <v>1.123</v>
      </c>
      <c r="P134" s="196">
        <f>O134*H134</f>
        <v>0.50534999999999997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211</v>
      </c>
      <c r="AT134" s="99" t="s">
        <v>207</v>
      </c>
      <c r="AU134" s="99" t="s">
        <v>83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211</v>
      </c>
      <c r="BM134" s="99" t="s">
        <v>2103</v>
      </c>
    </row>
    <row r="135" spans="1:65" s="2" customFormat="1" ht="37.9" customHeight="1" x14ac:dyDescent="0.2">
      <c r="A135" s="111"/>
      <c r="B135" s="112"/>
      <c r="C135" s="187" t="s">
        <v>230</v>
      </c>
      <c r="D135" s="187" t="s">
        <v>207</v>
      </c>
      <c r="E135" s="188" t="s">
        <v>1107</v>
      </c>
      <c r="F135" s="189" t="s">
        <v>1108</v>
      </c>
      <c r="G135" s="190" t="s">
        <v>349</v>
      </c>
      <c r="H135" s="191">
        <v>2.7</v>
      </c>
      <c r="I135" s="192"/>
      <c r="J135" s="192">
        <f>ROUND(I135*H135,2)</f>
        <v>0</v>
      </c>
      <c r="K135" s="193"/>
      <c r="L135" s="112"/>
      <c r="M135" s="194" t="s">
        <v>1</v>
      </c>
      <c r="N135" s="195" t="s">
        <v>40</v>
      </c>
      <c r="O135" s="196">
        <v>1.036</v>
      </c>
      <c r="P135" s="196">
        <f>O135*H135</f>
        <v>2.7972000000000001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  <c r="AR135" s="99" t="s">
        <v>211</v>
      </c>
      <c r="AT135" s="99" t="s">
        <v>207</v>
      </c>
      <c r="AU135" s="99" t="s">
        <v>83</v>
      </c>
      <c r="AY135" s="18" t="s">
        <v>204</v>
      </c>
      <c r="BE135" s="100">
        <f>IF(N135="základní",J135,0)</f>
        <v>0</v>
      </c>
      <c r="BF135" s="100">
        <f>IF(N135="snížená",J135,0)</f>
        <v>0</v>
      </c>
      <c r="BG135" s="100">
        <f>IF(N135="zákl. přenesená",J135,0)</f>
        <v>0</v>
      </c>
      <c r="BH135" s="100">
        <f>IF(N135="sníž. přenesená",J135,0)</f>
        <v>0</v>
      </c>
      <c r="BI135" s="100">
        <f>IF(N135="nulová",J135,0)</f>
        <v>0</v>
      </c>
      <c r="BJ135" s="18" t="s">
        <v>81</v>
      </c>
      <c r="BK135" s="100">
        <f>ROUND(I135*H135,2)</f>
        <v>0</v>
      </c>
      <c r="BL135" s="18" t="s">
        <v>211</v>
      </c>
      <c r="BM135" s="99" t="s">
        <v>2104</v>
      </c>
    </row>
    <row r="136" spans="1:65" s="14" customFormat="1" x14ac:dyDescent="0.2">
      <c r="A136" s="198"/>
      <c r="B136" s="199"/>
      <c r="C136" s="198"/>
      <c r="D136" s="200" t="s">
        <v>212</v>
      </c>
      <c r="E136" s="201" t="s">
        <v>1</v>
      </c>
      <c r="F136" s="202" t="s">
        <v>2105</v>
      </c>
      <c r="G136" s="198"/>
      <c r="H136" s="203">
        <v>2.7</v>
      </c>
      <c r="I136" s="198"/>
      <c r="J136" s="198"/>
      <c r="K136" s="198"/>
      <c r="L136" s="199"/>
      <c r="M136" s="204"/>
      <c r="N136" s="205"/>
      <c r="O136" s="205"/>
      <c r="P136" s="205"/>
      <c r="Q136" s="205"/>
      <c r="R136" s="205"/>
      <c r="S136" s="205"/>
      <c r="T136" s="206"/>
      <c r="U136" s="198"/>
      <c r="V136" s="198"/>
      <c r="AT136" s="102" t="s">
        <v>212</v>
      </c>
      <c r="AU136" s="102" t="s">
        <v>83</v>
      </c>
      <c r="AV136" s="14" t="s">
        <v>83</v>
      </c>
      <c r="AW136" s="14" t="s">
        <v>32</v>
      </c>
      <c r="AX136" s="14" t="s">
        <v>75</v>
      </c>
      <c r="AY136" s="102" t="s">
        <v>204</v>
      </c>
    </row>
    <row r="137" spans="1:65" s="15" customFormat="1" x14ac:dyDescent="0.2">
      <c r="A137" s="207"/>
      <c r="B137" s="208"/>
      <c r="C137" s="207"/>
      <c r="D137" s="200" t="s">
        <v>212</v>
      </c>
      <c r="E137" s="209" t="s">
        <v>1</v>
      </c>
      <c r="F137" s="210" t="s">
        <v>227</v>
      </c>
      <c r="G137" s="207"/>
      <c r="H137" s="211">
        <v>2.7</v>
      </c>
      <c r="I137" s="207"/>
      <c r="J137" s="207"/>
      <c r="K137" s="207"/>
      <c r="L137" s="208"/>
      <c r="M137" s="212"/>
      <c r="N137" s="213"/>
      <c r="O137" s="213"/>
      <c r="P137" s="213"/>
      <c r="Q137" s="213"/>
      <c r="R137" s="213"/>
      <c r="S137" s="213"/>
      <c r="T137" s="214"/>
      <c r="U137" s="207"/>
      <c r="V137" s="207"/>
      <c r="AT137" s="103" t="s">
        <v>212</v>
      </c>
      <c r="AU137" s="103" t="s">
        <v>83</v>
      </c>
      <c r="AV137" s="15" t="s">
        <v>211</v>
      </c>
      <c r="AW137" s="15" t="s">
        <v>32</v>
      </c>
      <c r="AX137" s="15" t="s">
        <v>81</v>
      </c>
      <c r="AY137" s="103" t="s">
        <v>204</v>
      </c>
    </row>
    <row r="138" spans="1:65" s="2" customFormat="1" ht="37.9" customHeight="1" x14ac:dyDescent="0.2">
      <c r="A138" s="111"/>
      <c r="B138" s="112"/>
      <c r="C138" s="187" t="s">
        <v>211</v>
      </c>
      <c r="D138" s="187" t="s">
        <v>207</v>
      </c>
      <c r="E138" s="188" t="s">
        <v>1115</v>
      </c>
      <c r="F138" s="189" t="s">
        <v>1116</v>
      </c>
      <c r="G138" s="190" t="s">
        <v>349</v>
      </c>
      <c r="H138" s="191">
        <v>0.45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9.9000000000000005E-2</v>
      </c>
      <c r="P138" s="196">
        <f>O138*H138</f>
        <v>4.4550000000000006E-2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211</v>
      </c>
      <c r="BM138" s="99" t="s">
        <v>2106</v>
      </c>
    </row>
    <row r="139" spans="1:65" s="2" customFormat="1" ht="37.9" customHeight="1" x14ac:dyDescent="0.2">
      <c r="A139" s="111"/>
      <c r="B139" s="112"/>
      <c r="C139" s="187" t="s">
        <v>288</v>
      </c>
      <c r="D139" s="187" t="s">
        <v>207</v>
      </c>
      <c r="E139" s="188" t="s">
        <v>1118</v>
      </c>
      <c r="F139" s="189" t="s">
        <v>1119</v>
      </c>
      <c r="G139" s="190" t="s">
        <v>349</v>
      </c>
      <c r="H139" s="191">
        <v>2.25</v>
      </c>
      <c r="I139" s="192"/>
      <c r="J139" s="192">
        <f>ROUND(I139*H139,2)</f>
        <v>0</v>
      </c>
      <c r="K139" s="193"/>
      <c r="L139" s="112"/>
      <c r="M139" s="194" t="s">
        <v>1</v>
      </c>
      <c r="N139" s="195" t="s">
        <v>40</v>
      </c>
      <c r="O139" s="196">
        <v>6.0000000000000001E-3</v>
      </c>
      <c r="P139" s="196">
        <f>O139*H139</f>
        <v>1.35E-2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211</v>
      </c>
      <c r="AT139" s="99" t="s">
        <v>207</v>
      </c>
      <c r="AU139" s="99" t="s">
        <v>83</v>
      </c>
      <c r="AY139" s="18" t="s">
        <v>204</v>
      </c>
      <c r="BE139" s="100">
        <f>IF(N139="základní",J139,0)</f>
        <v>0</v>
      </c>
      <c r="BF139" s="100">
        <f>IF(N139="snížená",J139,0)</f>
        <v>0</v>
      </c>
      <c r="BG139" s="100">
        <f>IF(N139="zákl. přenesená",J139,0)</f>
        <v>0</v>
      </c>
      <c r="BH139" s="100">
        <f>IF(N139="sníž. přenesená",J139,0)</f>
        <v>0</v>
      </c>
      <c r="BI139" s="100">
        <f>IF(N139="nulová",J139,0)</f>
        <v>0</v>
      </c>
      <c r="BJ139" s="18" t="s">
        <v>81</v>
      </c>
      <c r="BK139" s="100">
        <f>ROUND(I139*H139,2)</f>
        <v>0</v>
      </c>
      <c r="BL139" s="18" t="s">
        <v>211</v>
      </c>
      <c r="BM139" s="99" t="s">
        <v>2107</v>
      </c>
    </row>
    <row r="140" spans="1:65" s="14" customFormat="1" x14ac:dyDescent="0.2">
      <c r="A140" s="198"/>
      <c r="B140" s="199"/>
      <c r="C140" s="198"/>
      <c r="D140" s="200" t="s">
        <v>212</v>
      </c>
      <c r="E140" s="201" t="s">
        <v>1</v>
      </c>
      <c r="F140" s="202" t="s">
        <v>2108</v>
      </c>
      <c r="G140" s="198"/>
      <c r="H140" s="203">
        <v>2.25</v>
      </c>
      <c r="I140" s="198"/>
      <c r="J140" s="198"/>
      <c r="K140" s="198"/>
      <c r="L140" s="199"/>
      <c r="M140" s="204"/>
      <c r="N140" s="205"/>
      <c r="O140" s="205"/>
      <c r="P140" s="205"/>
      <c r="Q140" s="205"/>
      <c r="R140" s="205"/>
      <c r="S140" s="205"/>
      <c r="T140" s="206"/>
      <c r="U140" s="198"/>
      <c r="V140" s="198"/>
      <c r="AT140" s="102" t="s">
        <v>212</v>
      </c>
      <c r="AU140" s="102" t="s">
        <v>83</v>
      </c>
      <c r="AV140" s="14" t="s">
        <v>83</v>
      </c>
      <c r="AW140" s="14" t="s">
        <v>32</v>
      </c>
      <c r="AX140" s="14" t="s">
        <v>75</v>
      </c>
      <c r="AY140" s="102" t="s">
        <v>204</v>
      </c>
    </row>
    <row r="141" spans="1:65" s="15" customFormat="1" x14ac:dyDescent="0.2">
      <c r="A141" s="207"/>
      <c r="B141" s="208"/>
      <c r="C141" s="207"/>
      <c r="D141" s="200" t="s">
        <v>212</v>
      </c>
      <c r="E141" s="209" t="s">
        <v>1</v>
      </c>
      <c r="F141" s="210" t="s">
        <v>227</v>
      </c>
      <c r="G141" s="207"/>
      <c r="H141" s="211">
        <v>2.25</v>
      </c>
      <c r="I141" s="207"/>
      <c r="J141" s="207"/>
      <c r="K141" s="207"/>
      <c r="L141" s="208"/>
      <c r="M141" s="212"/>
      <c r="N141" s="213"/>
      <c r="O141" s="213"/>
      <c r="P141" s="213"/>
      <c r="Q141" s="213"/>
      <c r="R141" s="213"/>
      <c r="S141" s="213"/>
      <c r="T141" s="214"/>
      <c r="U141" s="207"/>
      <c r="V141" s="207"/>
      <c r="AT141" s="103" t="s">
        <v>212</v>
      </c>
      <c r="AU141" s="103" t="s">
        <v>83</v>
      </c>
      <c r="AV141" s="15" t="s">
        <v>211</v>
      </c>
      <c r="AW141" s="15" t="s">
        <v>32</v>
      </c>
      <c r="AX141" s="15" t="s">
        <v>81</v>
      </c>
      <c r="AY141" s="103" t="s">
        <v>204</v>
      </c>
    </row>
    <row r="142" spans="1:65" s="2" customFormat="1" ht="33" customHeight="1" x14ac:dyDescent="0.2">
      <c r="A142" s="111"/>
      <c r="B142" s="112"/>
      <c r="C142" s="187" t="s">
        <v>205</v>
      </c>
      <c r="D142" s="187" t="s">
        <v>207</v>
      </c>
      <c r="E142" s="188" t="s">
        <v>2003</v>
      </c>
      <c r="F142" s="189" t="s">
        <v>2004</v>
      </c>
      <c r="G142" s="190" t="s">
        <v>859</v>
      </c>
      <c r="H142" s="191">
        <v>1.08</v>
      </c>
      <c r="I142" s="192"/>
      <c r="J142" s="192">
        <f>ROUND(I142*H142,2)</f>
        <v>0</v>
      </c>
      <c r="K142" s="193"/>
      <c r="L142" s="112"/>
      <c r="M142" s="194" t="s">
        <v>1</v>
      </c>
      <c r="N142" s="195" t="s">
        <v>40</v>
      </c>
      <c r="O142" s="196">
        <v>0</v>
      </c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111"/>
      <c r="V142" s="111"/>
      <c r="W142" s="29"/>
      <c r="X142" s="29"/>
      <c r="Y142" s="29"/>
      <c r="Z142" s="29"/>
      <c r="AA142" s="29"/>
      <c r="AB142" s="29"/>
      <c r="AC142" s="29"/>
      <c r="AD142" s="29"/>
      <c r="AE142" s="29"/>
      <c r="AR142" s="99" t="s">
        <v>211</v>
      </c>
      <c r="AT142" s="99" t="s">
        <v>207</v>
      </c>
      <c r="AU142" s="99" t="s">
        <v>83</v>
      </c>
      <c r="AY142" s="18" t="s">
        <v>204</v>
      </c>
      <c r="BE142" s="100">
        <f>IF(N142="základní",J142,0)</f>
        <v>0</v>
      </c>
      <c r="BF142" s="100">
        <f>IF(N142="snížená",J142,0)</f>
        <v>0</v>
      </c>
      <c r="BG142" s="100">
        <f>IF(N142="zákl. přenesená",J142,0)</f>
        <v>0</v>
      </c>
      <c r="BH142" s="100">
        <f>IF(N142="sníž. přenesená",J142,0)</f>
        <v>0</v>
      </c>
      <c r="BI142" s="100">
        <f>IF(N142="nulová",J142,0)</f>
        <v>0</v>
      </c>
      <c r="BJ142" s="18" t="s">
        <v>81</v>
      </c>
      <c r="BK142" s="100">
        <f>ROUND(I142*H142,2)</f>
        <v>0</v>
      </c>
      <c r="BL142" s="18" t="s">
        <v>211</v>
      </c>
      <c r="BM142" s="99" t="s">
        <v>2109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2110</v>
      </c>
      <c r="G143" s="198"/>
      <c r="H143" s="203">
        <v>1.08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5" customFormat="1" x14ac:dyDescent="0.2">
      <c r="A144" s="207"/>
      <c r="B144" s="208"/>
      <c r="C144" s="207"/>
      <c r="D144" s="200" t="s">
        <v>212</v>
      </c>
      <c r="E144" s="209" t="s">
        <v>1</v>
      </c>
      <c r="F144" s="210" t="s">
        <v>227</v>
      </c>
      <c r="G144" s="207"/>
      <c r="H144" s="211">
        <v>1.08</v>
      </c>
      <c r="I144" s="207"/>
      <c r="J144" s="207"/>
      <c r="K144" s="207"/>
      <c r="L144" s="208"/>
      <c r="M144" s="212"/>
      <c r="N144" s="213"/>
      <c r="O144" s="213"/>
      <c r="P144" s="213"/>
      <c r="Q144" s="213"/>
      <c r="R144" s="213"/>
      <c r="S144" s="213"/>
      <c r="T144" s="214"/>
      <c r="U144" s="207"/>
      <c r="V144" s="207"/>
      <c r="AT144" s="103" t="s">
        <v>212</v>
      </c>
      <c r="AU144" s="103" t="s">
        <v>83</v>
      </c>
      <c r="AV144" s="15" t="s">
        <v>211</v>
      </c>
      <c r="AW144" s="15" t="s">
        <v>32</v>
      </c>
      <c r="AX144" s="15" t="s">
        <v>81</v>
      </c>
      <c r="AY144" s="103" t="s">
        <v>204</v>
      </c>
    </row>
    <row r="145" spans="1:65" s="12" customFormat="1" ht="22.9" customHeight="1" x14ac:dyDescent="0.2">
      <c r="A145" s="176"/>
      <c r="B145" s="177"/>
      <c r="C145" s="176"/>
      <c r="D145" s="178" t="s">
        <v>74</v>
      </c>
      <c r="E145" s="185" t="s">
        <v>83</v>
      </c>
      <c r="F145" s="185" t="s">
        <v>2007</v>
      </c>
      <c r="G145" s="176"/>
      <c r="H145" s="176"/>
      <c r="I145" s="176"/>
      <c r="J145" s="186">
        <f>BK145</f>
        <v>0</v>
      </c>
      <c r="K145" s="176"/>
      <c r="L145" s="177"/>
      <c r="M145" s="181"/>
      <c r="N145" s="182"/>
      <c r="O145" s="182"/>
      <c r="P145" s="183">
        <f>SUM(P146:P153)</f>
        <v>0.63636000000000004</v>
      </c>
      <c r="Q145" s="182"/>
      <c r="R145" s="183">
        <f>SUM(R146:R153)</f>
        <v>1.4173868999999999</v>
      </c>
      <c r="S145" s="182"/>
      <c r="T145" s="184">
        <f>SUM(T146:T153)</f>
        <v>0</v>
      </c>
      <c r="U145" s="176"/>
      <c r="V145" s="176"/>
      <c r="AR145" s="96" t="s">
        <v>81</v>
      </c>
      <c r="AT145" s="97" t="s">
        <v>74</v>
      </c>
      <c r="AU145" s="97" t="s">
        <v>81</v>
      </c>
      <c r="AY145" s="96" t="s">
        <v>204</v>
      </c>
      <c r="BK145" s="98">
        <f>SUM(BK146:BK153)</f>
        <v>0</v>
      </c>
    </row>
    <row r="146" spans="1:65" s="2" customFormat="1" ht="16.5" customHeight="1" x14ac:dyDescent="0.2">
      <c r="A146" s="111"/>
      <c r="B146" s="112"/>
      <c r="C146" s="187" t="s">
        <v>302</v>
      </c>
      <c r="D146" s="187" t="s">
        <v>207</v>
      </c>
      <c r="E146" s="188" t="s">
        <v>2008</v>
      </c>
      <c r="F146" s="189" t="s">
        <v>2009</v>
      </c>
      <c r="G146" s="190" t="s">
        <v>349</v>
      </c>
      <c r="H146" s="191">
        <v>0.61499999999999999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0.58399999999999996</v>
      </c>
      <c r="P146" s="196">
        <f>O146*H146</f>
        <v>0.35915999999999998</v>
      </c>
      <c r="Q146" s="196">
        <v>2.3010199999999998</v>
      </c>
      <c r="R146" s="196">
        <f>Q146*H146</f>
        <v>1.4151273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211</v>
      </c>
      <c r="AT146" s="99" t="s">
        <v>207</v>
      </c>
      <c r="AU146" s="99" t="s">
        <v>83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211</v>
      </c>
      <c r="BM146" s="99" t="s">
        <v>2111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2112</v>
      </c>
      <c r="G147" s="198"/>
      <c r="H147" s="203">
        <v>0.495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2113</v>
      </c>
      <c r="G148" s="198"/>
      <c r="H148" s="203">
        <v>0.12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0.61499999999999999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16.5" customHeight="1" x14ac:dyDescent="0.2">
      <c r="A150" s="111"/>
      <c r="B150" s="112"/>
      <c r="C150" s="187" t="s">
        <v>278</v>
      </c>
      <c r="D150" s="187" t="s">
        <v>207</v>
      </c>
      <c r="E150" s="188" t="s">
        <v>2114</v>
      </c>
      <c r="F150" s="189" t="s">
        <v>2115</v>
      </c>
      <c r="G150" s="190" t="s">
        <v>210</v>
      </c>
      <c r="H150" s="191">
        <v>0.84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0.247</v>
      </c>
      <c r="P150" s="196">
        <f>O150*H150</f>
        <v>0.20748</v>
      </c>
      <c r="Q150" s="196">
        <v>2.6900000000000001E-3</v>
      </c>
      <c r="R150" s="196">
        <f>Q150*H150</f>
        <v>2.2596000000000001E-3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83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2116</v>
      </c>
    </row>
    <row r="151" spans="1:65" s="14" customFormat="1" x14ac:dyDescent="0.2">
      <c r="A151" s="198"/>
      <c r="B151" s="199"/>
      <c r="C151" s="198"/>
      <c r="D151" s="200" t="s">
        <v>212</v>
      </c>
      <c r="E151" s="201" t="s">
        <v>1</v>
      </c>
      <c r="F151" s="202" t="s">
        <v>2117</v>
      </c>
      <c r="G151" s="198"/>
      <c r="H151" s="203">
        <v>0.84</v>
      </c>
      <c r="I151" s="198"/>
      <c r="J151" s="198"/>
      <c r="K151" s="198"/>
      <c r="L151" s="199"/>
      <c r="M151" s="204"/>
      <c r="N151" s="205"/>
      <c r="O151" s="205"/>
      <c r="P151" s="205"/>
      <c r="Q151" s="205"/>
      <c r="R151" s="205"/>
      <c r="S151" s="205"/>
      <c r="T151" s="206"/>
      <c r="U151" s="198"/>
      <c r="V151" s="198"/>
      <c r="AT151" s="102" t="s">
        <v>212</v>
      </c>
      <c r="AU151" s="102" t="s">
        <v>83</v>
      </c>
      <c r="AV151" s="14" t="s">
        <v>83</v>
      </c>
      <c r="AW151" s="14" t="s">
        <v>32</v>
      </c>
      <c r="AX151" s="14" t="s">
        <v>75</v>
      </c>
      <c r="AY151" s="102" t="s">
        <v>204</v>
      </c>
    </row>
    <row r="152" spans="1:65" s="15" customFormat="1" x14ac:dyDescent="0.2">
      <c r="A152" s="207"/>
      <c r="B152" s="208"/>
      <c r="C152" s="207"/>
      <c r="D152" s="200" t="s">
        <v>212</v>
      </c>
      <c r="E152" s="209" t="s">
        <v>1</v>
      </c>
      <c r="F152" s="210" t="s">
        <v>227</v>
      </c>
      <c r="G152" s="207"/>
      <c r="H152" s="211">
        <v>0.84</v>
      </c>
      <c r="I152" s="207"/>
      <c r="J152" s="207"/>
      <c r="K152" s="207"/>
      <c r="L152" s="208"/>
      <c r="M152" s="212"/>
      <c r="N152" s="213"/>
      <c r="O152" s="213"/>
      <c r="P152" s="213"/>
      <c r="Q152" s="213"/>
      <c r="R152" s="213"/>
      <c r="S152" s="213"/>
      <c r="T152" s="214"/>
      <c r="U152" s="207"/>
      <c r="V152" s="207"/>
      <c r="AT152" s="103" t="s">
        <v>212</v>
      </c>
      <c r="AU152" s="103" t="s">
        <v>83</v>
      </c>
      <c r="AV152" s="15" t="s">
        <v>211</v>
      </c>
      <c r="AW152" s="15" t="s">
        <v>32</v>
      </c>
      <c r="AX152" s="15" t="s">
        <v>81</v>
      </c>
      <c r="AY152" s="103" t="s">
        <v>204</v>
      </c>
    </row>
    <row r="153" spans="1:65" s="2" customFormat="1" ht="16.5" customHeight="1" x14ac:dyDescent="0.2">
      <c r="A153" s="111"/>
      <c r="B153" s="112"/>
      <c r="C153" s="187" t="s">
        <v>284</v>
      </c>
      <c r="D153" s="187" t="s">
        <v>207</v>
      </c>
      <c r="E153" s="188" t="s">
        <v>2118</v>
      </c>
      <c r="F153" s="189" t="s">
        <v>2119</v>
      </c>
      <c r="G153" s="190" t="s">
        <v>210</v>
      </c>
      <c r="H153" s="191">
        <v>0.84</v>
      </c>
      <c r="I153" s="192"/>
      <c r="J153" s="192">
        <f>ROUND(I153*H153,2)</f>
        <v>0</v>
      </c>
      <c r="K153" s="193"/>
      <c r="L153" s="112"/>
      <c r="M153" s="194" t="s">
        <v>1</v>
      </c>
      <c r="N153" s="195" t="s">
        <v>40</v>
      </c>
      <c r="O153" s="196">
        <v>8.3000000000000004E-2</v>
      </c>
      <c r="P153" s="196">
        <f>O153*H153</f>
        <v>6.9720000000000004E-2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111"/>
      <c r="V153" s="111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211</v>
      </c>
      <c r="AT153" s="99" t="s">
        <v>207</v>
      </c>
      <c r="AU153" s="99" t="s">
        <v>83</v>
      </c>
      <c r="AY153" s="18" t="s">
        <v>204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8" t="s">
        <v>81</v>
      </c>
      <c r="BK153" s="100">
        <f>ROUND(I153*H153,2)</f>
        <v>0</v>
      </c>
      <c r="BL153" s="18" t="s">
        <v>211</v>
      </c>
      <c r="BM153" s="99" t="s">
        <v>2120</v>
      </c>
    </row>
    <row r="154" spans="1:65" s="12" customFormat="1" ht="22.9" customHeight="1" x14ac:dyDescent="0.2">
      <c r="A154" s="176"/>
      <c r="B154" s="177"/>
      <c r="C154" s="176"/>
      <c r="D154" s="178" t="s">
        <v>74</v>
      </c>
      <c r="E154" s="185" t="s">
        <v>284</v>
      </c>
      <c r="F154" s="185" t="s">
        <v>285</v>
      </c>
      <c r="G154" s="176"/>
      <c r="H154" s="176"/>
      <c r="I154" s="176"/>
      <c r="J154" s="186">
        <f>BK154</f>
        <v>0</v>
      </c>
      <c r="K154" s="176"/>
      <c r="L154" s="177"/>
      <c r="M154" s="181"/>
      <c r="N154" s="182"/>
      <c r="O154" s="182"/>
      <c r="P154" s="183">
        <f>SUM(P155:P156)</f>
        <v>1.08</v>
      </c>
      <c r="Q154" s="182"/>
      <c r="R154" s="183">
        <f>SUM(R155:R156)</f>
        <v>2.044E-2</v>
      </c>
      <c r="S154" s="182"/>
      <c r="T154" s="184">
        <f>SUM(T155:T156)</f>
        <v>0</v>
      </c>
      <c r="U154" s="176"/>
      <c r="V154" s="176"/>
      <c r="AR154" s="96" t="s">
        <v>81</v>
      </c>
      <c r="AT154" s="97" t="s">
        <v>74</v>
      </c>
      <c r="AU154" s="97" t="s">
        <v>81</v>
      </c>
      <c r="AY154" s="96" t="s">
        <v>204</v>
      </c>
      <c r="BK154" s="98">
        <f>SUM(BK155:BK156)</f>
        <v>0</v>
      </c>
    </row>
    <row r="155" spans="1:65" s="2" customFormat="1" ht="21.75" customHeight="1" x14ac:dyDescent="0.2">
      <c r="A155" s="111"/>
      <c r="B155" s="112"/>
      <c r="C155" s="187" t="s">
        <v>291</v>
      </c>
      <c r="D155" s="187" t="s">
        <v>207</v>
      </c>
      <c r="E155" s="188" t="s">
        <v>2121</v>
      </c>
      <c r="F155" s="189" t="s">
        <v>2122</v>
      </c>
      <c r="G155" s="190" t="s">
        <v>282</v>
      </c>
      <c r="H155" s="191">
        <v>1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1.08</v>
      </c>
      <c r="P155" s="196">
        <f>O155*H155</f>
        <v>1.08</v>
      </c>
      <c r="Q155" s="196">
        <v>4.4000000000000002E-4</v>
      </c>
      <c r="R155" s="196">
        <f>Q155*H155</f>
        <v>4.4000000000000002E-4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83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2123</v>
      </c>
    </row>
    <row r="156" spans="1:65" s="2" customFormat="1" ht="16.5" customHeight="1" x14ac:dyDescent="0.2">
      <c r="A156" s="111"/>
      <c r="B156" s="112"/>
      <c r="C156" s="215" t="s">
        <v>317</v>
      </c>
      <c r="D156" s="215" t="s">
        <v>1071</v>
      </c>
      <c r="E156" s="216" t="s">
        <v>2124</v>
      </c>
      <c r="F156" s="217" t="s">
        <v>2125</v>
      </c>
      <c r="G156" s="218" t="s">
        <v>282</v>
      </c>
      <c r="H156" s="219">
        <v>1</v>
      </c>
      <c r="I156" s="220"/>
      <c r="J156" s="220">
        <f>ROUND(I156*H156,2)</f>
        <v>0</v>
      </c>
      <c r="K156" s="221"/>
      <c r="L156" s="222"/>
      <c r="M156" s="223" t="s">
        <v>1</v>
      </c>
      <c r="N156" s="224" t="s">
        <v>40</v>
      </c>
      <c r="O156" s="196">
        <v>0</v>
      </c>
      <c r="P156" s="196">
        <f>O156*H156</f>
        <v>0</v>
      </c>
      <c r="Q156" s="196">
        <v>0.02</v>
      </c>
      <c r="R156" s="196">
        <f>Q156*H156</f>
        <v>0.02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278</v>
      </c>
      <c r="AT156" s="99" t="s">
        <v>1071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2126</v>
      </c>
    </row>
    <row r="157" spans="1:65" s="12" customFormat="1" ht="22.9" customHeight="1" x14ac:dyDescent="0.2">
      <c r="A157" s="176"/>
      <c r="B157" s="177"/>
      <c r="C157" s="176"/>
      <c r="D157" s="178" t="s">
        <v>74</v>
      </c>
      <c r="E157" s="185" t="s">
        <v>900</v>
      </c>
      <c r="F157" s="185" t="s">
        <v>901</v>
      </c>
      <c r="G157" s="176"/>
      <c r="H157" s="176"/>
      <c r="I157" s="176"/>
      <c r="J157" s="186">
        <f>BK157</f>
        <v>0</v>
      </c>
      <c r="K157" s="176"/>
      <c r="L157" s="177"/>
      <c r="M157" s="181"/>
      <c r="N157" s="182"/>
      <c r="O157" s="182"/>
      <c r="P157" s="183">
        <f>P158</f>
        <v>7.0893399999999991</v>
      </c>
      <c r="Q157" s="182"/>
      <c r="R157" s="183">
        <f>R158</f>
        <v>0</v>
      </c>
      <c r="S157" s="182"/>
      <c r="T157" s="184">
        <f>T158</f>
        <v>0</v>
      </c>
      <c r="U157" s="176"/>
      <c r="V157" s="176"/>
      <c r="AR157" s="96" t="s">
        <v>81</v>
      </c>
      <c r="AT157" s="97" t="s">
        <v>74</v>
      </c>
      <c r="AU157" s="97" t="s">
        <v>81</v>
      </c>
      <c r="AY157" s="96" t="s">
        <v>204</v>
      </c>
      <c r="BK157" s="98">
        <f>BK158</f>
        <v>0</v>
      </c>
    </row>
    <row r="158" spans="1:65" s="2" customFormat="1" ht="24.2" customHeight="1" x14ac:dyDescent="0.2">
      <c r="A158" s="111"/>
      <c r="B158" s="112"/>
      <c r="C158" s="187" t="s">
        <v>295</v>
      </c>
      <c r="D158" s="187" t="s">
        <v>207</v>
      </c>
      <c r="E158" s="188" t="s">
        <v>903</v>
      </c>
      <c r="F158" s="189" t="s">
        <v>904</v>
      </c>
      <c r="G158" s="190" t="s">
        <v>859</v>
      </c>
      <c r="H158" s="191">
        <v>1.4379999999999999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4.93</v>
      </c>
      <c r="P158" s="196">
        <f>O158*H158</f>
        <v>7.0893399999999991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2127</v>
      </c>
    </row>
    <row r="159" spans="1:65" s="12" customFormat="1" ht="25.9" customHeight="1" x14ac:dyDescent="0.2">
      <c r="A159" s="176"/>
      <c r="B159" s="177"/>
      <c r="C159" s="176"/>
      <c r="D159" s="178" t="s">
        <v>74</v>
      </c>
      <c r="E159" s="179" t="s">
        <v>906</v>
      </c>
      <c r="F159" s="179" t="s">
        <v>907</v>
      </c>
      <c r="G159" s="176"/>
      <c r="H159" s="176"/>
      <c r="I159" s="176"/>
      <c r="J159" s="180">
        <f>BK159</f>
        <v>0</v>
      </c>
      <c r="K159" s="176"/>
      <c r="L159" s="177"/>
      <c r="M159" s="181"/>
      <c r="N159" s="182"/>
      <c r="O159" s="182"/>
      <c r="P159" s="183">
        <f>P160</f>
        <v>0</v>
      </c>
      <c r="Q159" s="182"/>
      <c r="R159" s="183">
        <f>R160</f>
        <v>0</v>
      </c>
      <c r="S159" s="182"/>
      <c r="T159" s="184">
        <f>T160</f>
        <v>0</v>
      </c>
      <c r="U159" s="176"/>
      <c r="V159" s="176"/>
      <c r="AR159" s="96" t="s">
        <v>83</v>
      </c>
      <c r="AT159" s="97" t="s">
        <v>74</v>
      </c>
      <c r="AU159" s="97" t="s">
        <v>75</v>
      </c>
      <c r="AY159" s="96" t="s">
        <v>204</v>
      </c>
      <c r="BK159" s="98">
        <f>BK160</f>
        <v>0</v>
      </c>
    </row>
    <row r="160" spans="1:65" s="12" customFormat="1" ht="22.9" customHeight="1" x14ac:dyDescent="0.2">
      <c r="A160" s="176"/>
      <c r="B160" s="177"/>
      <c r="C160" s="176"/>
      <c r="D160" s="178" t="s">
        <v>74</v>
      </c>
      <c r="E160" s="185" t="s">
        <v>977</v>
      </c>
      <c r="F160" s="185" t="s">
        <v>978</v>
      </c>
      <c r="G160" s="176"/>
      <c r="H160" s="176"/>
      <c r="I160" s="176"/>
      <c r="J160" s="186">
        <f>BK160</f>
        <v>0</v>
      </c>
      <c r="K160" s="176"/>
      <c r="L160" s="177"/>
      <c r="M160" s="181"/>
      <c r="N160" s="182"/>
      <c r="O160" s="182"/>
      <c r="P160" s="183">
        <f>P161</f>
        <v>0</v>
      </c>
      <c r="Q160" s="182"/>
      <c r="R160" s="183">
        <f>R161</f>
        <v>0</v>
      </c>
      <c r="S160" s="182"/>
      <c r="T160" s="184">
        <f>T161</f>
        <v>0</v>
      </c>
      <c r="U160" s="176"/>
      <c r="V160" s="176"/>
      <c r="AR160" s="96" t="s">
        <v>83</v>
      </c>
      <c r="AT160" s="97" t="s">
        <v>74</v>
      </c>
      <c r="AU160" s="97" t="s">
        <v>81</v>
      </c>
      <c r="AY160" s="96" t="s">
        <v>204</v>
      </c>
      <c r="BK160" s="98">
        <f>BK161</f>
        <v>0</v>
      </c>
    </row>
    <row r="161" spans="1:65" s="2" customFormat="1" ht="37.9" customHeight="1" x14ac:dyDescent="0.2">
      <c r="A161" s="111"/>
      <c r="B161" s="112"/>
      <c r="C161" s="187" t="s">
        <v>346</v>
      </c>
      <c r="D161" s="187" t="s">
        <v>207</v>
      </c>
      <c r="E161" s="188" t="s">
        <v>2128</v>
      </c>
      <c r="F161" s="189" t="s">
        <v>2129</v>
      </c>
      <c r="G161" s="190" t="s">
        <v>349</v>
      </c>
      <c r="H161" s="191">
        <v>1.8460000000000001</v>
      </c>
      <c r="I161" s="192"/>
      <c r="J161" s="192">
        <f>ROUND(I161*H161,2)</f>
        <v>0</v>
      </c>
      <c r="K161" s="193"/>
      <c r="L161" s="112"/>
      <c r="M161" s="194" t="s">
        <v>1</v>
      </c>
      <c r="N161" s="195" t="s">
        <v>40</v>
      </c>
      <c r="O161" s="196">
        <v>0</v>
      </c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111"/>
      <c r="V161" s="111"/>
      <c r="W161" s="29"/>
      <c r="X161" s="29"/>
      <c r="Y161" s="29"/>
      <c r="Z161" s="29"/>
      <c r="AA161" s="29"/>
      <c r="AB161" s="29"/>
      <c r="AC161" s="29"/>
      <c r="AD161" s="29"/>
      <c r="AE161" s="29"/>
      <c r="AR161" s="99" t="s">
        <v>310</v>
      </c>
      <c r="AT161" s="99" t="s">
        <v>207</v>
      </c>
      <c r="AU161" s="99" t="s">
        <v>83</v>
      </c>
      <c r="AY161" s="18" t="s">
        <v>204</v>
      </c>
      <c r="BE161" s="100">
        <f>IF(N161="základní",J161,0)</f>
        <v>0</v>
      </c>
      <c r="BF161" s="100">
        <f>IF(N161="snížená",J161,0)</f>
        <v>0</v>
      </c>
      <c r="BG161" s="100">
        <f>IF(N161="zákl. přenesená",J161,0)</f>
        <v>0</v>
      </c>
      <c r="BH161" s="100">
        <f>IF(N161="sníž. přenesená",J161,0)</f>
        <v>0</v>
      </c>
      <c r="BI161" s="100">
        <f>IF(N161="nulová",J161,0)</f>
        <v>0</v>
      </c>
      <c r="BJ161" s="18" t="s">
        <v>81</v>
      </c>
      <c r="BK161" s="100">
        <f>ROUND(I161*H161,2)</f>
        <v>0</v>
      </c>
      <c r="BL161" s="18" t="s">
        <v>310</v>
      </c>
      <c r="BM161" s="99" t="s">
        <v>2130</v>
      </c>
    </row>
    <row r="162" spans="1:65" s="12" customFormat="1" ht="25.9" customHeight="1" x14ac:dyDescent="0.2">
      <c r="A162" s="176"/>
      <c r="B162" s="177"/>
      <c r="C162" s="176"/>
      <c r="D162" s="178" t="s">
        <v>74</v>
      </c>
      <c r="E162" s="179" t="s">
        <v>158</v>
      </c>
      <c r="F162" s="179" t="s">
        <v>2094</v>
      </c>
      <c r="G162" s="176"/>
      <c r="H162" s="176"/>
      <c r="I162" s="176"/>
      <c r="J162" s="180">
        <f>BK162</f>
        <v>0</v>
      </c>
      <c r="K162" s="176"/>
      <c r="L162" s="177"/>
      <c r="M162" s="181"/>
      <c r="N162" s="182"/>
      <c r="O162" s="182"/>
      <c r="P162" s="183">
        <f>P163</f>
        <v>0</v>
      </c>
      <c r="Q162" s="182"/>
      <c r="R162" s="183">
        <f>R163</f>
        <v>0</v>
      </c>
      <c r="S162" s="182"/>
      <c r="T162" s="184">
        <f>T163</f>
        <v>0</v>
      </c>
      <c r="U162" s="176"/>
      <c r="V162" s="176"/>
      <c r="AR162" s="96" t="s">
        <v>288</v>
      </c>
      <c r="AT162" s="97" t="s">
        <v>74</v>
      </c>
      <c r="AU162" s="97" t="s">
        <v>75</v>
      </c>
      <c r="AY162" s="96" t="s">
        <v>204</v>
      </c>
      <c r="BK162" s="98">
        <f>BK163</f>
        <v>0</v>
      </c>
    </row>
    <row r="163" spans="1:65" s="2" customFormat="1" ht="16.5" customHeight="1" x14ac:dyDescent="0.2">
      <c r="A163" s="111"/>
      <c r="B163" s="112"/>
      <c r="C163" s="187" t="s">
        <v>305</v>
      </c>
      <c r="D163" s="187" t="s">
        <v>207</v>
      </c>
      <c r="E163" s="188" t="s">
        <v>2095</v>
      </c>
      <c r="F163" s="189" t="s">
        <v>2131</v>
      </c>
      <c r="G163" s="190" t="s">
        <v>2097</v>
      </c>
      <c r="H163" s="191">
        <v>1</v>
      </c>
      <c r="I163" s="192"/>
      <c r="J163" s="192">
        <f>ROUND(I163*H163,2)</f>
        <v>0</v>
      </c>
      <c r="K163" s="193"/>
      <c r="L163" s="112"/>
      <c r="M163" s="240" t="s">
        <v>1</v>
      </c>
      <c r="N163" s="241" t="s">
        <v>40</v>
      </c>
      <c r="O163" s="242">
        <v>0</v>
      </c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2098</v>
      </c>
      <c r="AT163" s="99" t="s">
        <v>207</v>
      </c>
      <c r="AU163" s="99" t="s">
        <v>81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2098</v>
      </c>
      <c r="BM163" s="99" t="s">
        <v>2132</v>
      </c>
    </row>
    <row r="164" spans="1:65" s="2" customFormat="1" ht="6.95" customHeight="1" x14ac:dyDescent="0.2">
      <c r="A164" s="111"/>
      <c r="B164" s="142"/>
      <c r="C164" s="143"/>
      <c r="D164" s="143"/>
      <c r="E164" s="143"/>
      <c r="F164" s="143"/>
      <c r="G164" s="143"/>
      <c r="H164" s="143"/>
      <c r="I164" s="143"/>
      <c r="J164" s="143"/>
      <c r="K164" s="143"/>
      <c r="L164" s="112"/>
      <c r="M164" s="111"/>
      <c r="N164" s="114"/>
      <c r="O164" s="111"/>
      <c r="P164" s="111"/>
      <c r="Q164" s="111"/>
      <c r="R164" s="111"/>
      <c r="S164" s="111"/>
      <c r="T164" s="111"/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</row>
  </sheetData>
  <sheetProtection password="CEF5" sheet="1" objects="1" scenarios="1"/>
  <protectedRanges>
    <protectedRange sqref="I131:I163" name="Oblast1"/>
  </protectedRanges>
  <autoFilter ref="C127:K16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topLeftCell="A74" workbookViewId="0">
      <selection activeCell="F122" sqref="F122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103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1.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2133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1984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ROUND((SUM(BE131:BE237)),  2)</f>
        <v>0</v>
      </c>
      <c r="G35" s="111"/>
      <c r="H35" s="111"/>
      <c r="I35" s="127">
        <v>0.21</v>
      </c>
      <c r="J35" s="126">
        <f>ROUND(((SUM(BE131:BE237))*I35),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ROUND((SUM(BF131:BF237)),  2)</f>
        <v>0</v>
      </c>
      <c r="G36" s="111"/>
      <c r="H36" s="111"/>
      <c r="I36" s="127">
        <v>0.15</v>
      </c>
      <c r="J36" s="126">
        <f>ROUND(((SUM(BF131:BF237))*I36),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ROUND((SUM(BG131:BG237)),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ROUND((SUM(BH131:BH237)),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ROUND((SUM(BI131:BI237)),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01-01-5 - Strop starého paláce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1077</v>
      </c>
      <c r="E100" s="158"/>
      <c r="F100" s="158"/>
      <c r="G100" s="158"/>
      <c r="H100" s="158"/>
      <c r="I100" s="158"/>
      <c r="J100" s="159">
        <f>J133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1986</v>
      </c>
      <c r="E101" s="158"/>
      <c r="F101" s="158"/>
      <c r="G101" s="158"/>
      <c r="H101" s="158"/>
      <c r="I101" s="158"/>
      <c r="J101" s="159">
        <f>J148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1078</v>
      </c>
      <c r="E102" s="158"/>
      <c r="F102" s="158"/>
      <c r="G102" s="158"/>
      <c r="H102" s="158"/>
      <c r="I102" s="158"/>
      <c r="J102" s="159">
        <f>J152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1079</v>
      </c>
      <c r="E103" s="158"/>
      <c r="F103" s="158"/>
      <c r="G103" s="158"/>
      <c r="H103" s="158"/>
      <c r="I103" s="158"/>
      <c r="J103" s="159">
        <f>J154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175</v>
      </c>
      <c r="E104" s="158"/>
      <c r="F104" s="158"/>
      <c r="G104" s="158"/>
      <c r="H104" s="158"/>
      <c r="I104" s="158"/>
      <c r="J104" s="159">
        <f>J158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178</v>
      </c>
      <c r="E105" s="158"/>
      <c r="F105" s="158"/>
      <c r="G105" s="158"/>
      <c r="H105" s="158"/>
      <c r="I105" s="158"/>
      <c r="J105" s="159">
        <f>J170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179</v>
      </c>
      <c r="E106" s="158"/>
      <c r="F106" s="158"/>
      <c r="G106" s="158"/>
      <c r="H106" s="158"/>
      <c r="I106" s="158"/>
      <c r="J106" s="159">
        <f>J178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9" customFormat="1" ht="24.95" customHeight="1" x14ac:dyDescent="0.2">
      <c r="A107" s="150"/>
      <c r="B107" s="151"/>
      <c r="C107" s="150"/>
      <c r="D107" s="152" t="s">
        <v>180</v>
      </c>
      <c r="E107" s="153"/>
      <c r="F107" s="153"/>
      <c r="G107" s="153"/>
      <c r="H107" s="153"/>
      <c r="I107" s="153"/>
      <c r="J107" s="154">
        <f>J180</f>
        <v>0</v>
      </c>
      <c r="K107" s="150"/>
      <c r="L107" s="151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</row>
    <row r="108" spans="1:47" s="10" customFormat="1" ht="19.899999999999999" customHeight="1" x14ac:dyDescent="0.2">
      <c r="A108" s="155"/>
      <c r="B108" s="156"/>
      <c r="C108" s="155"/>
      <c r="D108" s="157" t="s">
        <v>182</v>
      </c>
      <c r="E108" s="158"/>
      <c r="F108" s="158"/>
      <c r="G108" s="158"/>
      <c r="H108" s="158"/>
      <c r="I108" s="158"/>
      <c r="J108" s="159">
        <f>J181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10" customFormat="1" ht="19.899999999999999" customHeight="1" x14ac:dyDescent="0.2">
      <c r="A109" s="155"/>
      <c r="B109" s="156"/>
      <c r="C109" s="155"/>
      <c r="D109" s="157" t="s">
        <v>184</v>
      </c>
      <c r="E109" s="158"/>
      <c r="F109" s="158"/>
      <c r="G109" s="158"/>
      <c r="H109" s="158"/>
      <c r="I109" s="158"/>
      <c r="J109" s="159">
        <f>J232</f>
        <v>0</v>
      </c>
      <c r="K109" s="155"/>
      <c r="L109" s="15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47" s="2" customFormat="1" ht="21.75" customHeight="1" x14ac:dyDescent="0.2">
      <c r="A110" s="111"/>
      <c r="B110" s="112"/>
      <c r="C110" s="111"/>
      <c r="D110" s="111"/>
      <c r="E110" s="111"/>
      <c r="F110" s="111"/>
      <c r="G110" s="111"/>
      <c r="H110" s="111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 x14ac:dyDescent="0.2">
      <c r="A111" s="111"/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 x14ac:dyDescent="0.2">
      <c r="A115" s="111"/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 x14ac:dyDescent="0.2">
      <c r="A116" s="111"/>
      <c r="B116" s="112"/>
      <c r="C116" s="108" t="s">
        <v>189</v>
      </c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 x14ac:dyDescent="0.2">
      <c r="A118" s="111"/>
      <c r="B118" s="112"/>
      <c r="C118" s="110" t="s">
        <v>14</v>
      </c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5.5" customHeight="1" x14ac:dyDescent="0.2">
      <c r="A119" s="111"/>
      <c r="B119" s="112"/>
      <c r="C119" s="111"/>
      <c r="D119" s="111"/>
      <c r="E119" s="294" t="str">
        <f>E7</f>
        <v>MUZEUM VYSOČINY PELHŘIMOV, Hrad Kámen, rekonstrukce elekroinstalace, stavebni úpravy</v>
      </c>
      <c r="F119" s="295"/>
      <c r="G119" s="295"/>
      <c r="H119" s="295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 x14ac:dyDescent="0.2">
      <c r="A120" s="92"/>
      <c r="B120" s="107"/>
      <c r="C120" s="110" t="s">
        <v>162</v>
      </c>
      <c r="D120" s="92"/>
      <c r="E120" s="92"/>
      <c r="F120" s="92"/>
      <c r="G120" s="92"/>
      <c r="H120" s="92"/>
      <c r="I120" s="92"/>
      <c r="J120" s="92"/>
      <c r="K120" s="92"/>
      <c r="L120" s="107"/>
      <c r="M120" s="92"/>
      <c r="N120" s="92"/>
      <c r="O120" s="92"/>
      <c r="P120" s="92"/>
      <c r="Q120" s="92"/>
      <c r="R120" s="92"/>
      <c r="S120" s="92"/>
      <c r="T120" s="92"/>
      <c r="U120" s="92"/>
      <c r="V120" s="92"/>
    </row>
    <row r="121" spans="1:31" s="2" customFormat="1" ht="16.5" customHeight="1" x14ac:dyDescent="0.2">
      <c r="A121" s="111"/>
      <c r="B121" s="112"/>
      <c r="C121" s="111"/>
      <c r="D121" s="111"/>
      <c r="E121" s="294" t="s">
        <v>163</v>
      </c>
      <c r="F121" s="291"/>
      <c r="G121" s="291"/>
      <c r="H121" s="29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111"/>
      <c r="B122" s="112"/>
      <c r="C122" s="110" t="s">
        <v>164</v>
      </c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 x14ac:dyDescent="0.2">
      <c r="A123" s="111"/>
      <c r="B123" s="112"/>
      <c r="C123" s="111"/>
      <c r="D123" s="111"/>
      <c r="E123" s="290" t="str">
        <f>E11</f>
        <v>01-01-5 - Strop starého paláce</v>
      </c>
      <c r="F123" s="291"/>
      <c r="G123" s="291"/>
      <c r="H123" s="29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111"/>
      <c r="B124" s="11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111"/>
      <c r="B125" s="112"/>
      <c r="C125" s="110" t="s">
        <v>18</v>
      </c>
      <c r="D125" s="111"/>
      <c r="E125" s="111"/>
      <c r="F125" s="115" t="str">
        <f>F14</f>
        <v>Hrad Kámen</v>
      </c>
      <c r="G125" s="111"/>
      <c r="H125" s="111"/>
      <c r="I125" s="110" t="s">
        <v>20</v>
      </c>
      <c r="J125" s="116" t="str">
        <f>IF(J14="","",J14)</f>
        <v>9. 6. 2023</v>
      </c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 x14ac:dyDescent="0.2">
      <c r="A126" s="111"/>
      <c r="B126" s="112"/>
      <c r="C126" s="111"/>
      <c r="D126" s="111"/>
      <c r="E126" s="111"/>
      <c r="F126" s="111"/>
      <c r="G126" s="111"/>
      <c r="H126" s="111"/>
      <c r="I126" s="111"/>
      <c r="J126" s="111"/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 x14ac:dyDescent="0.2">
      <c r="A127" s="111"/>
      <c r="B127" s="112"/>
      <c r="C127" s="110" t="s">
        <v>22</v>
      </c>
      <c r="D127" s="111"/>
      <c r="E127" s="111"/>
      <c r="F127" s="115" t="str">
        <f>E17</f>
        <v>KRAJ VYSOČINA</v>
      </c>
      <c r="G127" s="111"/>
      <c r="H127" s="111"/>
      <c r="I127" s="110" t="s">
        <v>30</v>
      </c>
      <c r="J127" s="146" t="str">
        <f>E23</f>
        <v>Ing.Michal Kot</v>
      </c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 x14ac:dyDescent="0.2">
      <c r="A128" s="111"/>
      <c r="B128" s="112"/>
      <c r="C128" s="110" t="s">
        <v>28</v>
      </c>
      <c r="D128" s="111"/>
      <c r="E128" s="111"/>
      <c r="F128" s="115" t="str">
        <f>IF(E20="","",E20)</f>
        <v xml:space="preserve"> </v>
      </c>
      <c r="G128" s="111"/>
      <c r="H128" s="111"/>
      <c r="I128" s="110" t="s">
        <v>33</v>
      </c>
      <c r="J128" s="146" t="str">
        <f>E26</f>
        <v xml:space="preserve"> </v>
      </c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 x14ac:dyDescent="0.2">
      <c r="A129" s="111"/>
      <c r="B129" s="112"/>
      <c r="C129" s="111"/>
      <c r="D129" s="111"/>
      <c r="E129" s="111"/>
      <c r="F129" s="111"/>
      <c r="G129" s="111"/>
      <c r="H129" s="11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 x14ac:dyDescent="0.2">
      <c r="A130" s="160"/>
      <c r="B130" s="161"/>
      <c r="C130" s="162" t="s">
        <v>190</v>
      </c>
      <c r="D130" s="163" t="s">
        <v>60</v>
      </c>
      <c r="E130" s="163" t="s">
        <v>56</v>
      </c>
      <c r="F130" s="163" t="s">
        <v>57</v>
      </c>
      <c r="G130" s="163" t="s">
        <v>191</v>
      </c>
      <c r="H130" s="163" t="s">
        <v>192</v>
      </c>
      <c r="I130" s="163" t="s">
        <v>193</v>
      </c>
      <c r="J130" s="164" t="s">
        <v>169</v>
      </c>
      <c r="K130" s="165" t="s">
        <v>194</v>
      </c>
      <c r="L130" s="166"/>
      <c r="M130" s="167" t="s">
        <v>1</v>
      </c>
      <c r="N130" s="168" t="s">
        <v>39</v>
      </c>
      <c r="O130" s="168" t="s">
        <v>195</v>
      </c>
      <c r="P130" s="168" t="s">
        <v>196</v>
      </c>
      <c r="Q130" s="168" t="s">
        <v>197</v>
      </c>
      <c r="R130" s="168" t="s">
        <v>198</v>
      </c>
      <c r="S130" s="168" t="s">
        <v>199</v>
      </c>
      <c r="T130" s="169" t="s">
        <v>200</v>
      </c>
      <c r="U130" s="160"/>
      <c r="V130" s="160"/>
      <c r="W130" s="94"/>
      <c r="X130" s="94"/>
      <c r="Y130" s="94"/>
      <c r="Z130" s="94"/>
      <c r="AA130" s="94"/>
      <c r="AB130" s="94"/>
      <c r="AC130" s="94"/>
      <c r="AD130" s="94"/>
      <c r="AE130" s="94"/>
    </row>
    <row r="131" spans="1:65" s="2" customFormat="1" ht="22.9" customHeight="1" x14ac:dyDescent="0.25">
      <c r="A131" s="111"/>
      <c r="B131" s="112"/>
      <c r="C131" s="170" t="s">
        <v>201</v>
      </c>
      <c r="D131" s="111"/>
      <c r="E131" s="111"/>
      <c r="F131" s="111"/>
      <c r="G131" s="111"/>
      <c r="H131" s="111"/>
      <c r="I131" s="111"/>
      <c r="J131" s="171">
        <f>BK131</f>
        <v>0</v>
      </c>
      <c r="K131" s="111"/>
      <c r="L131" s="112"/>
      <c r="M131" s="172"/>
      <c r="N131" s="173"/>
      <c r="O131" s="121"/>
      <c r="P131" s="174">
        <f>P132+P180</f>
        <v>337.78445699999997</v>
      </c>
      <c r="Q131" s="121"/>
      <c r="R131" s="174">
        <f>R132+R180</f>
        <v>11.772380559999998</v>
      </c>
      <c r="S131" s="121"/>
      <c r="T131" s="175">
        <f>T132+T180</f>
        <v>4.2243769999999996</v>
      </c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  <c r="AT131" s="18" t="s">
        <v>74</v>
      </c>
      <c r="AU131" s="18" t="s">
        <v>171</v>
      </c>
      <c r="BK131" s="95">
        <f>BK132+BK180</f>
        <v>0</v>
      </c>
    </row>
    <row r="132" spans="1:65" s="12" customFormat="1" ht="25.9" customHeight="1" x14ac:dyDescent="0.2">
      <c r="A132" s="176"/>
      <c r="B132" s="177"/>
      <c r="C132" s="176"/>
      <c r="D132" s="178" t="s">
        <v>74</v>
      </c>
      <c r="E132" s="179" t="s">
        <v>202</v>
      </c>
      <c r="F132" s="179" t="s">
        <v>203</v>
      </c>
      <c r="G132" s="176"/>
      <c r="H132" s="176"/>
      <c r="I132" s="176"/>
      <c r="J132" s="180">
        <f>BK132</f>
        <v>0</v>
      </c>
      <c r="K132" s="176"/>
      <c r="L132" s="177"/>
      <c r="M132" s="181"/>
      <c r="N132" s="182"/>
      <c r="O132" s="182"/>
      <c r="P132" s="183">
        <f>P133+P148+P152+P154+P158+P170+P178</f>
        <v>125.19027299999999</v>
      </c>
      <c r="Q132" s="182"/>
      <c r="R132" s="183">
        <f>R133+R148+R152+R154+R158+R170+R178</f>
        <v>4.6287978599999997</v>
      </c>
      <c r="S132" s="182"/>
      <c r="T132" s="184">
        <f>T133+T148+T152+T154+T158+T170+T178</f>
        <v>1.2</v>
      </c>
      <c r="U132" s="176"/>
      <c r="V132" s="176"/>
      <c r="AR132" s="96" t="s">
        <v>81</v>
      </c>
      <c r="AT132" s="97" t="s">
        <v>74</v>
      </c>
      <c r="AU132" s="97" t="s">
        <v>75</v>
      </c>
      <c r="AY132" s="96" t="s">
        <v>204</v>
      </c>
      <c r="BK132" s="98">
        <f>BK133+BK148+BK152+BK154+BK158+BK170+BK178</f>
        <v>0</v>
      </c>
    </row>
    <row r="133" spans="1:65" s="12" customFormat="1" ht="22.9" customHeight="1" x14ac:dyDescent="0.2">
      <c r="A133" s="176"/>
      <c r="B133" s="177"/>
      <c r="C133" s="176"/>
      <c r="D133" s="178" t="s">
        <v>74</v>
      </c>
      <c r="E133" s="185" t="s">
        <v>81</v>
      </c>
      <c r="F133" s="185" t="s">
        <v>1089</v>
      </c>
      <c r="G133" s="176"/>
      <c r="H133" s="176"/>
      <c r="I133" s="176"/>
      <c r="J133" s="186">
        <f>BK133</f>
        <v>0</v>
      </c>
      <c r="K133" s="176"/>
      <c r="L133" s="177"/>
      <c r="M133" s="181"/>
      <c r="N133" s="182"/>
      <c r="O133" s="182"/>
      <c r="P133" s="183">
        <f>SUM(P134:P147)</f>
        <v>13.092975000000001</v>
      </c>
      <c r="Q133" s="182"/>
      <c r="R133" s="183">
        <f>SUM(R134:R147)</f>
        <v>0</v>
      </c>
      <c r="S133" s="182"/>
      <c r="T133" s="184">
        <f>SUM(T134:T147)</f>
        <v>0</v>
      </c>
      <c r="U133" s="176"/>
      <c r="V133" s="176"/>
      <c r="AR133" s="96" t="s">
        <v>81</v>
      </c>
      <c r="AT133" s="97" t="s">
        <v>74</v>
      </c>
      <c r="AU133" s="97" t="s">
        <v>81</v>
      </c>
      <c r="AY133" s="96" t="s">
        <v>204</v>
      </c>
      <c r="BK133" s="98">
        <f>SUM(BK134:BK147)</f>
        <v>0</v>
      </c>
    </row>
    <row r="134" spans="1:65" s="2" customFormat="1" ht="24.2" customHeight="1" x14ac:dyDescent="0.2">
      <c r="A134" s="111"/>
      <c r="B134" s="112"/>
      <c r="C134" s="187" t="s">
        <v>81</v>
      </c>
      <c r="D134" s="187" t="s">
        <v>207</v>
      </c>
      <c r="E134" s="188" t="s">
        <v>1987</v>
      </c>
      <c r="F134" s="189" t="s">
        <v>1988</v>
      </c>
      <c r="G134" s="190" t="s">
        <v>349</v>
      </c>
      <c r="H134" s="191">
        <v>0.67500000000000004</v>
      </c>
      <c r="I134" s="192"/>
      <c r="J134" s="192">
        <f>ROUND(I134*H134,2)</f>
        <v>0</v>
      </c>
      <c r="K134" s="193"/>
      <c r="L134" s="112"/>
      <c r="M134" s="194" t="s">
        <v>1</v>
      </c>
      <c r="N134" s="195" t="s">
        <v>40</v>
      </c>
      <c r="O134" s="196">
        <v>11.941000000000001</v>
      </c>
      <c r="P134" s="196">
        <f>O134*H134</f>
        <v>8.060175000000001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211</v>
      </c>
      <c r="AT134" s="99" t="s">
        <v>207</v>
      </c>
      <c r="AU134" s="99" t="s">
        <v>83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211</v>
      </c>
      <c r="BM134" s="99" t="s">
        <v>2134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2135</v>
      </c>
      <c r="G135" s="198"/>
      <c r="H135" s="203">
        <v>0.67500000000000004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0.67500000000000004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33" customHeight="1" x14ac:dyDescent="0.2">
      <c r="A137" s="111"/>
      <c r="B137" s="112"/>
      <c r="C137" s="187" t="s">
        <v>83</v>
      </c>
      <c r="D137" s="187" t="s">
        <v>207</v>
      </c>
      <c r="E137" s="188" t="s">
        <v>1105</v>
      </c>
      <c r="F137" s="189" t="s">
        <v>1106</v>
      </c>
      <c r="G137" s="190" t="s">
        <v>349</v>
      </c>
      <c r="H137" s="191">
        <v>0.67500000000000004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1.123</v>
      </c>
      <c r="P137" s="196">
        <f>O137*H137</f>
        <v>0.75802500000000006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2136</v>
      </c>
    </row>
    <row r="138" spans="1:65" s="2" customFormat="1" ht="37.9" customHeight="1" x14ac:dyDescent="0.2">
      <c r="A138" s="111"/>
      <c r="B138" s="112"/>
      <c r="C138" s="187" t="s">
        <v>230</v>
      </c>
      <c r="D138" s="187" t="s">
        <v>207</v>
      </c>
      <c r="E138" s="188" t="s">
        <v>1107</v>
      </c>
      <c r="F138" s="189" t="s">
        <v>1108</v>
      </c>
      <c r="G138" s="190" t="s">
        <v>349</v>
      </c>
      <c r="H138" s="191">
        <v>4.05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1.036</v>
      </c>
      <c r="P138" s="196">
        <f>O138*H138</f>
        <v>4.1958000000000002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211</v>
      </c>
      <c r="BM138" s="99" t="s">
        <v>2137</v>
      </c>
    </row>
    <row r="139" spans="1:65" s="14" customFormat="1" x14ac:dyDescent="0.2">
      <c r="A139" s="198"/>
      <c r="B139" s="199"/>
      <c r="C139" s="198"/>
      <c r="D139" s="200" t="s">
        <v>212</v>
      </c>
      <c r="E139" s="201" t="s">
        <v>1</v>
      </c>
      <c r="F139" s="202" t="s">
        <v>2138</v>
      </c>
      <c r="G139" s="198"/>
      <c r="H139" s="203">
        <v>4.05</v>
      </c>
      <c r="I139" s="198"/>
      <c r="J139" s="198"/>
      <c r="K139" s="198"/>
      <c r="L139" s="199"/>
      <c r="M139" s="204"/>
      <c r="N139" s="205"/>
      <c r="O139" s="205"/>
      <c r="P139" s="205"/>
      <c r="Q139" s="205"/>
      <c r="R139" s="205"/>
      <c r="S139" s="205"/>
      <c r="T139" s="206"/>
      <c r="U139" s="198"/>
      <c r="V139" s="198"/>
      <c r="AT139" s="102" t="s">
        <v>212</v>
      </c>
      <c r="AU139" s="102" t="s">
        <v>83</v>
      </c>
      <c r="AV139" s="14" t="s">
        <v>83</v>
      </c>
      <c r="AW139" s="14" t="s">
        <v>32</v>
      </c>
      <c r="AX139" s="14" t="s">
        <v>75</v>
      </c>
      <c r="AY139" s="102" t="s">
        <v>204</v>
      </c>
    </row>
    <row r="140" spans="1:65" s="15" customFormat="1" x14ac:dyDescent="0.2">
      <c r="A140" s="207"/>
      <c r="B140" s="208"/>
      <c r="C140" s="207"/>
      <c r="D140" s="200" t="s">
        <v>212</v>
      </c>
      <c r="E140" s="209" t="s">
        <v>1</v>
      </c>
      <c r="F140" s="210" t="s">
        <v>227</v>
      </c>
      <c r="G140" s="207"/>
      <c r="H140" s="211">
        <v>4.05</v>
      </c>
      <c r="I140" s="207"/>
      <c r="J140" s="207"/>
      <c r="K140" s="207"/>
      <c r="L140" s="208"/>
      <c r="M140" s="212"/>
      <c r="N140" s="213"/>
      <c r="O140" s="213"/>
      <c r="P140" s="213"/>
      <c r="Q140" s="213"/>
      <c r="R140" s="213"/>
      <c r="S140" s="213"/>
      <c r="T140" s="214"/>
      <c r="U140" s="207"/>
      <c r="V140" s="207"/>
      <c r="AT140" s="103" t="s">
        <v>212</v>
      </c>
      <c r="AU140" s="103" t="s">
        <v>83</v>
      </c>
      <c r="AV140" s="15" t="s">
        <v>211</v>
      </c>
      <c r="AW140" s="15" t="s">
        <v>32</v>
      </c>
      <c r="AX140" s="15" t="s">
        <v>81</v>
      </c>
      <c r="AY140" s="103" t="s">
        <v>204</v>
      </c>
    </row>
    <row r="141" spans="1:65" s="2" customFormat="1" ht="37.9" customHeight="1" x14ac:dyDescent="0.2">
      <c r="A141" s="111"/>
      <c r="B141" s="112"/>
      <c r="C141" s="187" t="s">
        <v>211</v>
      </c>
      <c r="D141" s="187" t="s">
        <v>207</v>
      </c>
      <c r="E141" s="188" t="s">
        <v>1115</v>
      </c>
      <c r="F141" s="189" t="s">
        <v>1116</v>
      </c>
      <c r="G141" s="190" t="s">
        <v>349</v>
      </c>
      <c r="H141" s="191">
        <v>0.67500000000000004</v>
      </c>
      <c r="I141" s="192"/>
      <c r="J141" s="192">
        <f>ROUND(I141*H141,2)</f>
        <v>0</v>
      </c>
      <c r="K141" s="193"/>
      <c r="L141" s="112"/>
      <c r="M141" s="194" t="s">
        <v>1</v>
      </c>
      <c r="N141" s="195" t="s">
        <v>40</v>
      </c>
      <c r="O141" s="196">
        <v>9.9000000000000005E-2</v>
      </c>
      <c r="P141" s="196">
        <f>O141*H141</f>
        <v>6.6825000000000009E-2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211</v>
      </c>
      <c r="AT141" s="99" t="s">
        <v>207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211</v>
      </c>
      <c r="BM141" s="99" t="s">
        <v>2139</v>
      </c>
    </row>
    <row r="142" spans="1:65" s="2" customFormat="1" ht="37.9" customHeight="1" x14ac:dyDescent="0.2">
      <c r="A142" s="111"/>
      <c r="B142" s="112"/>
      <c r="C142" s="187" t="s">
        <v>288</v>
      </c>
      <c r="D142" s="187" t="s">
        <v>207</v>
      </c>
      <c r="E142" s="188" t="s">
        <v>1118</v>
      </c>
      <c r="F142" s="189" t="s">
        <v>1119</v>
      </c>
      <c r="G142" s="190" t="s">
        <v>349</v>
      </c>
      <c r="H142" s="191">
        <v>2.0249999999999999</v>
      </c>
      <c r="I142" s="192"/>
      <c r="J142" s="192">
        <f>ROUND(I142*H142,2)</f>
        <v>0</v>
      </c>
      <c r="K142" s="193"/>
      <c r="L142" s="112"/>
      <c r="M142" s="194" t="s">
        <v>1</v>
      </c>
      <c r="N142" s="195" t="s">
        <v>40</v>
      </c>
      <c r="O142" s="196">
        <v>6.0000000000000001E-3</v>
      </c>
      <c r="P142" s="196">
        <f>O142*H142</f>
        <v>1.2149999999999999E-2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111"/>
      <c r="V142" s="111"/>
      <c r="W142" s="29"/>
      <c r="X142" s="29"/>
      <c r="Y142" s="29"/>
      <c r="Z142" s="29"/>
      <c r="AA142" s="29"/>
      <c r="AB142" s="29"/>
      <c r="AC142" s="29"/>
      <c r="AD142" s="29"/>
      <c r="AE142" s="29"/>
      <c r="AR142" s="99" t="s">
        <v>211</v>
      </c>
      <c r="AT142" s="99" t="s">
        <v>207</v>
      </c>
      <c r="AU142" s="99" t="s">
        <v>83</v>
      </c>
      <c r="AY142" s="18" t="s">
        <v>204</v>
      </c>
      <c r="BE142" s="100">
        <f>IF(N142="základní",J142,0)</f>
        <v>0</v>
      </c>
      <c r="BF142" s="100">
        <f>IF(N142="snížená",J142,0)</f>
        <v>0</v>
      </c>
      <c r="BG142" s="100">
        <f>IF(N142="zákl. přenesená",J142,0)</f>
        <v>0</v>
      </c>
      <c r="BH142" s="100">
        <f>IF(N142="sníž. přenesená",J142,0)</f>
        <v>0</v>
      </c>
      <c r="BI142" s="100">
        <f>IF(N142="nulová",J142,0)</f>
        <v>0</v>
      </c>
      <c r="BJ142" s="18" t="s">
        <v>81</v>
      </c>
      <c r="BK142" s="100">
        <f>ROUND(I142*H142,2)</f>
        <v>0</v>
      </c>
      <c r="BL142" s="18" t="s">
        <v>211</v>
      </c>
      <c r="BM142" s="99" t="s">
        <v>2140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2141</v>
      </c>
      <c r="G143" s="198"/>
      <c r="H143" s="203">
        <v>2.0249999999999999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5" customFormat="1" x14ac:dyDescent="0.2">
      <c r="A144" s="207"/>
      <c r="B144" s="208"/>
      <c r="C144" s="207"/>
      <c r="D144" s="200" t="s">
        <v>212</v>
      </c>
      <c r="E144" s="209" t="s">
        <v>1</v>
      </c>
      <c r="F144" s="210" t="s">
        <v>227</v>
      </c>
      <c r="G144" s="207"/>
      <c r="H144" s="211">
        <v>2.0249999999999999</v>
      </c>
      <c r="I144" s="207"/>
      <c r="J144" s="207"/>
      <c r="K144" s="207"/>
      <c r="L144" s="208"/>
      <c r="M144" s="212"/>
      <c r="N144" s="213"/>
      <c r="O144" s="213"/>
      <c r="P144" s="213"/>
      <c r="Q144" s="213"/>
      <c r="R144" s="213"/>
      <c r="S144" s="213"/>
      <c r="T144" s="214"/>
      <c r="U144" s="207"/>
      <c r="V144" s="207"/>
      <c r="AT144" s="103" t="s">
        <v>212</v>
      </c>
      <c r="AU144" s="103" t="s">
        <v>83</v>
      </c>
      <c r="AV144" s="15" t="s">
        <v>211</v>
      </c>
      <c r="AW144" s="15" t="s">
        <v>32</v>
      </c>
      <c r="AX144" s="15" t="s">
        <v>81</v>
      </c>
      <c r="AY144" s="103" t="s">
        <v>204</v>
      </c>
    </row>
    <row r="145" spans="1:65" s="2" customFormat="1" ht="33" customHeight="1" x14ac:dyDescent="0.2">
      <c r="A145" s="111"/>
      <c r="B145" s="112"/>
      <c r="C145" s="187" t="s">
        <v>205</v>
      </c>
      <c r="D145" s="187" t="s">
        <v>207</v>
      </c>
      <c r="E145" s="188" t="s">
        <v>2003</v>
      </c>
      <c r="F145" s="189" t="s">
        <v>2004</v>
      </c>
      <c r="G145" s="190" t="s">
        <v>859</v>
      </c>
      <c r="H145" s="191">
        <v>1.62</v>
      </c>
      <c r="I145" s="192"/>
      <c r="J145" s="192">
        <f>ROUND(I145*H145,2)</f>
        <v>0</v>
      </c>
      <c r="K145" s="193"/>
      <c r="L145" s="112"/>
      <c r="M145" s="194" t="s">
        <v>1</v>
      </c>
      <c r="N145" s="195" t="s">
        <v>40</v>
      </c>
      <c r="O145" s="196">
        <v>0</v>
      </c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111"/>
      <c r="V145" s="111"/>
      <c r="W145" s="29"/>
      <c r="X145" s="29"/>
      <c r="Y145" s="29"/>
      <c r="Z145" s="29"/>
      <c r="AA145" s="29"/>
      <c r="AB145" s="29"/>
      <c r="AC145" s="29"/>
      <c r="AD145" s="29"/>
      <c r="AE145" s="29"/>
      <c r="AR145" s="99" t="s">
        <v>211</v>
      </c>
      <c r="AT145" s="99" t="s">
        <v>207</v>
      </c>
      <c r="AU145" s="99" t="s">
        <v>83</v>
      </c>
      <c r="AY145" s="18" t="s">
        <v>204</v>
      </c>
      <c r="BE145" s="100">
        <f>IF(N145="základní",J145,0)</f>
        <v>0</v>
      </c>
      <c r="BF145" s="100">
        <f>IF(N145="snížená",J145,0)</f>
        <v>0</v>
      </c>
      <c r="BG145" s="100">
        <f>IF(N145="zákl. přenesená",J145,0)</f>
        <v>0</v>
      </c>
      <c r="BH145" s="100">
        <f>IF(N145="sníž. přenesená",J145,0)</f>
        <v>0</v>
      </c>
      <c r="BI145" s="100">
        <f>IF(N145="nulová",J145,0)</f>
        <v>0</v>
      </c>
      <c r="BJ145" s="18" t="s">
        <v>81</v>
      </c>
      <c r="BK145" s="100">
        <f>ROUND(I145*H145,2)</f>
        <v>0</v>
      </c>
      <c r="BL145" s="18" t="s">
        <v>211</v>
      </c>
      <c r="BM145" s="99" t="s">
        <v>2142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2143</v>
      </c>
      <c r="G146" s="198"/>
      <c r="H146" s="203">
        <v>1.62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83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5" customFormat="1" x14ac:dyDescent="0.2">
      <c r="A147" s="207"/>
      <c r="B147" s="208"/>
      <c r="C147" s="207"/>
      <c r="D147" s="200" t="s">
        <v>212</v>
      </c>
      <c r="E147" s="209" t="s">
        <v>1</v>
      </c>
      <c r="F147" s="210" t="s">
        <v>227</v>
      </c>
      <c r="G147" s="207"/>
      <c r="H147" s="211">
        <v>1.62</v>
      </c>
      <c r="I147" s="207"/>
      <c r="J147" s="207"/>
      <c r="K147" s="207"/>
      <c r="L147" s="208"/>
      <c r="M147" s="212"/>
      <c r="N147" s="213"/>
      <c r="O147" s="213"/>
      <c r="P147" s="213"/>
      <c r="Q147" s="213"/>
      <c r="R147" s="213"/>
      <c r="S147" s="213"/>
      <c r="T147" s="214"/>
      <c r="U147" s="207"/>
      <c r="V147" s="207"/>
      <c r="AT147" s="103" t="s">
        <v>212</v>
      </c>
      <c r="AU147" s="103" t="s">
        <v>83</v>
      </c>
      <c r="AV147" s="15" t="s">
        <v>211</v>
      </c>
      <c r="AW147" s="15" t="s">
        <v>32</v>
      </c>
      <c r="AX147" s="15" t="s">
        <v>81</v>
      </c>
      <c r="AY147" s="103" t="s">
        <v>204</v>
      </c>
    </row>
    <row r="148" spans="1:65" s="12" customFormat="1" ht="22.9" customHeight="1" x14ac:dyDescent="0.2">
      <c r="A148" s="176"/>
      <c r="B148" s="177"/>
      <c r="C148" s="176"/>
      <c r="D148" s="178" t="s">
        <v>74</v>
      </c>
      <c r="E148" s="185" t="s">
        <v>83</v>
      </c>
      <c r="F148" s="185" t="s">
        <v>2007</v>
      </c>
      <c r="G148" s="176"/>
      <c r="H148" s="176"/>
      <c r="I148" s="176"/>
      <c r="J148" s="186">
        <f>BK148</f>
        <v>0</v>
      </c>
      <c r="K148" s="176"/>
      <c r="L148" s="177"/>
      <c r="M148" s="181"/>
      <c r="N148" s="182"/>
      <c r="O148" s="182"/>
      <c r="P148" s="183">
        <f>SUM(P149:P151)</f>
        <v>0.43391199999999996</v>
      </c>
      <c r="Q148" s="182"/>
      <c r="R148" s="183">
        <f>SUM(R149:R151)</f>
        <v>1.7096578599999999</v>
      </c>
      <c r="S148" s="182"/>
      <c r="T148" s="184">
        <f>SUM(T149:T151)</f>
        <v>0</v>
      </c>
      <c r="U148" s="176"/>
      <c r="V148" s="176"/>
      <c r="AR148" s="96" t="s">
        <v>81</v>
      </c>
      <c r="AT148" s="97" t="s">
        <v>74</v>
      </c>
      <c r="AU148" s="97" t="s">
        <v>81</v>
      </c>
      <c r="AY148" s="96" t="s">
        <v>204</v>
      </c>
      <c r="BK148" s="98">
        <f>SUM(BK149:BK151)</f>
        <v>0</v>
      </c>
    </row>
    <row r="149" spans="1:65" s="2" customFormat="1" ht="16.5" customHeight="1" x14ac:dyDescent="0.2">
      <c r="A149" s="111"/>
      <c r="B149" s="112"/>
      <c r="C149" s="187" t="s">
        <v>302</v>
      </c>
      <c r="D149" s="187" t="s">
        <v>207</v>
      </c>
      <c r="E149" s="188" t="s">
        <v>2052</v>
      </c>
      <c r="F149" s="189" t="s">
        <v>2053</v>
      </c>
      <c r="G149" s="190" t="s">
        <v>349</v>
      </c>
      <c r="H149" s="191">
        <v>0.74299999999999999</v>
      </c>
      <c r="I149" s="192"/>
      <c r="J149" s="192">
        <f>ROUND(I149*H149,2)</f>
        <v>0</v>
      </c>
      <c r="K149" s="193"/>
      <c r="L149" s="112"/>
      <c r="M149" s="194" t="s">
        <v>1</v>
      </c>
      <c r="N149" s="195" t="s">
        <v>40</v>
      </c>
      <c r="O149" s="196">
        <v>0.58399999999999996</v>
      </c>
      <c r="P149" s="196">
        <f>O149*H149</f>
        <v>0.43391199999999996</v>
      </c>
      <c r="Q149" s="196">
        <v>2.3010199999999998</v>
      </c>
      <c r="R149" s="196">
        <f>Q149*H149</f>
        <v>1.7096578599999999</v>
      </c>
      <c r="S149" s="196">
        <v>0</v>
      </c>
      <c r="T149" s="197">
        <f>S149*H149</f>
        <v>0</v>
      </c>
      <c r="U149" s="111"/>
      <c r="V149" s="111"/>
      <c r="W149" s="29"/>
      <c r="X149" s="29"/>
      <c r="Y149" s="29"/>
      <c r="Z149" s="29"/>
      <c r="AA149" s="29"/>
      <c r="AB149" s="29"/>
      <c r="AC149" s="29"/>
      <c r="AD149" s="29"/>
      <c r="AE149" s="29"/>
      <c r="AR149" s="99" t="s">
        <v>211</v>
      </c>
      <c r="AT149" s="99" t="s">
        <v>207</v>
      </c>
      <c r="AU149" s="99" t="s">
        <v>83</v>
      </c>
      <c r="AY149" s="18" t="s">
        <v>204</v>
      </c>
      <c r="BE149" s="100">
        <f>IF(N149="základní",J149,0)</f>
        <v>0</v>
      </c>
      <c r="BF149" s="100">
        <f>IF(N149="snížená",J149,0)</f>
        <v>0</v>
      </c>
      <c r="BG149" s="100">
        <f>IF(N149="zákl. přenesená",J149,0)</f>
        <v>0</v>
      </c>
      <c r="BH149" s="100">
        <f>IF(N149="sníž. přenesená",J149,0)</f>
        <v>0</v>
      </c>
      <c r="BI149" s="100">
        <f>IF(N149="nulová",J149,0)</f>
        <v>0</v>
      </c>
      <c r="BJ149" s="18" t="s">
        <v>81</v>
      </c>
      <c r="BK149" s="100">
        <f>ROUND(I149*H149,2)</f>
        <v>0</v>
      </c>
      <c r="BL149" s="18" t="s">
        <v>211</v>
      </c>
      <c r="BM149" s="99" t="s">
        <v>2144</v>
      </c>
    </row>
    <row r="150" spans="1:65" s="14" customFormat="1" x14ac:dyDescent="0.2">
      <c r="A150" s="198"/>
      <c r="B150" s="199"/>
      <c r="C150" s="198"/>
      <c r="D150" s="200" t="s">
        <v>212</v>
      </c>
      <c r="E150" s="201" t="s">
        <v>1</v>
      </c>
      <c r="F150" s="202" t="s">
        <v>2145</v>
      </c>
      <c r="G150" s="198"/>
      <c r="H150" s="203">
        <v>0.74299999999999999</v>
      </c>
      <c r="I150" s="198"/>
      <c r="J150" s="198"/>
      <c r="K150" s="198"/>
      <c r="L150" s="199"/>
      <c r="M150" s="204"/>
      <c r="N150" s="205"/>
      <c r="O150" s="205"/>
      <c r="P150" s="205"/>
      <c r="Q150" s="205"/>
      <c r="R150" s="205"/>
      <c r="S150" s="205"/>
      <c r="T150" s="206"/>
      <c r="U150" s="198"/>
      <c r="V150" s="198"/>
      <c r="AT150" s="102" t="s">
        <v>212</v>
      </c>
      <c r="AU150" s="102" t="s">
        <v>83</v>
      </c>
      <c r="AV150" s="14" t="s">
        <v>83</v>
      </c>
      <c r="AW150" s="14" t="s">
        <v>32</v>
      </c>
      <c r="AX150" s="14" t="s">
        <v>75</v>
      </c>
      <c r="AY150" s="102" t="s">
        <v>204</v>
      </c>
    </row>
    <row r="151" spans="1:65" s="15" customFormat="1" x14ac:dyDescent="0.2">
      <c r="A151" s="207"/>
      <c r="B151" s="208"/>
      <c r="C151" s="207"/>
      <c r="D151" s="200" t="s">
        <v>212</v>
      </c>
      <c r="E151" s="209" t="s">
        <v>1</v>
      </c>
      <c r="F151" s="210" t="s">
        <v>227</v>
      </c>
      <c r="G151" s="207"/>
      <c r="H151" s="211">
        <v>0.74299999999999999</v>
      </c>
      <c r="I151" s="207"/>
      <c r="J151" s="207"/>
      <c r="K151" s="207"/>
      <c r="L151" s="208"/>
      <c r="M151" s="212"/>
      <c r="N151" s="213"/>
      <c r="O151" s="213"/>
      <c r="P151" s="213"/>
      <c r="Q151" s="213"/>
      <c r="R151" s="213"/>
      <c r="S151" s="213"/>
      <c r="T151" s="214"/>
      <c r="U151" s="207"/>
      <c r="V151" s="207"/>
      <c r="AT151" s="103" t="s">
        <v>212</v>
      </c>
      <c r="AU151" s="103" t="s">
        <v>83</v>
      </c>
      <c r="AV151" s="15" t="s">
        <v>211</v>
      </c>
      <c r="AW151" s="15" t="s">
        <v>32</v>
      </c>
      <c r="AX151" s="15" t="s">
        <v>81</v>
      </c>
      <c r="AY151" s="103" t="s">
        <v>204</v>
      </c>
    </row>
    <row r="152" spans="1:65" s="12" customFormat="1" ht="22.9" customHeight="1" x14ac:dyDescent="0.2">
      <c r="A152" s="176"/>
      <c r="B152" s="177"/>
      <c r="C152" s="176"/>
      <c r="D152" s="178" t="s">
        <v>74</v>
      </c>
      <c r="E152" s="185" t="s">
        <v>230</v>
      </c>
      <c r="F152" s="185" t="s">
        <v>1134</v>
      </c>
      <c r="G152" s="176"/>
      <c r="H152" s="176"/>
      <c r="I152" s="176"/>
      <c r="J152" s="186">
        <f>BK152</f>
        <v>0</v>
      </c>
      <c r="K152" s="176"/>
      <c r="L152" s="177"/>
      <c r="M152" s="181"/>
      <c r="N152" s="182"/>
      <c r="O152" s="182"/>
      <c r="P152" s="183">
        <f>P153</f>
        <v>6.6660000000000004</v>
      </c>
      <c r="Q152" s="182"/>
      <c r="R152" s="183">
        <f>R153</f>
        <v>1.7386200000000001</v>
      </c>
      <c r="S152" s="182"/>
      <c r="T152" s="184">
        <f>T153</f>
        <v>0</v>
      </c>
      <c r="U152" s="176"/>
      <c r="V152" s="176"/>
      <c r="AR152" s="96" t="s">
        <v>81</v>
      </c>
      <c r="AT152" s="97" t="s">
        <v>74</v>
      </c>
      <c r="AU152" s="97" t="s">
        <v>81</v>
      </c>
      <c r="AY152" s="96" t="s">
        <v>204</v>
      </c>
      <c r="BK152" s="98">
        <f>BK153</f>
        <v>0</v>
      </c>
    </row>
    <row r="153" spans="1:65" s="2" customFormat="1" ht="24.2" customHeight="1" x14ac:dyDescent="0.2">
      <c r="A153" s="111"/>
      <c r="B153" s="112"/>
      <c r="C153" s="187" t="s">
        <v>278</v>
      </c>
      <c r="D153" s="187" t="s">
        <v>207</v>
      </c>
      <c r="E153" s="188" t="s">
        <v>2146</v>
      </c>
      <c r="F153" s="189" t="s">
        <v>2147</v>
      </c>
      <c r="G153" s="190" t="s">
        <v>282</v>
      </c>
      <c r="H153" s="191">
        <v>6</v>
      </c>
      <c r="I153" s="192"/>
      <c r="J153" s="192">
        <f>ROUND(I153*H153,2)</f>
        <v>0</v>
      </c>
      <c r="K153" s="193"/>
      <c r="L153" s="112"/>
      <c r="M153" s="194" t="s">
        <v>1</v>
      </c>
      <c r="N153" s="195" t="s">
        <v>40</v>
      </c>
      <c r="O153" s="196">
        <v>1.111</v>
      </c>
      <c r="P153" s="196">
        <f>O153*H153</f>
        <v>6.6660000000000004</v>
      </c>
      <c r="Q153" s="196">
        <v>0.28977000000000003</v>
      </c>
      <c r="R153" s="196">
        <f>Q153*H153</f>
        <v>1.7386200000000001</v>
      </c>
      <c r="S153" s="196">
        <v>0</v>
      </c>
      <c r="T153" s="197">
        <f>S153*H153</f>
        <v>0</v>
      </c>
      <c r="U153" s="111"/>
      <c r="V153" s="111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211</v>
      </c>
      <c r="AT153" s="99" t="s">
        <v>207</v>
      </c>
      <c r="AU153" s="99" t="s">
        <v>83</v>
      </c>
      <c r="AY153" s="18" t="s">
        <v>204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8" t="s">
        <v>81</v>
      </c>
      <c r="BK153" s="100">
        <f>ROUND(I153*H153,2)</f>
        <v>0</v>
      </c>
      <c r="BL153" s="18" t="s">
        <v>211</v>
      </c>
      <c r="BM153" s="99" t="s">
        <v>2148</v>
      </c>
    </row>
    <row r="154" spans="1:65" s="12" customFormat="1" ht="22.9" customHeight="1" x14ac:dyDescent="0.2">
      <c r="A154" s="176"/>
      <c r="B154" s="177"/>
      <c r="C154" s="176"/>
      <c r="D154" s="178" t="s">
        <v>74</v>
      </c>
      <c r="E154" s="185" t="s">
        <v>211</v>
      </c>
      <c r="F154" s="185" t="s">
        <v>1184</v>
      </c>
      <c r="G154" s="176"/>
      <c r="H154" s="176"/>
      <c r="I154" s="176"/>
      <c r="J154" s="186">
        <f>BK154</f>
        <v>0</v>
      </c>
      <c r="K154" s="176"/>
      <c r="L154" s="177"/>
      <c r="M154" s="181"/>
      <c r="N154" s="182"/>
      <c r="O154" s="182"/>
      <c r="P154" s="183">
        <f>SUM(P155:P157)</f>
        <v>6.02</v>
      </c>
      <c r="Q154" s="182"/>
      <c r="R154" s="183">
        <f>SUM(R155:R157)</f>
        <v>1.1529</v>
      </c>
      <c r="S154" s="182"/>
      <c r="T154" s="184">
        <f>SUM(T155:T157)</f>
        <v>0</v>
      </c>
      <c r="U154" s="176"/>
      <c r="V154" s="176"/>
      <c r="AR154" s="96" t="s">
        <v>81</v>
      </c>
      <c r="AT154" s="97" t="s">
        <v>74</v>
      </c>
      <c r="AU154" s="97" t="s">
        <v>81</v>
      </c>
      <c r="AY154" s="96" t="s">
        <v>204</v>
      </c>
      <c r="BK154" s="98">
        <f>SUM(BK155:BK157)</f>
        <v>0</v>
      </c>
    </row>
    <row r="155" spans="1:65" s="2" customFormat="1" ht="24.2" customHeight="1" x14ac:dyDescent="0.2">
      <c r="A155" s="111"/>
      <c r="B155" s="112"/>
      <c r="C155" s="187" t="s">
        <v>284</v>
      </c>
      <c r="D155" s="187" t="s">
        <v>207</v>
      </c>
      <c r="E155" s="188" t="s">
        <v>2149</v>
      </c>
      <c r="F155" s="189" t="s">
        <v>2150</v>
      </c>
      <c r="G155" s="190" t="s">
        <v>282</v>
      </c>
      <c r="H155" s="191">
        <v>14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0.43</v>
      </c>
      <c r="P155" s="196">
        <f>O155*H155</f>
        <v>6.02</v>
      </c>
      <c r="Q155" s="196">
        <v>8.2350000000000007E-2</v>
      </c>
      <c r="R155" s="196">
        <f>Q155*H155</f>
        <v>1.1529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83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2151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2152</v>
      </c>
      <c r="G156" s="198"/>
      <c r="H156" s="203">
        <v>14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83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5" customFormat="1" x14ac:dyDescent="0.2">
      <c r="A157" s="207"/>
      <c r="B157" s="208"/>
      <c r="C157" s="207"/>
      <c r="D157" s="200" t="s">
        <v>212</v>
      </c>
      <c r="E157" s="209" t="s">
        <v>1</v>
      </c>
      <c r="F157" s="210" t="s">
        <v>227</v>
      </c>
      <c r="G157" s="207"/>
      <c r="H157" s="211">
        <v>14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AT157" s="103" t="s">
        <v>212</v>
      </c>
      <c r="AU157" s="103" t="s">
        <v>83</v>
      </c>
      <c r="AV157" s="15" t="s">
        <v>211</v>
      </c>
      <c r="AW157" s="15" t="s">
        <v>32</v>
      </c>
      <c r="AX157" s="15" t="s">
        <v>81</v>
      </c>
      <c r="AY157" s="103" t="s">
        <v>204</v>
      </c>
    </row>
    <row r="158" spans="1:65" s="12" customFormat="1" ht="22.9" customHeight="1" x14ac:dyDescent="0.2">
      <c r="A158" s="176"/>
      <c r="B158" s="177"/>
      <c r="C158" s="176"/>
      <c r="D158" s="178" t="s">
        <v>74</v>
      </c>
      <c r="E158" s="185" t="s">
        <v>284</v>
      </c>
      <c r="F158" s="185" t="s">
        <v>285</v>
      </c>
      <c r="G158" s="176"/>
      <c r="H158" s="176"/>
      <c r="I158" s="176"/>
      <c r="J158" s="186">
        <f>BK158</f>
        <v>0</v>
      </c>
      <c r="K158" s="176"/>
      <c r="L158" s="177"/>
      <c r="M158" s="181"/>
      <c r="N158" s="182"/>
      <c r="O158" s="182"/>
      <c r="P158" s="183">
        <f>SUM(P159:P169)</f>
        <v>41.903999999999996</v>
      </c>
      <c r="Q158" s="182"/>
      <c r="R158" s="183">
        <f>SUM(R159:R169)</f>
        <v>2.7619999999999999E-2</v>
      </c>
      <c r="S158" s="182"/>
      <c r="T158" s="184">
        <f>SUM(T159:T169)</f>
        <v>1.2</v>
      </c>
      <c r="U158" s="176"/>
      <c r="V158" s="176"/>
      <c r="AR158" s="96" t="s">
        <v>81</v>
      </c>
      <c r="AT158" s="97" t="s">
        <v>74</v>
      </c>
      <c r="AU158" s="97" t="s">
        <v>81</v>
      </c>
      <c r="AY158" s="96" t="s">
        <v>204</v>
      </c>
      <c r="BK158" s="98">
        <f>SUM(BK159:BK169)</f>
        <v>0</v>
      </c>
    </row>
    <row r="159" spans="1:65" s="2" customFormat="1" ht="33" customHeight="1" x14ac:dyDescent="0.2">
      <c r="A159" s="111"/>
      <c r="B159" s="112"/>
      <c r="C159" s="187" t="s">
        <v>291</v>
      </c>
      <c r="D159" s="187" t="s">
        <v>207</v>
      </c>
      <c r="E159" s="188" t="s">
        <v>289</v>
      </c>
      <c r="F159" s="189" t="s">
        <v>290</v>
      </c>
      <c r="G159" s="190" t="s">
        <v>210</v>
      </c>
      <c r="H159" s="191">
        <v>48</v>
      </c>
      <c r="I159" s="192"/>
      <c r="J159" s="192">
        <f>ROUND(I159*H159,2)</f>
        <v>0</v>
      </c>
      <c r="K159" s="193"/>
      <c r="L159" s="112"/>
      <c r="M159" s="194" t="s">
        <v>1</v>
      </c>
      <c r="N159" s="195" t="s">
        <v>40</v>
      </c>
      <c r="O159" s="196">
        <v>0.105</v>
      </c>
      <c r="P159" s="196">
        <f>O159*H159</f>
        <v>5.04</v>
      </c>
      <c r="Q159" s="196">
        <v>1.2999999999999999E-4</v>
      </c>
      <c r="R159" s="196">
        <f>Q159*H159</f>
        <v>6.239999999999999E-3</v>
      </c>
      <c r="S159" s="196">
        <v>0</v>
      </c>
      <c r="T159" s="197">
        <f>S159*H159</f>
        <v>0</v>
      </c>
      <c r="U159" s="111"/>
      <c r="V159" s="111"/>
      <c r="W159" s="29"/>
      <c r="X159" s="29"/>
      <c r="Y159" s="29"/>
      <c r="Z159" s="29"/>
      <c r="AA159" s="29"/>
      <c r="AB159" s="29"/>
      <c r="AC159" s="29"/>
      <c r="AD159" s="29"/>
      <c r="AE159" s="29"/>
      <c r="AR159" s="99" t="s">
        <v>211</v>
      </c>
      <c r="AT159" s="99" t="s">
        <v>207</v>
      </c>
      <c r="AU159" s="99" t="s">
        <v>83</v>
      </c>
      <c r="AY159" s="18" t="s">
        <v>204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8" t="s">
        <v>81</v>
      </c>
      <c r="BK159" s="100">
        <f>ROUND(I159*H159,2)</f>
        <v>0</v>
      </c>
      <c r="BL159" s="18" t="s">
        <v>211</v>
      </c>
      <c r="BM159" s="99" t="s">
        <v>2153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2154</v>
      </c>
      <c r="G160" s="198"/>
      <c r="H160" s="203">
        <v>48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48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83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21.75" customHeight="1" x14ac:dyDescent="0.2">
      <c r="A162" s="111"/>
      <c r="B162" s="112"/>
      <c r="C162" s="187" t="s">
        <v>317</v>
      </c>
      <c r="D162" s="187" t="s">
        <v>207</v>
      </c>
      <c r="E162" s="188" t="s">
        <v>2155</v>
      </c>
      <c r="F162" s="189" t="s">
        <v>2156</v>
      </c>
      <c r="G162" s="190" t="s">
        <v>282</v>
      </c>
      <c r="H162" s="191">
        <v>2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0.5</v>
      </c>
      <c r="P162" s="196">
        <f>O162*H162</f>
        <v>1</v>
      </c>
      <c r="Q162" s="196">
        <v>2.5000000000000001E-4</v>
      </c>
      <c r="R162" s="196">
        <f>Q162*H162</f>
        <v>5.0000000000000001E-4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2157</v>
      </c>
    </row>
    <row r="163" spans="1:65" s="2" customFormat="1" ht="16.5" customHeight="1" x14ac:dyDescent="0.2">
      <c r="A163" s="111"/>
      <c r="B163" s="112"/>
      <c r="C163" s="215" t="s">
        <v>295</v>
      </c>
      <c r="D163" s="215" t="s">
        <v>1071</v>
      </c>
      <c r="E163" s="216" t="s">
        <v>2158</v>
      </c>
      <c r="F163" s="217" t="s">
        <v>2159</v>
      </c>
      <c r="G163" s="218" t="s">
        <v>282</v>
      </c>
      <c r="H163" s="219">
        <v>2</v>
      </c>
      <c r="I163" s="220"/>
      <c r="J163" s="220">
        <f>ROUND(I163*H163,2)</f>
        <v>0</v>
      </c>
      <c r="K163" s="221"/>
      <c r="L163" s="222"/>
      <c r="M163" s="223" t="s">
        <v>1</v>
      </c>
      <c r="N163" s="224" t="s">
        <v>40</v>
      </c>
      <c r="O163" s="196">
        <v>0</v>
      </c>
      <c r="P163" s="196">
        <f>O163*H163</f>
        <v>0</v>
      </c>
      <c r="Q163" s="196">
        <v>0.01</v>
      </c>
      <c r="R163" s="196">
        <f>Q163*H163</f>
        <v>0.02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278</v>
      </c>
      <c r="AT163" s="99" t="s">
        <v>1071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2160</v>
      </c>
    </row>
    <row r="164" spans="1:65" s="2" customFormat="1" ht="24.2" customHeight="1" x14ac:dyDescent="0.2">
      <c r="A164" s="111"/>
      <c r="B164" s="112"/>
      <c r="C164" s="187" t="s">
        <v>346</v>
      </c>
      <c r="D164" s="187" t="s">
        <v>207</v>
      </c>
      <c r="E164" s="188" t="s">
        <v>2161</v>
      </c>
      <c r="F164" s="189" t="s">
        <v>2162</v>
      </c>
      <c r="G164" s="190" t="s">
        <v>282</v>
      </c>
      <c r="H164" s="191">
        <v>8</v>
      </c>
      <c r="I164" s="192"/>
      <c r="J164" s="192">
        <f>ROUND(I164*H164,2)</f>
        <v>0</v>
      </c>
      <c r="K164" s="193"/>
      <c r="L164" s="112"/>
      <c r="M164" s="194" t="s">
        <v>1</v>
      </c>
      <c r="N164" s="195" t="s">
        <v>40</v>
      </c>
      <c r="O164" s="196">
        <v>0.22900000000000001</v>
      </c>
      <c r="P164" s="196">
        <f>O164*H164</f>
        <v>1.8320000000000001</v>
      </c>
      <c r="Q164" s="196">
        <v>1.1E-4</v>
      </c>
      <c r="R164" s="196">
        <f>Q164*H164</f>
        <v>8.8000000000000003E-4</v>
      </c>
      <c r="S164" s="196">
        <v>0</v>
      </c>
      <c r="T164" s="197">
        <f>S164*H164</f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211</v>
      </c>
      <c r="AT164" s="99" t="s">
        <v>207</v>
      </c>
      <c r="AU164" s="99" t="s">
        <v>83</v>
      </c>
      <c r="AY164" s="18" t="s">
        <v>204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8" t="s">
        <v>81</v>
      </c>
      <c r="BK164" s="100">
        <f>ROUND(I164*H164,2)</f>
        <v>0</v>
      </c>
      <c r="BL164" s="18" t="s">
        <v>211</v>
      </c>
      <c r="BM164" s="99" t="s">
        <v>2163</v>
      </c>
    </row>
    <row r="165" spans="1:65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385</v>
      </c>
      <c r="G165" s="198"/>
      <c r="H165" s="203">
        <v>8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65" s="15" customFormat="1" x14ac:dyDescent="0.2">
      <c r="A166" s="207"/>
      <c r="B166" s="208"/>
      <c r="C166" s="207"/>
      <c r="D166" s="200" t="s">
        <v>212</v>
      </c>
      <c r="E166" s="209" t="s">
        <v>1</v>
      </c>
      <c r="F166" s="210" t="s">
        <v>227</v>
      </c>
      <c r="G166" s="207"/>
      <c r="H166" s="211">
        <v>8</v>
      </c>
      <c r="I166" s="207"/>
      <c r="J166" s="207"/>
      <c r="K166" s="207"/>
      <c r="L166" s="208"/>
      <c r="M166" s="212"/>
      <c r="N166" s="213"/>
      <c r="O166" s="213"/>
      <c r="P166" s="213"/>
      <c r="Q166" s="213"/>
      <c r="R166" s="213"/>
      <c r="S166" s="213"/>
      <c r="T166" s="214"/>
      <c r="U166" s="207"/>
      <c r="V166" s="207"/>
      <c r="AT166" s="103" t="s">
        <v>212</v>
      </c>
      <c r="AU166" s="103" t="s">
        <v>83</v>
      </c>
      <c r="AV166" s="15" t="s">
        <v>211</v>
      </c>
      <c r="AW166" s="15" t="s">
        <v>32</v>
      </c>
      <c r="AX166" s="15" t="s">
        <v>81</v>
      </c>
      <c r="AY166" s="103" t="s">
        <v>204</v>
      </c>
    </row>
    <row r="167" spans="1:65" s="2" customFormat="1" ht="24.2" customHeight="1" x14ac:dyDescent="0.2">
      <c r="A167" s="111"/>
      <c r="B167" s="112"/>
      <c r="C167" s="187" t="s">
        <v>305</v>
      </c>
      <c r="D167" s="187" t="s">
        <v>207</v>
      </c>
      <c r="E167" s="188" t="s">
        <v>2164</v>
      </c>
      <c r="F167" s="189" t="s">
        <v>2165</v>
      </c>
      <c r="G167" s="190" t="s">
        <v>282</v>
      </c>
      <c r="H167" s="191">
        <v>16</v>
      </c>
      <c r="I167" s="192"/>
      <c r="J167" s="192">
        <f>ROUND(I167*H167,2)</f>
        <v>0</v>
      </c>
      <c r="K167" s="193"/>
      <c r="L167" s="112"/>
      <c r="M167" s="194" t="s">
        <v>1</v>
      </c>
      <c r="N167" s="195" t="s">
        <v>40</v>
      </c>
      <c r="O167" s="196">
        <v>2.1269999999999998</v>
      </c>
      <c r="P167" s="196">
        <f>O167*H167</f>
        <v>34.031999999999996</v>
      </c>
      <c r="Q167" s="196">
        <v>0</v>
      </c>
      <c r="R167" s="196">
        <f>Q167*H167</f>
        <v>0</v>
      </c>
      <c r="S167" s="196">
        <v>7.4999999999999997E-2</v>
      </c>
      <c r="T167" s="197">
        <f>S167*H167</f>
        <v>1.2</v>
      </c>
      <c r="U167" s="111"/>
      <c r="V167" s="111"/>
      <c r="W167" s="29"/>
      <c r="X167" s="29"/>
      <c r="Y167" s="29"/>
      <c r="Z167" s="29"/>
      <c r="AA167" s="29"/>
      <c r="AB167" s="29"/>
      <c r="AC167" s="29"/>
      <c r="AD167" s="29"/>
      <c r="AE167" s="29"/>
      <c r="AR167" s="99" t="s">
        <v>211</v>
      </c>
      <c r="AT167" s="99" t="s">
        <v>207</v>
      </c>
      <c r="AU167" s="99" t="s">
        <v>83</v>
      </c>
      <c r="AY167" s="18" t="s">
        <v>204</v>
      </c>
      <c r="BE167" s="100">
        <f>IF(N167="základní",J167,0)</f>
        <v>0</v>
      </c>
      <c r="BF167" s="100">
        <f>IF(N167="snížená",J167,0)</f>
        <v>0</v>
      </c>
      <c r="BG167" s="100">
        <f>IF(N167="zákl. přenesená",J167,0)</f>
        <v>0</v>
      </c>
      <c r="BH167" s="100">
        <f>IF(N167="sníž. přenesená",J167,0)</f>
        <v>0</v>
      </c>
      <c r="BI167" s="100">
        <f>IF(N167="nulová",J167,0)</f>
        <v>0</v>
      </c>
      <c r="BJ167" s="18" t="s">
        <v>81</v>
      </c>
      <c r="BK167" s="100">
        <f>ROUND(I167*H167,2)</f>
        <v>0</v>
      </c>
      <c r="BL167" s="18" t="s">
        <v>211</v>
      </c>
      <c r="BM167" s="99" t="s">
        <v>2166</v>
      </c>
    </row>
    <row r="168" spans="1:65" s="14" customFormat="1" x14ac:dyDescent="0.2">
      <c r="A168" s="198"/>
      <c r="B168" s="199"/>
      <c r="C168" s="198"/>
      <c r="D168" s="200" t="s">
        <v>212</v>
      </c>
      <c r="E168" s="201" t="s">
        <v>1</v>
      </c>
      <c r="F168" s="202" t="s">
        <v>2167</v>
      </c>
      <c r="G168" s="198"/>
      <c r="H168" s="203">
        <v>16</v>
      </c>
      <c r="I168" s="198"/>
      <c r="J168" s="198"/>
      <c r="K168" s="198"/>
      <c r="L168" s="199"/>
      <c r="M168" s="204"/>
      <c r="N168" s="205"/>
      <c r="O168" s="205"/>
      <c r="P168" s="205"/>
      <c r="Q168" s="205"/>
      <c r="R168" s="205"/>
      <c r="S168" s="205"/>
      <c r="T168" s="206"/>
      <c r="U168" s="198"/>
      <c r="V168" s="198"/>
      <c r="AT168" s="102" t="s">
        <v>212</v>
      </c>
      <c r="AU168" s="102" t="s">
        <v>83</v>
      </c>
      <c r="AV168" s="14" t="s">
        <v>83</v>
      </c>
      <c r="AW168" s="14" t="s">
        <v>32</v>
      </c>
      <c r="AX168" s="14" t="s">
        <v>75</v>
      </c>
      <c r="AY168" s="102" t="s">
        <v>204</v>
      </c>
    </row>
    <row r="169" spans="1:65" s="15" customFormat="1" x14ac:dyDescent="0.2">
      <c r="A169" s="207"/>
      <c r="B169" s="208"/>
      <c r="C169" s="207"/>
      <c r="D169" s="200" t="s">
        <v>212</v>
      </c>
      <c r="E169" s="209" t="s">
        <v>1</v>
      </c>
      <c r="F169" s="210" t="s">
        <v>227</v>
      </c>
      <c r="G169" s="207"/>
      <c r="H169" s="211">
        <v>16</v>
      </c>
      <c r="I169" s="207"/>
      <c r="J169" s="207"/>
      <c r="K169" s="207"/>
      <c r="L169" s="208"/>
      <c r="M169" s="212"/>
      <c r="N169" s="213"/>
      <c r="O169" s="213"/>
      <c r="P169" s="213"/>
      <c r="Q169" s="213"/>
      <c r="R169" s="213"/>
      <c r="S169" s="213"/>
      <c r="T169" s="214"/>
      <c r="U169" s="207"/>
      <c r="V169" s="207"/>
      <c r="AT169" s="103" t="s">
        <v>212</v>
      </c>
      <c r="AU169" s="103" t="s">
        <v>83</v>
      </c>
      <c r="AV169" s="15" t="s">
        <v>211</v>
      </c>
      <c r="AW169" s="15" t="s">
        <v>32</v>
      </c>
      <c r="AX169" s="15" t="s">
        <v>81</v>
      </c>
      <c r="AY169" s="103" t="s">
        <v>204</v>
      </c>
    </row>
    <row r="170" spans="1:65" s="12" customFormat="1" ht="22.9" customHeight="1" x14ac:dyDescent="0.2">
      <c r="A170" s="176"/>
      <c r="B170" s="177"/>
      <c r="C170" s="176"/>
      <c r="D170" s="178" t="s">
        <v>74</v>
      </c>
      <c r="E170" s="185" t="s">
        <v>854</v>
      </c>
      <c r="F170" s="185" t="s">
        <v>855</v>
      </c>
      <c r="G170" s="176"/>
      <c r="H170" s="176"/>
      <c r="I170" s="176"/>
      <c r="J170" s="186">
        <f>BK170</f>
        <v>0</v>
      </c>
      <c r="K170" s="176"/>
      <c r="L170" s="177"/>
      <c r="M170" s="181"/>
      <c r="N170" s="182"/>
      <c r="O170" s="182"/>
      <c r="P170" s="183">
        <f>SUM(P171:P177)</f>
        <v>34.252416000000004</v>
      </c>
      <c r="Q170" s="182"/>
      <c r="R170" s="183">
        <f>SUM(R171:R177)</f>
        <v>0</v>
      </c>
      <c r="S170" s="182"/>
      <c r="T170" s="184">
        <f>SUM(T171:T177)</f>
        <v>0</v>
      </c>
      <c r="U170" s="176"/>
      <c r="V170" s="176"/>
      <c r="AR170" s="96" t="s">
        <v>81</v>
      </c>
      <c r="AT170" s="97" t="s">
        <v>74</v>
      </c>
      <c r="AU170" s="97" t="s">
        <v>81</v>
      </c>
      <c r="AY170" s="96" t="s">
        <v>204</v>
      </c>
      <c r="BK170" s="98">
        <f>SUM(BK171:BK177)</f>
        <v>0</v>
      </c>
    </row>
    <row r="171" spans="1:65" s="2" customFormat="1" ht="33" customHeight="1" x14ac:dyDescent="0.2">
      <c r="A171" s="111"/>
      <c r="B171" s="112"/>
      <c r="C171" s="187" t="s">
        <v>8</v>
      </c>
      <c r="D171" s="187" t="s">
        <v>207</v>
      </c>
      <c r="E171" s="188" t="s">
        <v>857</v>
      </c>
      <c r="F171" s="189" t="s">
        <v>2080</v>
      </c>
      <c r="G171" s="190" t="s">
        <v>859</v>
      </c>
      <c r="H171" s="191">
        <v>4.2240000000000002</v>
      </c>
      <c r="I171" s="192"/>
      <c r="J171" s="192">
        <f>ROUND(I171*H171,2)</f>
        <v>0</v>
      </c>
      <c r="K171" s="193"/>
      <c r="L171" s="112"/>
      <c r="M171" s="194" t="s">
        <v>1</v>
      </c>
      <c r="N171" s="195" t="s">
        <v>40</v>
      </c>
      <c r="O171" s="196">
        <v>7.9</v>
      </c>
      <c r="P171" s="196">
        <f>O171*H171</f>
        <v>33.369600000000005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111"/>
      <c r="V171" s="111"/>
      <c r="W171" s="29"/>
      <c r="X171" s="29"/>
      <c r="Y171" s="29"/>
      <c r="Z171" s="29"/>
      <c r="AA171" s="29"/>
      <c r="AB171" s="29"/>
      <c r="AC171" s="29"/>
      <c r="AD171" s="29"/>
      <c r="AE171" s="29"/>
      <c r="AR171" s="99" t="s">
        <v>211</v>
      </c>
      <c r="AT171" s="99" t="s">
        <v>207</v>
      </c>
      <c r="AU171" s="99" t="s">
        <v>83</v>
      </c>
      <c r="AY171" s="18" t="s">
        <v>204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8" t="s">
        <v>81</v>
      </c>
      <c r="BK171" s="100">
        <f>ROUND(I171*H171,2)</f>
        <v>0</v>
      </c>
      <c r="BL171" s="18" t="s">
        <v>211</v>
      </c>
      <c r="BM171" s="99" t="s">
        <v>2168</v>
      </c>
    </row>
    <row r="172" spans="1:65" s="2" customFormat="1" ht="24.2" customHeight="1" x14ac:dyDescent="0.2">
      <c r="A172" s="111"/>
      <c r="B172" s="112"/>
      <c r="C172" s="187" t="s">
        <v>310</v>
      </c>
      <c r="D172" s="187" t="s">
        <v>207</v>
      </c>
      <c r="E172" s="188" t="s">
        <v>866</v>
      </c>
      <c r="F172" s="189" t="s">
        <v>867</v>
      </c>
      <c r="G172" s="190" t="s">
        <v>859</v>
      </c>
      <c r="H172" s="191">
        <v>4.2240000000000002</v>
      </c>
      <c r="I172" s="192"/>
      <c r="J172" s="192">
        <f>ROUND(I172*H172,2)</f>
        <v>0</v>
      </c>
      <c r="K172" s="193"/>
      <c r="L172" s="112"/>
      <c r="M172" s="194" t="s">
        <v>1</v>
      </c>
      <c r="N172" s="195" t="s">
        <v>40</v>
      </c>
      <c r="O172" s="196">
        <v>0.125</v>
      </c>
      <c r="P172" s="196">
        <f>O172*H172</f>
        <v>0.52800000000000002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111"/>
      <c r="V172" s="111"/>
      <c r="W172" s="29"/>
      <c r="X172" s="29"/>
      <c r="Y172" s="29"/>
      <c r="Z172" s="29"/>
      <c r="AA172" s="29"/>
      <c r="AB172" s="29"/>
      <c r="AC172" s="29"/>
      <c r="AD172" s="29"/>
      <c r="AE172" s="29"/>
      <c r="AR172" s="99" t="s">
        <v>211</v>
      </c>
      <c r="AT172" s="99" t="s">
        <v>207</v>
      </c>
      <c r="AU172" s="99" t="s">
        <v>83</v>
      </c>
      <c r="AY172" s="18" t="s">
        <v>204</v>
      </c>
      <c r="BE172" s="100">
        <f>IF(N172="základní",J172,0)</f>
        <v>0</v>
      </c>
      <c r="BF172" s="100">
        <f>IF(N172="snížená",J172,0)</f>
        <v>0</v>
      </c>
      <c r="BG172" s="100">
        <f>IF(N172="zákl. přenesená",J172,0)</f>
        <v>0</v>
      </c>
      <c r="BH172" s="100">
        <f>IF(N172="sníž. přenesená",J172,0)</f>
        <v>0</v>
      </c>
      <c r="BI172" s="100">
        <f>IF(N172="nulová",J172,0)</f>
        <v>0</v>
      </c>
      <c r="BJ172" s="18" t="s">
        <v>81</v>
      </c>
      <c r="BK172" s="100">
        <f>ROUND(I172*H172,2)</f>
        <v>0</v>
      </c>
      <c r="BL172" s="18" t="s">
        <v>211</v>
      </c>
      <c r="BM172" s="99" t="s">
        <v>2169</v>
      </c>
    </row>
    <row r="173" spans="1:65" s="2" customFormat="1" ht="24.2" customHeight="1" x14ac:dyDescent="0.2">
      <c r="A173" s="111"/>
      <c r="B173" s="112"/>
      <c r="C173" s="187" t="s">
        <v>376</v>
      </c>
      <c r="D173" s="187" t="s">
        <v>207</v>
      </c>
      <c r="E173" s="188" t="s">
        <v>869</v>
      </c>
      <c r="F173" s="189" t="s">
        <v>870</v>
      </c>
      <c r="G173" s="190" t="s">
        <v>859</v>
      </c>
      <c r="H173" s="191">
        <v>59.136000000000003</v>
      </c>
      <c r="I173" s="192"/>
      <c r="J173" s="192">
        <f>ROUND(I173*H173,2)</f>
        <v>0</v>
      </c>
      <c r="K173" s="193"/>
      <c r="L173" s="112"/>
      <c r="M173" s="194" t="s">
        <v>1</v>
      </c>
      <c r="N173" s="195" t="s">
        <v>40</v>
      </c>
      <c r="O173" s="196">
        <v>6.0000000000000001E-3</v>
      </c>
      <c r="P173" s="196">
        <f>O173*H173</f>
        <v>0.35481600000000002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211</v>
      </c>
      <c r="AT173" s="99" t="s">
        <v>207</v>
      </c>
      <c r="AU173" s="99" t="s">
        <v>83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211</v>
      </c>
      <c r="BM173" s="99" t="s">
        <v>2170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2171</v>
      </c>
      <c r="G174" s="198"/>
      <c r="H174" s="203">
        <v>59.136000000000003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5" customFormat="1" x14ac:dyDescent="0.2">
      <c r="A175" s="207"/>
      <c r="B175" s="208"/>
      <c r="C175" s="207"/>
      <c r="D175" s="200" t="s">
        <v>212</v>
      </c>
      <c r="E175" s="209" t="s">
        <v>1</v>
      </c>
      <c r="F175" s="210" t="s">
        <v>227</v>
      </c>
      <c r="G175" s="207"/>
      <c r="H175" s="211">
        <v>59.136000000000003</v>
      </c>
      <c r="I175" s="207"/>
      <c r="J175" s="207"/>
      <c r="K175" s="207"/>
      <c r="L175" s="208"/>
      <c r="M175" s="212"/>
      <c r="N175" s="213"/>
      <c r="O175" s="213"/>
      <c r="P175" s="213"/>
      <c r="Q175" s="213"/>
      <c r="R175" s="213"/>
      <c r="S175" s="213"/>
      <c r="T175" s="214"/>
      <c r="U175" s="207"/>
      <c r="V175" s="207"/>
      <c r="AT175" s="103" t="s">
        <v>212</v>
      </c>
      <c r="AU175" s="103" t="s">
        <v>83</v>
      </c>
      <c r="AV175" s="15" t="s">
        <v>211</v>
      </c>
      <c r="AW175" s="15" t="s">
        <v>32</v>
      </c>
      <c r="AX175" s="15" t="s">
        <v>81</v>
      </c>
      <c r="AY175" s="103" t="s">
        <v>204</v>
      </c>
    </row>
    <row r="176" spans="1:65" s="2" customFormat="1" ht="33" customHeight="1" x14ac:dyDescent="0.2">
      <c r="A176" s="111"/>
      <c r="B176" s="112"/>
      <c r="C176" s="187" t="s">
        <v>313</v>
      </c>
      <c r="D176" s="187" t="s">
        <v>207</v>
      </c>
      <c r="E176" s="188" t="s">
        <v>895</v>
      </c>
      <c r="F176" s="189" t="s">
        <v>896</v>
      </c>
      <c r="G176" s="190" t="s">
        <v>859</v>
      </c>
      <c r="H176" s="191">
        <v>3.024</v>
      </c>
      <c r="I176" s="192"/>
      <c r="J176" s="192">
        <f>ROUND(I176*H176,2)</f>
        <v>0</v>
      </c>
      <c r="K176" s="193"/>
      <c r="L176" s="112"/>
      <c r="M176" s="194" t="s">
        <v>1</v>
      </c>
      <c r="N176" s="195" t="s">
        <v>40</v>
      </c>
      <c r="O176" s="196">
        <v>0</v>
      </c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111"/>
      <c r="V176" s="111"/>
      <c r="W176" s="29"/>
      <c r="X176" s="29"/>
      <c r="Y176" s="29"/>
      <c r="Z176" s="29"/>
      <c r="AA176" s="29"/>
      <c r="AB176" s="29"/>
      <c r="AC176" s="29"/>
      <c r="AD176" s="29"/>
      <c r="AE176" s="29"/>
      <c r="AR176" s="99" t="s">
        <v>211</v>
      </c>
      <c r="AT176" s="99" t="s">
        <v>207</v>
      </c>
      <c r="AU176" s="99" t="s">
        <v>83</v>
      </c>
      <c r="AY176" s="18" t="s">
        <v>204</v>
      </c>
      <c r="BE176" s="100">
        <f>IF(N176="základní",J176,0)</f>
        <v>0</v>
      </c>
      <c r="BF176" s="100">
        <f>IF(N176="snížená",J176,0)</f>
        <v>0</v>
      </c>
      <c r="BG176" s="100">
        <f>IF(N176="zákl. přenesená",J176,0)</f>
        <v>0</v>
      </c>
      <c r="BH176" s="100">
        <f>IF(N176="sníž. přenesená",J176,0)</f>
        <v>0</v>
      </c>
      <c r="BI176" s="100">
        <f>IF(N176="nulová",J176,0)</f>
        <v>0</v>
      </c>
      <c r="BJ176" s="18" t="s">
        <v>81</v>
      </c>
      <c r="BK176" s="100">
        <f>ROUND(I176*H176,2)</f>
        <v>0</v>
      </c>
      <c r="BL176" s="18" t="s">
        <v>211</v>
      </c>
      <c r="BM176" s="99" t="s">
        <v>2172</v>
      </c>
    </row>
    <row r="177" spans="1:65" s="2" customFormat="1" ht="44.25" customHeight="1" x14ac:dyDescent="0.2">
      <c r="A177" s="111"/>
      <c r="B177" s="112"/>
      <c r="C177" s="187" t="s">
        <v>386</v>
      </c>
      <c r="D177" s="187" t="s">
        <v>207</v>
      </c>
      <c r="E177" s="188" t="s">
        <v>2087</v>
      </c>
      <c r="F177" s="189" t="s">
        <v>2088</v>
      </c>
      <c r="G177" s="190" t="s">
        <v>859</v>
      </c>
      <c r="H177" s="191">
        <v>1.2</v>
      </c>
      <c r="I177" s="192"/>
      <c r="J177" s="192">
        <f>ROUND(I177*H177,2)</f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8" t="s">
        <v>81</v>
      </c>
      <c r="BK177" s="100">
        <f>ROUND(I177*H177,2)</f>
        <v>0</v>
      </c>
      <c r="BL177" s="18" t="s">
        <v>211</v>
      </c>
      <c r="BM177" s="99" t="s">
        <v>2173</v>
      </c>
    </row>
    <row r="178" spans="1:65" s="12" customFormat="1" ht="22.9" customHeight="1" x14ac:dyDescent="0.2">
      <c r="A178" s="176"/>
      <c r="B178" s="177"/>
      <c r="C178" s="176"/>
      <c r="D178" s="178" t="s">
        <v>74</v>
      </c>
      <c r="E178" s="185" t="s">
        <v>900</v>
      </c>
      <c r="F178" s="185" t="s">
        <v>901</v>
      </c>
      <c r="G178" s="176"/>
      <c r="H178" s="176"/>
      <c r="I178" s="176"/>
      <c r="J178" s="186">
        <f>BK178</f>
        <v>0</v>
      </c>
      <c r="K178" s="176"/>
      <c r="L178" s="177"/>
      <c r="M178" s="181"/>
      <c r="N178" s="182"/>
      <c r="O178" s="182"/>
      <c r="P178" s="183">
        <f>P179</f>
        <v>22.820969999999996</v>
      </c>
      <c r="Q178" s="182"/>
      <c r="R178" s="183">
        <f>R179</f>
        <v>0</v>
      </c>
      <c r="S178" s="182"/>
      <c r="T178" s="184">
        <f>T179</f>
        <v>0</v>
      </c>
      <c r="U178" s="176"/>
      <c r="V178" s="176"/>
      <c r="AR178" s="96" t="s">
        <v>81</v>
      </c>
      <c r="AT178" s="97" t="s">
        <v>74</v>
      </c>
      <c r="AU178" s="97" t="s">
        <v>81</v>
      </c>
      <c r="AY178" s="96" t="s">
        <v>204</v>
      </c>
      <c r="BK178" s="98">
        <f>BK179</f>
        <v>0</v>
      </c>
    </row>
    <row r="179" spans="1:65" s="2" customFormat="1" ht="24.2" customHeight="1" x14ac:dyDescent="0.2">
      <c r="A179" s="111"/>
      <c r="B179" s="112"/>
      <c r="C179" s="187" t="s">
        <v>316</v>
      </c>
      <c r="D179" s="187" t="s">
        <v>207</v>
      </c>
      <c r="E179" s="188" t="s">
        <v>903</v>
      </c>
      <c r="F179" s="189" t="s">
        <v>904</v>
      </c>
      <c r="G179" s="190" t="s">
        <v>859</v>
      </c>
      <c r="H179" s="191">
        <v>4.6289999999999996</v>
      </c>
      <c r="I179" s="192"/>
      <c r="J179" s="192">
        <f>ROUND(I179*H179,2)</f>
        <v>0</v>
      </c>
      <c r="K179" s="193"/>
      <c r="L179" s="112"/>
      <c r="M179" s="194" t="s">
        <v>1</v>
      </c>
      <c r="N179" s="195" t="s">
        <v>40</v>
      </c>
      <c r="O179" s="196">
        <v>4.93</v>
      </c>
      <c r="P179" s="196">
        <f>O179*H179</f>
        <v>22.820969999999996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211</v>
      </c>
      <c r="AT179" s="99" t="s">
        <v>207</v>
      </c>
      <c r="AU179" s="99" t="s">
        <v>83</v>
      </c>
      <c r="AY179" s="18" t="s">
        <v>204</v>
      </c>
      <c r="BE179" s="100">
        <f>IF(N179="základní",J179,0)</f>
        <v>0</v>
      </c>
      <c r="BF179" s="100">
        <f>IF(N179="snížená",J179,0)</f>
        <v>0</v>
      </c>
      <c r="BG179" s="100">
        <f>IF(N179="zákl. přenesená",J179,0)</f>
        <v>0</v>
      </c>
      <c r="BH179" s="100">
        <f>IF(N179="sníž. přenesená",J179,0)</f>
        <v>0</v>
      </c>
      <c r="BI179" s="100">
        <f>IF(N179="nulová",J179,0)</f>
        <v>0</v>
      </c>
      <c r="BJ179" s="18" t="s">
        <v>81</v>
      </c>
      <c r="BK179" s="100">
        <f>ROUND(I179*H179,2)</f>
        <v>0</v>
      </c>
      <c r="BL179" s="18" t="s">
        <v>211</v>
      </c>
      <c r="BM179" s="99" t="s">
        <v>2174</v>
      </c>
    </row>
    <row r="180" spans="1:65" s="12" customFormat="1" ht="25.9" customHeight="1" x14ac:dyDescent="0.2">
      <c r="A180" s="176"/>
      <c r="B180" s="177"/>
      <c r="C180" s="176"/>
      <c r="D180" s="178" t="s">
        <v>74</v>
      </c>
      <c r="E180" s="179" t="s">
        <v>906</v>
      </c>
      <c r="F180" s="179" t="s">
        <v>907</v>
      </c>
      <c r="G180" s="176"/>
      <c r="H180" s="176"/>
      <c r="I180" s="176"/>
      <c r="J180" s="180">
        <f>BK180</f>
        <v>0</v>
      </c>
      <c r="K180" s="176"/>
      <c r="L180" s="177"/>
      <c r="M180" s="181"/>
      <c r="N180" s="182"/>
      <c r="O180" s="182"/>
      <c r="P180" s="183">
        <f>P181+P232</f>
        <v>212.59418400000001</v>
      </c>
      <c r="Q180" s="182"/>
      <c r="R180" s="183">
        <f>R181+R232</f>
        <v>7.1435826999999996</v>
      </c>
      <c r="S180" s="182"/>
      <c r="T180" s="184">
        <f>T181+T232</f>
        <v>3.0243769999999994</v>
      </c>
      <c r="U180" s="176"/>
      <c r="V180" s="176"/>
      <c r="AR180" s="96" t="s">
        <v>83</v>
      </c>
      <c r="AT180" s="97" t="s">
        <v>74</v>
      </c>
      <c r="AU180" s="97" t="s">
        <v>75</v>
      </c>
      <c r="AY180" s="96" t="s">
        <v>204</v>
      </c>
      <c r="BK180" s="98">
        <f>BK181+BK232</f>
        <v>0</v>
      </c>
    </row>
    <row r="181" spans="1:65" s="12" customFormat="1" ht="22.9" customHeight="1" x14ac:dyDescent="0.2">
      <c r="A181" s="176"/>
      <c r="B181" s="177"/>
      <c r="C181" s="176"/>
      <c r="D181" s="178" t="s">
        <v>74</v>
      </c>
      <c r="E181" s="185" t="s">
        <v>928</v>
      </c>
      <c r="F181" s="185" t="s">
        <v>929</v>
      </c>
      <c r="G181" s="176"/>
      <c r="H181" s="176"/>
      <c r="I181" s="176"/>
      <c r="J181" s="186">
        <f>BK181</f>
        <v>0</v>
      </c>
      <c r="K181" s="176"/>
      <c r="L181" s="177"/>
      <c r="M181" s="181"/>
      <c r="N181" s="182"/>
      <c r="O181" s="182"/>
      <c r="P181" s="183">
        <f>SUM(P182:P231)</f>
        <v>200.53578400000001</v>
      </c>
      <c r="Q181" s="182"/>
      <c r="R181" s="183">
        <f>SUM(R182:R231)</f>
        <v>7.1435826999999996</v>
      </c>
      <c r="S181" s="182"/>
      <c r="T181" s="184">
        <f>SUM(T182:T231)</f>
        <v>1.9902999999999997</v>
      </c>
      <c r="U181" s="176"/>
      <c r="V181" s="176"/>
      <c r="AR181" s="96" t="s">
        <v>83</v>
      </c>
      <c r="AT181" s="97" t="s">
        <v>74</v>
      </c>
      <c r="AU181" s="97" t="s">
        <v>81</v>
      </c>
      <c r="AY181" s="96" t="s">
        <v>204</v>
      </c>
      <c r="BK181" s="98">
        <f>SUM(BK182:BK231)</f>
        <v>0</v>
      </c>
    </row>
    <row r="182" spans="1:65" s="2" customFormat="1" ht="24.2" customHeight="1" x14ac:dyDescent="0.2">
      <c r="A182" s="111"/>
      <c r="B182" s="112"/>
      <c r="C182" s="187" t="s">
        <v>7</v>
      </c>
      <c r="D182" s="187" t="s">
        <v>207</v>
      </c>
      <c r="E182" s="188" t="s">
        <v>2175</v>
      </c>
      <c r="F182" s="189" t="s">
        <v>2176</v>
      </c>
      <c r="G182" s="190" t="s">
        <v>367</v>
      </c>
      <c r="H182" s="191">
        <v>11.6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0.156</v>
      </c>
      <c r="P182" s="196">
        <f>O182*H182</f>
        <v>1.8095999999999999</v>
      </c>
      <c r="Q182" s="196">
        <v>0</v>
      </c>
      <c r="R182" s="196">
        <f>Q182*H182</f>
        <v>0</v>
      </c>
      <c r="S182" s="196">
        <v>2.3E-2</v>
      </c>
      <c r="T182" s="197">
        <f>S182*H182</f>
        <v>0.26679999999999998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310</v>
      </c>
      <c r="AT182" s="99" t="s">
        <v>207</v>
      </c>
      <c r="AU182" s="99" t="s">
        <v>83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310</v>
      </c>
      <c r="BM182" s="99" t="s">
        <v>2177</v>
      </c>
    </row>
    <row r="183" spans="1:65" s="13" customFormat="1" x14ac:dyDescent="0.2">
      <c r="A183" s="225"/>
      <c r="B183" s="226"/>
      <c r="C183" s="225"/>
      <c r="D183" s="200" t="s">
        <v>212</v>
      </c>
      <c r="E183" s="227" t="s">
        <v>1</v>
      </c>
      <c r="F183" s="228" t="s">
        <v>2178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83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65" s="14" customFormat="1" x14ac:dyDescent="0.2">
      <c r="A184" s="198"/>
      <c r="B184" s="199"/>
      <c r="C184" s="198"/>
      <c r="D184" s="200" t="s">
        <v>212</v>
      </c>
      <c r="E184" s="201" t="s">
        <v>1</v>
      </c>
      <c r="F184" s="202" t="s">
        <v>2179</v>
      </c>
      <c r="G184" s="198"/>
      <c r="H184" s="203">
        <v>5</v>
      </c>
      <c r="I184" s="198"/>
      <c r="J184" s="198"/>
      <c r="K184" s="198"/>
      <c r="L184" s="199"/>
      <c r="M184" s="204"/>
      <c r="N184" s="205"/>
      <c r="O184" s="205"/>
      <c r="P184" s="205"/>
      <c r="Q184" s="205"/>
      <c r="R184" s="205"/>
      <c r="S184" s="205"/>
      <c r="T184" s="206"/>
      <c r="U184" s="198"/>
      <c r="V184" s="198"/>
      <c r="AT184" s="102" t="s">
        <v>212</v>
      </c>
      <c r="AU184" s="102" t="s">
        <v>83</v>
      </c>
      <c r="AV184" s="14" t="s">
        <v>83</v>
      </c>
      <c r="AW184" s="14" t="s">
        <v>32</v>
      </c>
      <c r="AX184" s="14" t="s">
        <v>75</v>
      </c>
      <c r="AY184" s="102" t="s">
        <v>204</v>
      </c>
    </row>
    <row r="185" spans="1:65" s="14" customFormat="1" x14ac:dyDescent="0.2">
      <c r="A185" s="198"/>
      <c r="B185" s="199"/>
      <c r="C185" s="198"/>
      <c r="D185" s="200" t="s">
        <v>212</v>
      </c>
      <c r="E185" s="201" t="s">
        <v>1</v>
      </c>
      <c r="F185" s="202" t="s">
        <v>2180</v>
      </c>
      <c r="G185" s="198"/>
      <c r="H185" s="203">
        <v>6.6</v>
      </c>
      <c r="I185" s="198"/>
      <c r="J185" s="198"/>
      <c r="K185" s="198"/>
      <c r="L185" s="199"/>
      <c r="M185" s="204"/>
      <c r="N185" s="205"/>
      <c r="O185" s="205"/>
      <c r="P185" s="205"/>
      <c r="Q185" s="205"/>
      <c r="R185" s="205"/>
      <c r="S185" s="205"/>
      <c r="T185" s="206"/>
      <c r="U185" s="198"/>
      <c r="V185" s="198"/>
      <c r="AT185" s="102" t="s">
        <v>212</v>
      </c>
      <c r="AU185" s="102" t="s">
        <v>83</v>
      </c>
      <c r="AV185" s="14" t="s">
        <v>83</v>
      </c>
      <c r="AW185" s="14" t="s">
        <v>32</v>
      </c>
      <c r="AX185" s="14" t="s">
        <v>75</v>
      </c>
      <c r="AY185" s="102" t="s">
        <v>204</v>
      </c>
    </row>
    <row r="186" spans="1:65" s="15" customFormat="1" x14ac:dyDescent="0.2">
      <c r="A186" s="207"/>
      <c r="B186" s="208"/>
      <c r="C186" s="207"/>
      <c r="D186" s="200" t="s">
        <v>212</v>
      </c>
      <c r="E186" s="209" t="s">
        <v>1</v>
      </c>
      <c r="F186" s="210" t="s">
        <v>227</v>
      </c>
      <c r="G186" s="207"/>
      <c r="H186" s="211">
        <v>11.6</v>
      </c>
      <c r="I186" s="207"/>
      <c r="J186" s="207"/>
      <c r="K186" s="207"/>
      <c r="L186" s="208"/>
      <c r="M186" s="212"/>
      <c r="N186" s="213"/>
      <c r="O186" s="213"/>
      <c r="P186" s="213"/>
      <c r="Q186" s="213"/>
      <c r="R186" s="213"/>
      <c r="S186" s="213"/>
      <c r="T186" s="214"/>
      <c r="U186" s="207"/>
      <c r="V186" s="207"/>
      <c r="AT186" s="103" t="s">
        <v>212</v>
      </c>
      <c r="AU186" s="103" t="s">
        <v>83</v>
      </c>
      <c r="AV186" s="15" t="s">
        <v>211</v>
      </c>
      <c r="AW186" s="15" t="s">
        <v>32</v>
      </c>
      <c r="AX186" s="15" t="s">
        <v>81</v>
      </c>
      <c r="AY186" s="103" t="s">
        <v>204</v>
      </c>
    </row>
    <row r="187" spans="1:65" s="2" customFormat="1" ht="24.2" customHeight="1" x14ac:dyDescent="0.2">
      <c r="A187" s="111"/>
      <c r="B187" s="112"/>
      <c r="C187" s="187" t="s">
        <v>320</v>
      </c>
      <c r="D187" s="187" t="s">
        <v>207</v>
      </c>
      <c r="E187" s="188" t="s">
        <v>2181</v>
      </c>
      <c r="F187" s="189" t="s">
        <v>2182</v>
      </c>
      <c r="G187" s="190" t="s">
        <v>367</v>
      </c>
      <c r="H187" s="191">
        <v>38.299999999999997</v>
      </c>
      <c r="I187" s="192"/>
      <c r="J187" s="192">
        <f>ROUND(I187*H187,2)</f>
        <v>0</v>
      </c>
      <c r="K187" s="193"/>
      <c r="L187" s="112"/>
      <c r="M187" s="194" t="s">
        <v>1</v>
      </c>
      <c r="N187" s="195" t="s">
        <v>40</v>
      </c>
      <c r="O187" s="196">
        <v>0.246</v>
      </c>
      <c r="P187" s="196">
        <f>O187*H187</f>
        <v>9.4217999999999993</v>
      </c>
      <c r="Q187" s="196">
        <v>0</v>
      </c>
      <c r="R187" s="196">
        <f>Q187*H187</f>
        <v>0</v>
      </c>
      <c r="S187" s="196">
        <v>4.4999999999999998E-2</v>
      </c>
      <c r="T187" s="197">
        <f>S187*H187</f>
        <v>1.7234999999999998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310</v>
      </c>
      <c r="AT187" s="99" t="s">
        <v>207</v>
      </c>
      <c r="AU187" s="99" t="s">
        <v>83</v>
      </c>
      <c r="AY187" s="18" t="s">
        <v>204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8" t="s">
        <v>81</v>
      </c>
      <c r="BK187" s="100">
        <f>ROUND(I187*H187,2)</f>
        <v>0</v>
      </c>
      <c r="BL187" s="18" t="s">
        <v>310</v>
      </c>
      <c r="BM187" s="99" t="s">
        <v>2183</v>
      </c>
    </row>
    <row r="188" spans="1:65" s="14" customFormat="1" x14ac:dyDescent="0.2">
      <c r="A188" s="198"/>
      <c r="B188" s="199"/>
      <c r="C188" s="198"/>
      <c r="D188" s="200" t="s">
        <v>212</v>
      </c>
      <c r="E188" s="201" t="s">
        <v>1</v>
      </c>
      <c r="F188" s="202" t="s">
        <v>2184</v>
      </c>
      <c r="G188" s="198"/>
      <c r="H188" s="203">
        <v>12.8</v>
      </c>
      <c r="I188" s="198"/>
      <c r="J188" s="198"/>
      <c r="K188" s="198"/>
      <c r="L188" s="199"/>
      <c r="M188" s="204"/>
      <c r="N188" s="205"/>
      <c r="O188" s="205"/>
      <c r="P188" s="205"/>
      <c r="Q188" s="205"/>
      <c r="R188" s="205"/>
      <c r="S188" s="205"/>
      <c r="T188" s="206"/>
      <c r="U188" s="198"/>
      <c r="V188" s="198"/>
      <c r="AT188" s="102" t="s">
        <v>212</v>
      </c>
      <c r="AU188" s="102" t="s">
        <v>83</v>
      </c>
      <c r="AV188" s="14" t="s">
        <v>83</v>
      </c>
      <c r="AW188" s="14" t="s">
        <v>32</v>
      </c>
      <c r="AX188" s="14" t="s">
        <v>75</v>
      </c>
      <c r="AY188" s="102" t="s">
        <v>204</v>
      </c>
    </row>
    <row r="189" spans="1:65" s="14" customFormat="1" x14ac:dyDescent="0.2">
      <c r="A189" s="198"/>
      <c r="B189" s="199"/>
      <c r="C189" s="198"/>
      <c r="D189" s="200" t="s">
        <v>212</v>
      </c>
      <c r="E189" s="201" t="s">
        <v>1</v>
      </c>
      <c r="F189" s="202" t="s">
        <v>2185</v>
      </c>
      <c r="G189" s="198"/>
      <c r="H189" s="203">
        <v>25.5</v>
      </c>
      <c r="I189" s="198"/>
      <c r="J189" s="198"/>
      <c r="K189" s="198"/>
      <c r="L189" s="199"/>
      <c r="M189" s="204"/>
      <c r="N189" s="205"/>
      <c r="O189" s="205"/>
      <c r="P189" s="205"/>
      <c r="Q189" s="205"/>
      <c r="R189" s="205"/>
      <c r="S189" s="205"/>
      <c r="T189" s="206"/>
      <c r="U189" s="198"/>
      <c r="V189" s="198"/>
      <c r="AT189" s="102" t="s">
        <v>212</v>
      </c>
      <c r="AU189" s="102" t="s">
        <v>83</v>
      </c>
      <c r="AV189" s="14" t="s">
        <v>83</v>
      </c>
      <c r="AW189" s="14" t="s">
        <v>32</v>
      </c>
      <c r="AX189" s="14" t="s">
        <v>75</v>
      </c>
      <c r="AY189" s="102" t="s">
        <v>204</v>
      </c>
    </row>
    <row r="190" spans="1:65" s="15" customFormat="1" x14ac:dyDescent="0.2">
      <c r="A190" s="207"/>
      <c r="B190" s="208"/>
      <c r="C190" s="207"/>
      <c r="D190" s="200" t="s">
        <v>212</v>
      </c>
      <c r="E190" s="209" t="s">
        <v>1</v>
      </c>
      <c r="F190" s="210" t="s">
        <v>227</v>
      </c>
      <c r="G190" s="207"/>
      <c r="H190" s="211">
        <v>38.299999999999997</v>
      </c>
      <c r="I190" s="207"/>
      <c r="J190" s="207"/>
      <c r="K190" s="207"/>
      <c r="L190" s="208"/>
      <c r="M190" s="212"/>
      <c r="N190" s="213"/>
      <c r="O190" s="213"/>
      <c r="P190" s="213"/>
      <c r="Q190" s="213"/>
      <c r="R190" s="213"/>
      <c r="S190" s="213"/>
      <c r="T190" s="214"/>
      <c r="U190" s="207"/>
      <c r="V190" s="207"/>
      <c r="AT190" s="103" t="s">
        <v>212</v>
      </c>
      <c r="AU190" s="103" t="s">
        <v>83</v>
      </c>
      <c r="AV190" s="15" t="s">
        <v>211</v>
      </c>
      <c r="AW190" s="15" t="s">
        <v>32</v>
      </c>
      <c r="AX190" s="15" t="s">
        <v>81</v>
      </c>
      <c r="AY190" s="103" t="s">
        <v>204</v>
      </c>
    </row>
    <row r="191" spans="1:65" s="2" customFormat="1" ht="24.2" customHeight="1" x14ac:dyDescent="0.2">
      <c r="A191" s="111"/>
      <c r="B191" s="112"/>
      <c r="C191" s="187" t="s">
        <v>435</v>
      </c>
      <c r="D191" s="187" t="s">
        <v>207</v>
      </c>
      <c r="E191" s="188" t="s">
        <v>2186</v>
      </c>
      <c r="F191" s="189" t="s">
        <v>2187</v>
      </c>
      <c r="G191" s="190" t="s">
        <v>210</v>
      </c>
      <c r="H191" s="191">
        <v>175.95</v>
      </c>
      <c r="I191" s="192"/>
      <c r="J191" s="192">
        <f>ROUND(I191*H191,2)</f>
        <v>0</v>
      </c>
      <c r="K191" s="193"/>
      <c r="L191" s="112"/>
      <c r="M191" s="194" t="s">
        <v>1</v>
      </c>
      <c r="N191" s="195" t="s">
        <v>40</v>
      </c>
      <c r="O191" s="196">
        <v>0.29199999999999998</v>
      </c>
      <c r="P191" s="196">
        <f>O191*H191</f>
        <v>51.377399999999994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310</v>
      </c>
      <c r="AT191" s="99" t="s">
        <v>207</v>
      </c>
      <c r="AU191" s="99" t="s">
        <v>83</v>
      </c>
      <c r="AY191" s="18" t="s">
        <v>204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8" t="s">
        <v>81</v>
      </c>
      <c r="BK191" s="100">
        <f>ROUND(I191*H191,2)</f>
        <v>0</v>
      </c>
      <c r="BL191" s="18" t="s">
        <v>310</v>
      </c>
      <c r="BM191" s="99" t="s">
        <v>2188</v>
      </c>
    </row>
    <row r="192" spans="1:65" s="13" customFormat="1" x14ac:dyDescent="0.2">
      <c r="A192" s="225"/>
      <c r="B192" s="226"/>
      <c r="C192" s="225"/>
      <c r="D192" s="200" t="s">
        <v>212</v>
      </c>
      <c r="E192" s="227" t="s">
        <v>1</v>
      </c>
      <c r="F192" s="228" t="s">
        <v>2189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83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4" customFormat="1" x14ac:dyDescent="0.2">
      <c r="A193" s="198"/>
      <c r="B193" s="199"/>
      <c r="C193" s="198"/>
      <c r="D193" s="200" t="s">
        <v>212</v>
      </c>
      <c r="E193" s="201" t="s">
        <v>1</v>
      </c>
      <c r="F193" s="202" t="s">
        <v>1952</v>
      </c>
      <c r="G193" s="198"/>
      <c r="H193" s="203">
        <v>5.04</v>
      </c>
      <c r="I193" s="198"/>
      <c r="J193" s="198"/>
      <c r="K193" s="198"/>
      <c r="L193" s="199"/>
      <c r="M193" s="204"/>
      <c r="N193" s="205"/>
      <c r="O193" s="205"/>
      <c r="P193" s="205"/>
      <c r="Q193" s="205"/>
      <c r="R193" s="205"/>
      <c r="S193" s="205"/>
      <c r="T193" s="206"/>
      <c r="U193" s="198"/>
      <c r="V193" s="198"/>
      <c r="AT193" s="102" t="s">
        <v>212</v>
      </c>
      <c r="AU193" s="102" t="s">
        <v>83</v>
      </c>
      <c r="AV193" s="14" t="s">
        <v>83</v>
      </c>
      <c r="AW193" s="14" t="s">
        <v>32</v>
      </c>
      <c r="AX193" s="14" t="s">
        <v>75</v>
      </c>
      <c r="AY193" s="102" t="s">
        <v>204</v>
      </c>
    </row>
    <row r="194" spans="1:65" s="13" customFormat="1" x14ac:dyDescent="0.2">
      <c r="A194" s="225"/>
      <c r="B194" s="226"/>
      <c r="C194" s="225"/>
      <c r="D194" s="200" t="s">
        <v>212</v>
      </c>
      <c r="E194" s="227" t="s">
        <v>1</v>
      </c>
      <c r="F194" s="228" t="s">
        <v>2190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83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2191</v>
      </c>
      <c r="G195" s="198"/>
      <c r="H195" s="203">
        <v>170.91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83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65" s="15" customFormat="1" x14ac:dyDescent="0.2">
      <c r="A196" s="207"/>
      <c r="B196" s="208"/>
      <c r="C196" s="207"/>
      <c r="D196" s="200" t="s">
        <v>212</v>
      </c>
      <c r="E196" s="209" t="s">
        <v>1</v>
      </c>
      <c r="F196" s="210" t="s">
        <v>227</v>
      </c>
      <c r="G196" s="207"/>
      <c r="H196" s="211">
        <v>175.95</v>
      </c>
      <c r="I196" s="207"/>
      <c r="J196" s="207"/>
      <c r="K196" s="207"/>
      <c r="L196" s="208"/>
      <c r="M196" s="212"/>
      <c r="N196" s="213"/>
      <c r="O196" s="213"/>
      <c r="P196" s="213"/>
      <c r="Q196" s="213"/>
      <c r="R196" s="213"/>
      <c r="S196" s="213"/>
      <c r="T196" s="214"/>
      <c r="U196" s="207"/>
      <c r="V196" s="207"/>
      <c r="AT196" s="103" t="s">
        <v>212</v>
      </c>
      <c r="AU196" s="103" t="s">
        <v>83</v>
      </c>
      <c r="AV196" s="15" t="s">
        <v>211</v>
      </c>
      <c r="AW196" s="15" t="s">
        <v>32</v>
      </c>
      <c r="AX196" s="15" t="s">
        <v>81</v>
      </c>
      <c r="AY196" s="103" t="s">
        <v>204</v>
      </c>
    </row>
    <row r="197" spans="1:65" s="2" customFormat="1" ht="16.5" customHeight="1" x14ac:dyDescent="0.2">
      <c r="A197" s="111"/>
      <c r="B197" s="112"/>
      <c r="C197" s="187" t="s">
        <v>333</v>
      </c>
      <c r="D197" s="187" t="s">
        <v>207</v>
      </c>
      <c r="E197" s="188" t="s">
        <v>2192</v>
      </c>
      <c r="F197" s="189" t="s">
        <v>2193</v>
      </c>
      <c r="G197" s="190" t="s">
        <v>349</v>
      </c>
      <c r="H197" s="191">
        <v>11.621</v>
      </c>
      <c r="I197" s="192"/>
      <c r="J197" s="192">
        <f>ROUND(I197*H197,2)</f>
        <v>0</v>
      </c>
      <c r="K197" s="193"/>
      <c r="L197" s="112"/>
      <c r="M197" s="194" t="s">
        <v>1</v>
      </c>
      <c r="N197" s="195" t="s">
        <v>40</v>
      </c>
      <c r="O197" s="196">
        <v>0.29199999999999998</v>
      </c>
      <c r="P197" s="196">
        <f>O197*H197</f>
        <v>3.393332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310</v>
      </c>
      <c r="AT197" s="99" t="s">
        <v>207</v>
      </c>
      <c r="AU197" s="99" t="s">
        <v>83</v>
      </c>
      <c r="AY197" s="18" t="s">
        <v>204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8" t="s">
        <v>81</v>
      </c>
      <c r="BK197" s="100">
        <f>ROUND(I197*H197,2)</f>
        <v>0</v>
      </c>
      <c r="BL197" s="18" t="s">
        <v>310</v>
      </c>
      <c r="BM197" s="99" t="s">
        <v>2194</v>
      </c>
    </row>
    <row r="198" spans="1:65" s="2" customFormat="1" ht="24.2" customHeight="1" x14ac:dyDescent="0.2">
      <c r="A198" s="111"/>
      <c r="B198" s="112"/>
      <c r="C198" s="187" t="s">
        <v>397</v>
      </c>
      <c r="D198" s="187" t="s">
        <v>207</v>
      </c>
      <c r="E198" s="188" t="s">
        <v>2195</v>
      </c>
      <c r="F198" s="189" t="s">
        <v>2196</v>
      </c>
      <c r="G198" s="190" t="s">
        <v>367</v>
      </c>
      <c r="H198" s="191">
        <v>7</v>
      </c>
      <c r="I198" s="192"/>
      <c r="J198" s="192">
        <f>ROUND(I198*H198,2)</f>
        <v>0</v>
      </c>
      <c r="K198" s="193"/>
      <c r="L198" s="112"/>
      <c r="M198" s="194" t="s">
        <v>1</v>
      </c>
      <c r="N198" s="195" t="s">
        <v>40</v>
      </c>
      <c r="O198" s="196">
        <v>0.70399999999999996</v>
      </c>
      <c r="P198" s="196">
        <f>O198*H198</f>
        <v>4.9279999999999999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310</v>
      </c>
      <c r="AT198" s="99" t="s">
        <v>207</v>
      </c>
      <c r="AU198" s="99" t="s">
        <v>83</v>
      </c>
      <c r="AY198" s="18" t="s">
        <v>204</v>
      </c>
      <c r="BE198" s="100">
        <f>IF(N198="základní",J198,0)</f>
        <v>0</v>
      </c>
      <c r="BF198" s="100">
        <f>IF(N198="snížená",J198,0)</f>
        <v>0</v>
      </c>
      <c r="BG198" s="100">
        <f>IF(N198="zákl. přenesená",J198,0)</f>
        <v>0</v>
      </c>
      <c r="BH198" s="100">
        <f>IF(N198="sníž. přenesená",J198,0)</f>
        <v>0</v>
      </c>
      <c r="BI198" s="100">
        <f>IF(N198="nulová",J198,0)</f>
        <v>0</v>
      </c>
      <c r="BJ198" s="18" t="s">
        <v>81</v>
      </c>
      <c r="BK198" s="100">
        <f>ROUND(I198*H198,2)</f>
        <v>0</v>
      </c>
      <c r="BL198" s="18" t="s">
        <v>310</v>
      </c>
      <c r="BM198" s="99" t="s">
        <v>2197</v>
      </c>
    </row>
    <row r="199" spans="1:65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2189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83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1024</v>
      </c>
      <c r="G200" s="198"/>
      <c r="H200" s="203">
        <v>7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5" customFormat="1" x14ac:dyDescent="0.2">
      <c r="A201" s="207"/>
      <c r="B201" s="208"/>
      <c r="C201" s="207"/>
      <c r="D201" s="200" t="s">
        <v>212</v>
      </c>
      <c r="E201" s="209" t="s">
        <v>1</v>
      </c>
      <c r="F201" s="210" t="s">
        <v>227</v>
      </c>
      <c r="G201" s="207"/>
      <c r="H201" s="211">
        <v>7</v>
      </c>
      <c r="I201" s="207"/>
      <c r="J201" s="207"/>
      <c r="K201" s="207"/>
      <c r="L201" s="208"/>
      <c r="M201" s="212"/>
      <c r="N201" s="213"/>
      <c r="O201" s="213"/>
      <c r="P201" s="213"/>
      <c r="Q201" s="213"/>
      <c r="R201" s="213"/>
      <c r="S201" s="213"/>
      <c r="T201" s="214"/>
      <c r="U201" s="207"/>
      <c r="V201" s="207"/>
      <c r="AT201" s="103" t="s">
        <v>212</v>
      </c>
      <c r="AU201" s="103" t="s">
        <v>83</v>
      </c>
      <c r="AV201" s="15" t="s">
        <v>211</v>
      </c>
      <c r="AW201" s="15" t="s">
        <v>32</v>
      </c>
      <c r="AX201" s="15" t="s">
        <v>81</v>
      </c>
      <c r="AY201" s="103" t="s">
        <v>204</v>
      </c>
    </row>
    <row r="202" spans="1:65" s="2" customFormat="1" ht="21.75" customHeight="1" x14ac:dyDescent="0.2">
      <c r="A202" s="111"/>
      <c r="B202" s="112"/>
      <c r="C202" s="215" t="s">
        <v>350</v>
      </c>
      <c r="D202" s="215" t="s">
        <v>1071</v>
      </c>
      <c r="E202" s="216" t="s">
        <v>2198</v>
      </c>
      <c r="F202" s="217" t="s">
        <v>2199</v>
      </c>
      <c r="G202" s="218" t="s">
        <v>349</v>
      </c>
      <c r="H202" s="219">
        <v>0.25</v>
      </c>
      <c r="I202" s="220"/>
      <c r="J202" s="220">
        <f>ROUND(I202*H202,2)</f>
        <v>0</v>
      </c>
      <c r="K202" s="221"/>
      <c r="L202" s="222"/>
      <c r="M202" s="223" t="s">
        <v>1</v>
      </c>
      <c r="N202" s="224" t="s">
        <v>40</v>
      </c>
      <c r="O202" s="196">
        <v>0</v>
      </c>
      <c r="P202" s="196">
        <f>O202*H202</f>
        <v>0</v>
      </c>
      <c r="Q202" s="196">
        <v>0.55000000000000004</v>
      </c>
      <c r="R202" s="196">
        <f>Q202*H202</f>
        <v>0.13750000000000001</v>
      </c>
      <c r="S202" s="196">
        <v>0</v>
      </c>
      <c r="T202" s="197">
        <f>S202*H202</f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368</v>
      </c>
      <c r="AT202" s="99" t="s">
        <v>1071</v>
      </c>
      <c r="AU202" s="99" t="s">
        <v>83</v>
      </c>
      <c r="AY202" s="18" t="s">
        <v>204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8" t="s">
        <v>81</v>
      </c>
      <c r="BK202" s="100">
        <f>ROUND(I202*H202,2)</f>
        <v>0</v>
      </c>
      <c r="BL202" s="18" t="s">
        <v>310</v>
      </c>
      <c r="BM202" s="99" t="s">
        <v>2200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2189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83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4" customFormat="1" x14ac:dyDescent="0.2">
      <c r="A204" s="198"/>
      <c r="B204" s="199"/>
      <c r="C204" s="198"/>
      <c r="D204" s="200" t="s">
        <v>212</v>
      </c>
      <c r="E204" s="201" t="s">
        <v>1</v>
      </c>
      <c r="F204" s="202" t="s">
        <v>2201</v>
      </c>
      <c r="G204" s="198"/>
      <c r="H204" s="203">
        <v>0.22700000000000001</v>
      </c>
      <c r="I204" s="198"/>
      <c r="J204" s="198"/>
      <c r="K204" s="198"/>
      <c r="L204" s="199"/>
      <c r="M204" s="204"/>
      <c r="N204" s="205"/>
      <c r="O204" s="205"/>
      <c r="P204" s="205"/>
      <c r="Q204" s="205"/>
      <c r="R204" s="205"/>
      <c r="S204" s="205"/>
      <c r="T204" s="206"/>
      <c r="U204" s="198"/>
      <c r="V204" s="198"/>
      <c r="AT204" s="102" t="s">
        <v>212</v>
      </c>
      <c r="AU204" s="102" t="s">
        <v>83</v>
      </c>
      <c r="AV204" s="14" t="s">
        <v>83</v>
      </c>
      <c r="AW204" s="14" t="s">
        <v>32</v>
      </c>
      <c r="AX204" s="14" t="s">
        <v>75</v>
      </c>
      <c r="AY204" s="102" t="s">
        <v>204</v>
      </c>
    </row>
    <row r="205" spans="1:65" s="14" customFormat="1" x14ac:dyDescent="0.2">
      <c r="A205" s="198"/>
      <c r="B205" s="199"/>
      <c r="C205" s="198"/>
      <c r="D205" s="200" t="s">
        <v>212</v>
      </c>
      <c r="E205" s="201" t="s">
        <v>1</v>
      </c>
      <c r="F205" s="202" t="s">
        <v>2202</v>
      </c>
      <c r="G205" s="198"/>
      <c r="H205" s="203">
        <v>2.3E-2</v>
      </c>
      <c r="I205" s="198"/>
      <c r="J205" s="198"/>
      <c r="K205" s="198"/>
      <c r="L205" s="199"/>
      <c r="M205" s="204"/>
      <c r="N205" s="205"/>
      <c r="O205" s="205"/>
      <c r="P205" s="205"/>
      <c r="Q205" s="205"/>
      <c r="R205" s="205"/>
      <c r="S205" s="205"/>
      <c r="T205" s="206"/>
      <c r="U205" s="198"/>
      <c r="V205" s="198"/>
      <c r="AT205" s="102" t="s">
        <v>212</v>
      </c>
      <c r="AU205" s="102" t="s">
        <v>83</v>
      </c>
      <c r="AV205" s="14" t="s">
        <v>83</v>
      </c>
      <c r="AW205" s="14" t="s">
        <v>32</v>
      </c>
      <c r="AX205" s="14" t="s">
        <v>75</v>
      </c>
      <c r="AY205" s="102" t="s">
        <v>204</v>
      </c>
    </row>
    <row r="206" spans="1:65" s="15" customFormat="1" x14ac:dyDescent="0.2">
      <c r="A206" s="207"/>
      <c r="B206" s="208"/>
      <c r="C206" s="207"/>
      <c r="D206" s="200" t="s">
        <v>212</v>
      </c>
      <c r="E206" s="209" t="s">
        <v>1</v>
      </c>
      <c r="F206" s="210" t="s">
        <v>227</v>
      </c>
      <c r="G206" s="207"/>
      <c r="H206" s="211">
        <v>0.25</v>
      </c>
      <c r="I206" s="207"/>
      <c r="J206" s="207"/>
      <c r="K206" s="207"/>
      <c r="L206" s="208"/>
      <c r="M206" s="212"/>
      <c r="N206" s="213"/>
      <c r="O206" s="213"/>
      <c r="P206" s="213"/>
      <c r="Q206" s="213"/>
      <c r="R206" s="213"/>
      <c r="S206" s="213"/>
      <c r="T206" s="214"/>
      <c r="U206" s="207"/>
      <c r="V206" s="207"/>
      <c r="AT206" s="103" t="s">
        <v>212</v>
      </c>
      <c r="AU206" s="103" t="s">
        <v>83</v>
      </c>
      <c r="AV206" s="15" t="s">
        <v>211</v>
      </c>
      <c r="AW206" s="15" t="s">
        <v>32</v>
      </c>
      <c r="AX206" s="15" t="s">
        <v>81</v>
      </c>
      <c r="AY206" s="103" t="s">
        <v>204</v>
      </c>
    </row>
    <row r="207" spans="1:65" s="2" customFormat="1" ht="24.2" customHeight="1" x14ac:dyDescent="0.2">
      <c r="A207" s="111"/>
      <c r="B207" s="112"/>
      <c r="C207" s="187" t="s">
        <v>469</v>
      </c>
      <c r="D207" s="187" t="s">
        <v>207</v>
      </c>
      <c r="E207" s="188" t="s">
        <v>2203</v>
      </c>
      <c r="F207" s="189" t="s">
        <v>2204</v>
      </c>
      <c r="G207" s="190" t="s">
        <v>349</v>
      </c>
      <c r="H207" s="191">
        <v>0.22700000000000001</v>
      </c>
      <c r="I207" s="192"/>
      <c r="J207" s="192">
        <f>ROUND(I207*H207,2)</f>
        <v>0</v>
      </c>
      <c r="K207" s="193"/>
      <c r="L207" s="112"/>
      <c r="M207" s="194" t="s">
        <v>1</v>
      </c>
      <c r="N207" s="195" t="s">
        <v>40</v>
      </c>
      <c r="O207" s="196">
        <v>0</v>
      </c>
      <c r="P207" s="196">
        <f>O207*H207</f>
        <v>0</v>
      </c>
      <c r="Q207" s="196">
        <v>2.4469999999999999E-2</v>
      </c>
      <c r="R207" s="196">
        <f>Q207*H207</f>
        <v>5.5546900000000001E-3</v>
      </c>
      <c r="S207" s="196">
        <v>0</v>
      </c>
      <c r="T207" s="197">
        <f>S207*H207</f>
        <v>0</v>
      </c>
      <c r="U207" s="111"/>
      <c r="V207" s="111"/>
      <c r="W207" s="29"/>
      <c r="X207" s="29"/>
      <c r="Y207" s="29"/>
      <c r="Z207" s="29"/>
      <c r="AA207" s="29"/>
      <c r="AB207" s="29"/>
      <c r="AC207" s="29"/>
      <c r="AD207" s="29"/>
      <c r="AE207" s="29"/>
      <c r="AR207" s="99" t="s">
        <v>310</v>
      </c>
      <c r="AT207" s="99" t="s">
        <v>207</v>
      </c>
      <c r="AU207" s="99" t="s">
        <v>83</v>
      </c>
      <c r="AY207" s="18" t="s">
        <v>204</v>
      </c>
      <c r="BE207" s="100">
        <f>IF(N207="základní",J207,0)</f>
        <v>0</v>
      </c>
      <c r="BF207" s="100">
        <f>IF(N207="snížená",J207,0)</f>
        <v>0</v>
      </c>
      <c r="BG207" s="100">
        <f>IF(N207="zákl. přenesená",J207,0)</f>
        <v>0</v>
      </c>
      <c r="BH207" s="100">
        <f>IF(N207="sníž. přenesená",J207,0)</f>
        <v>0</v>
      </c>
      <c r="BI207" s="100">
        <f>IF(N207="nulová",J207,0)</f>
        <v>0</v>
      </c>
      <c r="BJ207" s="18" t="s">
        <v>81</v>
      </c>
      <c r="BK207" s="100">
        <f>ROUND(I207*H207,2)</f>
        <v>0</v>
      </c>
      <c r="BL207" s="18" t="s">
        <v>310</v>
      </c>
      <c r="BM207" s="99" t="s">
        <v>2205</v>
      </c>
    </row>
    <row r="208" spans="1:65" s="2" customFormat="1" ht="33" customHeight="1" x14ac:dyDescent="0.2">
      <c r="A208" s="111"/>
      <c r="B208" s="112"/>
      <c r="C208" s="187" t="s">
        <v>355</v>
      </c>
      <c r="D208" s="187" t="s">
        <v>207</v>
      </c>
      <c r="E208" s="188" t="s">
        <v>2206</v>
      </c>
      <c r="F208" s="189" t="s">
        <v>2207</v>
      </c>
      <c r="G208" s="190" t="s">
        <v>367</v>
      </c>
      <c r="H208" s="191">
        <v>158.25</v>
      </c>
      <c r="I208" s="192"/>
      <c r="J208" s="192">
        <f>ROUND(I208*H208,2)</f>
        <v>0</v>
      </c>
      <c r="K208" s="193"/>
      <c r="L208" s="112"/>
      <c r="M208" s="194" t="s">
        <v>1</v>
      </c>
      <c r="N208" s="195" t="s">
        <v>40</v>
      </c>
      <c r="O208" s="196">
        <v>0.30399999999999999</v>
      </c>
      <c r="P208" s="196">
        <f>O208*H208</f>
        <v>48.107999999999997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310</v>
      </c>
      <c r="AT208" s="99" t="s">
        <v>207</v>
      </c>
      <c r="AU208" s="99" t="s">
        <v>83</v>
      </c>
      <c r="AY208" s="18" t="s">
        <v>204</v>
      </c>
      <c r="BE208" s="100">
        <f>IF(N208="základní",J208,0)</f>
        <v>0</v>
      </c>
      <c r="BF208" s="100">
        <f>IF(N208="snížená",J208,0)</f>
        <v>0</v>
      </c>
      <c r="BG208" s="100">
        <f>IF(N208="zákl. přenesená",J208,0)</f>
        <v>0</v>
      </c>
      <c r="BH208" s="100">
        <f>IF(N208="sníž. přenesená",J208,0)</f>
        <v>0</v>
      </c>
      <c r="BI208" s="100">
        <f>IF(N208="nulová",J208,0)</f>
        <v>0</v>
      </c>
      <c r="BJ208" s="18" t="s">
        <v>81</v>
      </c>
      <c r="BK208" s="100">
        <f>ROUND(I208*H208,2)</f>
        <v>0</v>
      </c>
      <c r="BL208" s="18" t="s">
        <v>310</v>
      </c>
      <c r="BM208" s="99" t="s">
        <v>2208</v>
      </c>
    </row>
    <row r="209" spans="1:65" s="13" customFormat="1" x14ac:dyDescent="0.2">
      <c r="A209" s="225"/>
      <c r="B209" s="226"/>
      <c r="C209" s="225"/>
      <c r="D209" s="200" t="s">
        <v>212</v>
      </c>
      <c r="E209" s="227" t="s">
        <v>1</v>
      </c>
      <c r="F209" s="228" t="s">
        <v>2190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83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2209</v>
      </c>
      <c r="G210" s="198"/>
      <c r="H210" s="203">
        <v>158.25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83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5" customFormat="1" x14ac:dyDescent="0.2">
      <c r="A211" s="207"/>
      <c r="B211" s="208"/>
      <c r="C211" s="207"/>
      <c r="D211" s="200" t="s">
        <v>212</v>
      </c>
      <c r="E211" s="209" t="s">
        <v>1</v>
      </c>
      <c r="F211" s="210" t="s">
        <v>227</v>
      </c>
      <c r="G211" s="207"/>
      <c r="H211" s="211">
        <v>158.25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AT211" s="103" t="s">
        <v>212</v>
      </c>
      <c r="AU211" s="103" t="s">
        <v>83</v>
      </c>
      <c r="AV211" s="15" t="s">
        <v>211</v>
      </c>
      <c r="AW211" s="15" t="s">
        <v>32</v>
      </c>
      <c r="AX211" s="15" t="s">
        <v>81</v>
      </c>
      <c r="AY211" s="103" t="s">
        <v>204</v>
      </c>
    </row>
    <row r="212" spans="1:65" s="2" customFormat="1" ht="21.75" customHeight="1" x14ac:dyDescent="0.2">
      <c r="A212" s="111"/>
      <c r="B212" s="112"/>
      <c r="C212" s="215" t="s">
        <v>487</v>
      </c>
      <c r="D212" s="215" t="s">
        <v>1071</v>
      </c>
      <c r="E212" s="216" t="s">
        <v>2210</v>
      </c>
      <c r="F212" s="217" t="s">
        <v>2211</v>
      </c>
      <c r="G212" s="218" t="s">
        <v>349</v>
      </c>
      <c r="H212" s="219">
        <v>12.532999999999999</v>
      </c>
      <c r="I212" s="220"/>
      <c r="J212" s="220">
        <f>ROUND(I212*H212,2)</f>
        <v>0</v>
      </c>
      <c r="K212" s="221"/>
      <c r="L212" s="222"/>
      <c r="M212" s="223" t="s">
        <v>1</v>
      </c>
      <c r="N212" s="224" t="s">
        <v>40</v>
      </c>
      <c r="O212" s="196">
        <v>0</v>
      </c>
      <c r="P212" s="196">
        <f>O212*H212</f>
        <v>0</v>
      </c>
      <c r="Q212" s="196">
        <v>0.55000000000000004</v>
      </c>
      <c r="R212" s="196">
        <f>Q212*H212</f>
        <v>6.8931500000000003</v>
      </c>
      <c r="S212" s="196">
        <v>0</v>
      </c>
      <c r="T212" s="197">
        <f>S212*H212</f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368</v>
      </c>
      <c r="AT212" s="99" t="s">
        <v>1071</v>
      </c>
      <c r="AU212" s="99" t="s">
        <v>83</v>
      </c>
      <c r="AY212" s="18" t="s">
        <v>204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8" t="s">
        <v>81</v>
      </c>
      <c r="BK212" s="100">
        <f>ROUND(I212*H212,2)</f>
        <v>0</v>
      </c>
      <c r="BL212" s="18" t="s">
        <v>310</v>
      </c>
      <c r="BM212" s="99" t="s">
        <v>2212</v>
      </c>
    </row>
    <row r="213" spans="1:65" s="13" customFormat="1" x14ac:dyDescent="0.2">
      <c r="A213" s="225"/>
      <c r="B213" s="226"/>
      <c r="C213" s="225"/>
      <c r="D213" s="200" t="s">
        <v>212</v>
      </c>
      <c r="E213" s="227" t="s">
        <v>1</v>
      </c>
      <c r="F213" s="228" t="s">
        <v>2190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83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4" customFormat="1" x14ac:dyDescent="0.2">
      <c r="A214" s="198"/>
      <c r="B214" s="199"/>
      <c r="C214" s="198"/>
      <c r="D214" s="200" t="s">
        <v>212</v>
      </c>
      <c r="E214" s="201" t="s">
        <v>1</v>
      </c>
      <c r="F214" s="202" t="s">
        <v>2213</v>
      </c>
      <c r="G214" s="198"/>
      <c r="H214" s="203">
        <v>11.394</v>
      </c>
      <c r="I214" s="198"/>
      <c r="J214" s="198"/>
      <c r="K214" s="198"/>
      <c r="L214" s="199"/>
      <c r="M214" s="204"/>
      <c r="N214" s="205"/>
      <c r="O214" s="205"/>
      <c r="P214" s="205"/>
      <c r="Q214" s="205"/>
      <c r="R214" s="205"/>
      <c r="S214" s="205"/>
      <c r="T214" s="206"/>
      <c r="U214" s="198"/>
      <c r="V214" s="198"/>
      <c r="AT214" s="102" t="s">
        <v>212</v>
      </c>
      <c r="AU214" s="102" t="s">
        <v>83</v>
      </c>
      <c r="AV214" s="14" t="s">
        <v>83</v>
      </c>
      <c r="AW214" s="14" t="s">
        <v>32</v>
      </c>
      <c r="AX214" s="14" t="s">
        <v>75</v>
      </c>
      <c r="AY214" s="102" t="s">
        <v>204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2214</v>
      </c>
      <c r="G215" s="198"/>
      <c r="H215" s="203">
        <v>1.139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83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5" customFormat="1" x14ac:dyDescent="0.2">
      <c r="A216" s="207"/>
      <c r="B216" s="208"/>
      <c r="C216" s="207"/>
      <c r="D216" s="200" t="s">
        <v>212</v>
      </c>
      <c r="E216" s="209" t="s">
        <v>1</v>
      </c>
      <c r="F216" s="210" t="s">
        <v>227</v>
      </c>
      <c r="G216" s="207"/>
      <c r="H216" s="211">
        <v>12.532999999999999</v>
      </c>
      <c r="I216" s="207"/>
      <c r="J216" s="207"/>
      <c r="K216" s="207"/>
      <c r="L216" s="208"/>
      <c r="M216" s="212"/>
      <c r="N216" s="213"/>
      <c r="O216" s="213"/>
      <c r="P216" s="213"/>
      <c r="Q216" s="213"/>
      <c r="R216" s="213"/>
      <c r="S216" s="213"/>
      <c r="T216" s="214"/>
      <c r="U216" s="207"/>
      <c r="V216" s="207"/>
      <c r="AT216" s="103" t="s">
        <v>212</v>
      </c>
      <c r="AU216" s="103" t="s">
        <v>83</v>
      </c>
      <c r="AV216" s="15" t="s">
        <v>211</v>
      </c>
      <c r="AW216" s="15" t="s">
        <v>32</v>
      </c>
      <c r="AX216" s="15" t="s">
        <v>81</v>
      </c>
      <c r="AY216" s="103" t="s">
        <v>204</v>
      </c>
    </row>
    <row r="217" spans="1:65" s="2" customFormat="1" ht="16.5" customHeight="1" x14ac:dyDescent="0.2">
      <c r="A217" s="111"/>
      <c r="B217" s="112"/>
      <c r="C217" s="215" t="s">
        <v>362</v>
      </c>
      <c r="D217" s="215" t="s">
        <v>1071</v>
      </c>
      <c r="E217" s="216" t="s">
        <v>2215</v>
      </c>
      <c r="F217" s="217" t="s">
        <v>2216</v>
      </c>
      <c r="G217" s="218" t="s">
        <v>349</v>
      </c>
      <c r="H217" s="219">
        <v>0.03</v>
      </c>
      <c r="I217" s="220"/>
      <c r="J217" s="220">
        <f>ROUND(I217*H217,2)</f>
        <v>0</v>
      </c>
      <c r="K217" s="221"/>
      <c r="L217" s="222"/>
      <c r="M217" s="223" t="s">
        <v>1</v>
      </c>
      <c r="N217" s="224" t="s">
        <v>40</v>
      </c>
      <c r="O217" s="196">
        <v>0</v>
      </c>
      <c r="P217" s="196">
        <f>O217*H217</f>
        <v>0</v>
      </c>
      <c r="Q217" s="196">
        <v>0.75</v>
      </c>
      <c r="R217" s="196">
        <f>Q217*H217</f>
        <v>2.2499999999999999E-2</v>
      </c>
      <c r="S217" s="196">
        <v>0</v>
      </c>
      <c r="T217" s="197">
        <f>S217*H217</f>
        <v>0</v>
      </c>
      <c r="U217" s="111"/>
      <c r="V217" s="111"/>
      <c r="W217" s="29"/>
      <c r="X217" s="29"/>
      <c r="Y217" s="29"/>
      <c r="Z217" s="29"/>
      <c r="AA217" s="29"/>
      <c r="AB217" s="29"/>
      <c r="AC217" s="29"/>
      <c r="AD217" s="29"/>
      <c r="AE217" s="29"/>
      <c r="AR217" s="99" t="s">
        <v>368</v>
      </c>
      <c r="AT217" s="99" t="s">
        <v>1071</v>
      </c>
      <c r="AU217" s="99" t="s">
        <v>83</v>
      </c>
      <c r="AY217" s="18" t="s">
        <v>204</v>
      </c>
      <c r="BE217" s="100">
        <f>IF(N217="základní",J217,0)</f>
        <v>0</v>
      </c>
      <c r="BF217" s="100">
        <f>IF(N217="snížená",J217,0)</f>
        <v>0</v>
      </c>
      <c r="BG217" s="100">
        <f>IF(N217="zákl. přenesená",J217,0)</f>
        <v>0</v>
      </c>
      <c r="BH217" s="100">
        <f>IF(N217="sníž. přenesená",J217,0)</f>
        <v>0</v>
      </c>
      <c r="BI217" s="100">
        <f>IF(N217="nulová",J217,0)</f>
        <v>0</v>
      </c>
      <c r="BJ217" s="18" t="s">
        <v>81</v>
      </c>
      <c r="BK217" s="100">
        <f>ROUND(I217*H217,2)</f>
        <v>0</v>
      </c>
      <c r="BL217" s="18" t="s">
        <v>310</v>
      </c>
      <c r="BM217" s="99" t="s">
        <v>2217</v>
      </c>
    </row>
    <row r="218" spans="1:65" s="14" customFormat="1" x14ac:dyDescent="0.2">
      <c r="A218" s="198"/>
      <c r="B218" s="199"/>
      <c r="C218" s="198"/>
      <c r="D218" s="200" t="s">
        <v>212</v>
      </c>
      <c r="E218" s="201" t="s">
        <v>1</v>
      </c>
      <c r="F218" s="202" t="s">
        <v>2218</v>
      </c>
      <c r="G218" s="198"/>
      <c r="H218" s="203">
        <v>2.7E-2</v>
      </c>
      <c r="I218" s="198"/>
      <c r="J218" s="198"/>
      <c r="K218" s="198"/>
      <c r="L218" s="199"/>
      <c r="M218" s="204"/>
      <c r="N218" s="205"/>
      <c r="O218" s="205"/>
      <c r="P218" s="205"/>
      <c r="Q218" s="205"/>
      <c r="R218" s="205"/>
      <c r="S218" s="205"/>
      <c r="T218" s="206"/>
      <c r="U218" s="198"/>
      <c r="V218" s="198"/>
      <c r="AT218" s="102" t="s">
        <v>212</v>
      </c>
      <c r="AU218" s="102" t="s">
        <v>83</v>
      </c>
      <c r="AV218" s="14" t="s">
        <v>83</v>
      </c>
      <c r="AW218" s="14" t="s">
        <v>32</v>
      </c>
      <c r="AX218" s="14" t="s">
        <v>75</v>
      </c>
      <c r="AY218" s="102" t="s">
        <v>204</v>
      </c>
    </row>
    <row r="219" spans="1:65" s="14" customFormat="1" x14ac:dyDescent="0.2">
      <c r="A219" s="198"/>
      <c r="B219" s="199"/>
      <c r="C219" s="198"/>
      <c r="D219" s="200" t="s">
        <v>212</v>
      </c>
      <c r="E219" s="201" t="s">
        <v>1</v>
      </c>
      <c r="F219" s="202" t="s">
        <v>2219</v>
      </c>
      <c r="G219" s="198"/>
      <c r="H219" s="203">
        <v>3.0000000000000001E-3</v>
      </c>
      <c r="I219" s="198"/>
      <c r="J219" s="198"/>
      <c r="K219" s="198"/>
      <c r="L219" s="199"/>
      <c r="M219" s="204"/>
      <c r="N219" s="205"/>
      <c r="O219" s="205"/>
      <c r="P219" s="205"/>
      <c r="Q219" s="205"/>
      <c r="R219" s="205"/>
      <c r="S219" s="205"/>
      <c r="T219" s="206"/>
      <c r="U219" s="198"/>
      <c r="V219" s="198"/>
      <c r="AT219" s="102" t="s">
        <v>212</v>
      </c>
      <c r="AU219" s="102" t="s">
        <v>83</v>
      </c>
      <c r="AV219" s="14" t="s">
        <v>83</v>
      </c>
      <c r="AW219" s="14" t="s">
        <v>32</v>
      </c>
      <c r="AX219" s="14" t="s">
        <v>75</v>
      </c>
      <c r="AY219" s="102" t="s">
        <v>204</v>
      </c>
    </row>
    <row r="220" spans="1:65" s="15" customFormat="1" x14ac:dyDescent="0.2">
      <c r="A220" s="207"/>
      <c r="B220" s="208"/>
      <c r="C220" s="207"/>
      <c r="D220" s="200" t="s">
        <v>212</v>
      </c>
      <c r="E220" s="209" t="s">
        <v>1</v>
      </c>
      <c r="F220" s="210" t="s">
        <v>227</v>
      </c>
      <c r="G220" s="207"/>
      <c r="H220" s="211">
        <v>0.03</v>
      </c>
      <c r="I220" s="207"/>
      <c r="J220" s="207"/>
      <c r="K220" s="207"/>
      <c r="L220" s="208"/>
      <c r="M220" s="212"/>
      <c r="N220" s="213"/>
      <c r="O220" s="213"/>
      <c r="P220" s="213"/>
      <c r="Q220" s="213"/>
      <c r="R220" s="213"/>
      <c r="S220" s="213"/>
      <c r="T220" s="214"/>
      <c r="U220" s="207"/>
      <c r="V220" s="207"/>
      <c r="AT220" s="103" t="s">
        <v>212</v>
      </c>
      <c r="AU220" s="103" t="s">
        <v>83</v>
      </c>
      <c r="AV220" s="15" t="s">
        <v>211</v>
      </c>
      <c r="AW220" s="15" t="s">
        <v>32</v>
      </c>
      <c r="AX220" s="15" t="s">
        <v>81</v>
      </c>
      <c r="AY220" s="103" t="s">
        <v>204</v>
      </c>
    </row>
    <row r="221" spans="1:65" s="2" customFormat="1" ht="24.2" customHeight="1" x14ac:dyDescent="0.2">
      <c r="A221" s="111"/>
      <c r="B221" s="112"/>
      <c r="C221" s="187" t="s">
        <v>520</v>
      </c>
      <c r="D221" s="187" t="s">
        <v>207</v>
      </c>
      <c r="E221" s="188" t="s">
        <v>2220</v>
      </c>
      <c r="F221" s="189" t="s">
        <v>2221</v>
      </c>
      <c r="G221" s="190" t="s">
        <v>349</v>
      </c>
      <c r="H221" s="191">
        <v>11.420999999999999</v>
      </c>
      <c r="I221" s="192"/>
      <c r="J221" s="192">
        <f>ROUND(I221*H221,2)</f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>O221*H221</f>
        <v>0</v>
      </c>
      <c r="Q221" s="196">
        <v>2.81E-3</v>
      </c>
      <c r="R221" s="196">
        <f>Q221*H221</f>
        <v>3.2093009999999998E-2</v>
      </c>
      <c r="S221" s="196">
        <v>0</v>
      </c>
      <c r="T221" s="197">
        <f>S221*H221</f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310</v>
      </c>
      <c r="AT221" s="99" t="s">
        <v>207</v>
      </c>
      <c r="AU221" s="99" t="s">
        <v>83</v>
      </c>
      <c r="AY221" s="18" t="s">
        <v>204</v>
      </c>
      <c r="BE221" s="100">
        <f>IF(N221="základní",J221,0)</f>
        <v>0</v>
      </c>
      <c r="BF221" s="100">
        <f>IF(N221="snížená",J221,0)</f>
        <v>0</v>
      </c>
      <c r="BG221" s="100">
        <f>IF(N221="zákl. přenesená",J221,0)</f>
        <v>0</v>
      </c>
      <c r="BH221" s="100">
        <f>IF(N221="sníž. přenesená",J221,0)</f>
        <v>0</v>
      </c>
      <c r="BI221" s="100">
        <f>IF(N221="nulová",J221,0)</f>
        <v>0</v>
      </c>
      <c r="BJ221" s="18" t="s">
        <v>81</v>
      </c>
      <c r="BK221" s="100">
        <f>ROUND(I221*H221,2)</f>
        <v>0</v>
      </c>
      <c r="BL221" s="18" t="s">
        <v>310</v>
      </c>
      <c r="BM221" s="99" t="s">
        <v>2222</v>
      </c>
    </row>
    <row r="222" spans="1:65" s="14" customFormat="1" x14ac:dyDescent="0.2">
      <c r="A222" s="198"/>
      <c r="B222" s="199"/>
      <c r="C222" s="198"/>
      <c r="D222" s="200" t="s">
        <v>212</v>
      </c>
      <c r="E222" s="201" t="s">
        <v>1</v>
      </c>
      <c r="F222" s="202" t="s">
        <v>2223</v>
      </c>
      <c r="G222" s="198"/>
      <c r="H222" s="203">
        <v>11.394</v>
      </c>
      <c r="I222" s="198"/>
      <c r="J222" s="198"/>
      <c r="K222" s="198"/>
      <c r="L222" s="199"/>
      <c r="M222" s="204"/>
      <c r="N222" s="205"/>
      <c r="O222" s="205"/>
      <c r="P222" s="205"/>
      <c r="Q222" s="205"/>
      <c r="R222" s="205"/>
      <c r="S222" s="205"/>
      <c r="T222" s="206"/>
      <c r="U222" s="198"/>
      <c r="V222" s="198"/>
      <c r="AT222" s="102" t="s">
        <v>212</v>
      </c>
      <c r="AU222" s="102" t="s">
        <v>83</v>
      </c>
      <c r="AV222" s="14" t="s">
        <v>83</v>
      </c>
      <c r="AW222" s="14" t="s">
        <v>32</v>
      </c>
      <c r="AX222" s="14" t="s">
        <v>75</v>
      </c>
      <c r="AY222" s="102" t="s">
        <v>204</v>
      </c>
    </row>
    <row r="223" spans="1:65" s="14" customFormat="1" x14ac:dyDescent="0.2">
      <c r="A223" s="198"/>
      <c r="B223" s="199"/>
      <c r="C223" s="198"/>
      <c r="D223" s="200" t="s">
        <v>212</v>
      </c>
      <c r="E223" s="201" t="s">
        <v>1</v>
      </c>
      <c r="F223" s="202" t="s">
        <v>2224</v>
      </c>
      <c r="G223" s="198"/>
      <c r="H223" s="203">
        <v>2.7E-2</v>
      </c>
      <c r="I223" s="198"/>
      <c r="J223" s="198"/>
      <c r="K223" s="198"/>
      <c r="L223" s="199"/>
      <c r="M223" s="204"/>
      <c r="N223" s="205"/>
      <c r="O223" s="205"/>
      <c r="P223" s="205"/>
      <c r="Q223" s="205"/>
      <c r="R223" s="205"/>
      <c r="S223" s="205"/>
      <c r="T223" s="206"/>
      <c r="U223" s="198"/>
      <c r="V223" s="198"/>
      <c r="AT223" s="102" t="s">
        <v>212</v>
      </c>
      <c r="AU223" s="102" t="s">
        <v>83</v>
      </c>
      <c r="AV223" s="14" t="s">
        <v>83</v>
      </c>
      <c r="AW223" s="14" t="s">
        <v>32</v>
      </c>
      <c r="AX223" s="14" t="s">
        <v>75</v>
      </c>
      <c r="AY223" s="102" t="s">
        <v>204</v>
      </c>
    </row>
    <row r="224" spans="1:65" s="15" customFormat="1" x14ac:dyDescent="0.2">
      <c r="A224" s="207"/>
      <c r="B224" s="208"/>
      <c r="C224" s="207"/>
      <c r="D224" s="200" t="s">
        <v>212</v>
      </c>
      <c r="E224" s="209" t="s">
        <v>1</v>
      </c>
      <c r="F224" s="210" t="s">
        <v>227</v>
      </c>
      <c r="G224" s="207"/>
      <c r="H224" s="211">
        <v>11.420999999999999</v>
      </c>
      <c r="I224" s="207"/>
      <c r="J224" s="207"/>
      <c r="K224" s="207"/>
      <c r="L224" s="208"/>
      <c r="M224" s="212"/>
      <c r="N224" s="213"/>
      <c r="O224" s="213"/>
      <c r="P224" s="213"/>
      <c r="Q224" s="213"/>
      <c r="R224" s="213"/>
      <c r="S224" s="213"/>
      <c r="T224" s="214"/>
      <c r="U224" s="207"/>
      <c r="V224" s="207"/>
      <c r="AT224" s="103" t="s">
        <v>212</v>
      </c>
      <c r="AU224" s="103" t="s">
        <v>83</v>
      </c>
      <c r="AV224" s="15" t="s">
        <v>211</v>
      </c>
      <c r="AW224" s="15" t="s">
        <v>32</v>
      </c>
      <c r="AX224" s="15" t="s">
        <v>81</v>
      </c>
      <c r="AY224" s="103" t="s">
        <v>204</v>
      </c>
    </row>
    <row r="225" spans="1:65" s="2" customFormat="1" ht="16.5" customHeight="1" x14ac:dyDescent="0.2">
      <c r="A225" s="111"/>
      <c r="B225" s="112"/>
      <c r="C225" s="187" t="s">
        <v>368</v>
      </c>
      <c r="D225" s="187" t="s">
        <v>207</v>
      </c>
      <c r="E225" s="188" t="s">
        <v>2225</v>
      </c>
      <c r="F225" s="189" t="s">
        <v>2226</v>
      </c>
      <c r="G225" s="190" t="s">
        <v>210</v>
      </c>
      <c r="H225" s="191">
        <v>527.85</v>
      </c>
      <c r="I225" s="192"/>
      <c r="J225" s="192">
        <f>ROUND(I225*H225,2)</f>
        <v>0</v>
      </c>
      <c r="K225" s="193"/>
      <c r="L225" s="112"/>
      <c r="M225" s="194" t="s">
        <v>1</v>
      </c>
      <c r="N225" s="195" t="s">
        <v>40</v>
      </c>
      <c r="O225" s="196">
        <v>0.09</v>
      </c>
      <c r="P225" s="196">
        <f>O225*H225</f>
        <v>47.506500000000003</v>
      </c>
      <c r="Q225" s="196">
        <v>1E-4</v>
      </c>
      <c r="R225" s="196">
        <f>Q225*H225</f>
        <v>5.2785000000000006E-2</v>
      </c>
      <c r="S225" s="196">
        <v>0</v>
      </c>
      <c r="T225" s="197">
        <f>S225*H225</f>
        <v>0</v>
      </c>
      <c r="U225" s="111"/>
      <c r="V225" s="111"/>
      <c r="W225" s="29"/>
      <c r="X225" s="29"/>
      <c r="Y225" s="29"/>
      <c r="Z225" s="29"/>
      <c r="AA225" s="29"/>
      <c r="AB225" s="29"/>
      <c r="AC225" s="29"/>
      <c r="AD225" s="29"/>
      <c r="AE225" s="29"/>
      <c r="AR225" s="99" t="s">
        <v>310</v>
      </c>
      <c r="AT225" s="99" t="s">
        <v>207</v>
      </c>
      <c r="AU225" s="99" t="s">
        <v>83</v>
      </c>
      <c r="AY225" s="18" t="s">
        <v>204</v>
      </c>
      <c r="BE225" s="100">
        <f>IF(N225="základní",J225,0)</f>
        <v>0</v>
      </c>
      <c r="BF225" s="100">
        <f>IF(N225="snížená",J225,0)</f>
        <v>0</v>
      </c>
      <c r="BG225" s="100">
        <f>IF(N225="zákl. přenesená",J225,0)</f>
        <v>0</v>
      </c>
      <c r="BH225" s="100">
        <f>IF(N225="sníž. přenesená",J225,0)</f>
        <v>0</v>
      </c>
      <c r="BI225" s="100">
        <f>IF(N225="nulová",J225,0)</f>
        <v>0</v>
      </c>
      <c r="BJ225" s="18" t="s">
        <v>81</v>
      </c>
      <c r="BK225" s="100">
        <f>ROUND(I225*H225,2)</f>
        <v>0</v>
      </c>
      <c r="BL225" s="18" t="s">
        <v>310</v>
      </c>
      <c r="BM225" s="99" t="s">
        <v>2227</v>
      </c>
    </row>
    <row r="226" spans="1:65" s="13" customFormat="1" x14ac:dyDescent="0.2">
      <c r="A226" s="225"/>
      <c r="B226" s="226"/>
      <c r="C226" s="225"/>
      <c r="D226" s="200" t="s">
        <v>212</v>
      </c>
      <c r="E226" s="227" t="s">
        <v>1</v>
      </c>
      <c r="F226" s="228" t="s">
        <v>2228</v>
      </c>
      <c r="G226" s="225"/>
      <c r="H226" s="227" t="s">
        <v>1</v>
      </c>
      <c r="I226" s="225"/>
      <c r="J226" s="225"/>
      <c r="K226" s="225"/>
      <c r="L226" s="226"/>
      <c r="M226" s="229"/>
      <c r="N226" s="230"/>
      <c r="O226" s="230"/>
      <c r="P226" s="230"/>
      <c r="Q226" s="230"/>
      <c r="R226" s="230"/>
      <c r="S226" s="230"/>
      <c r="T226" s="231"/>
      <c r="U226" s="225"/>
      <c r="V226" s="225"/>
      <c r="AT226" s="101" t="s">
        <v>212</v>
      </c>
      <c r="AU226" s="101" t="s">
        <v>83</v>
      </c>
      <c r="AV226" s="13" t="s">
        <v>81</v>
      </c>
      <c r="AW226" s="13" t="s">
        <v>32</v>
      </c>
      <c r="AX226" s="13" t="s">
        <v>75</v>
      </c>
      <c r="AY226" s="101" t="s">
        <v>204</v>
      </c>
    </row>
    <row r="227" spans="1:65" s="14" customFormat="1" x14ac:dyDescent="0.2">
      <c r="A227" s="198"/>
      <c r="B227" s="199"/>
      <c r="C227" s="198"/>
      <c r="D227" s="200" t="s">
        <v>212</v>
      </c>
      <c r="E227" s="201" t="s">
        <v>1</v>
      </c>
      <c r="F227" s="202" t="s">
        <v>2229</v>
      </c>
      <c r="G227" s="198"/>
      <c r="H227" s="203">
        <v>527.85</v>
      </c>
      <c r="I227" s="198"/>
      <c r="J227" s="198"/>
      <c r="K227" s="198"/>
      <c r="L227" s="199"/>
      <c r="M227" s="204"/>
      <c r="N227" s="205"/>
      <c r="O227" s="205"/>
      <c r="P227" s="205"/>
      <c r="Q227" s="205"/>
      <c r="R227" s="205"/>
      <c r="S227" s="205"/>
      <c r="T227" s="206"/>
      <c r="U227" s="198"/>
      <c r="V227" s="198"/>
      <c r="AT227" s="102" t="s">
        <v>212</v>
      </c>
      <c r="AU227" s="102" t="s">
        <v>83</v>
      </c>
      <c r="AV227" s="14" t="s">
        <v>83</v>
      </c>
      <c r="AW227" s="14" t="s">
        <v>32</v>
      </c>
      <c r="AX227" s="14" t="s">
        <v>75</v>
      </c>
      <c r="AY227" s="102" t="s">
        <v>204</v>
      </c>
    </row>
    <row r="228" spans="1:65" s="15" customFormat="1" x14ac:dyDescent="0.2">
      <c r="A228" s="207"/>
      <c r="B228" s="208"/>
      <c r="C228" s="207"/>
      <c r="D228" s="200" t="s">
        <v>212</v>
      </c>
      <c r="E228" s="209" t="s">
        <v>1</v>
      </c>
      <c r="F228" s="210" t="s">
        <v>227</v>
      </c>
      <c r="G228" s="207"/>
      <c r="H228" s="211">
        <v>527.85</v>
      </c>
      <c r="I228" s="207"/>
      <c r="J228" s="207"/>
      <c r="K228" s="207"/>
      <c r="L228" s="208"/>
      <c r="M228" s="212"/>
      <c r="N228" s="213"/>
      <c r="O228" s="213"/>
      <c r="P228" s="213"/>
      <c r="Q228" s="213"/>
      <c r="R228" s="213"/>
      <c r="S228" s="213"/>
      <c r="T228" s="214"/>
      <c r="U228" s="207"/>
      <c r="V228" s="207"/>
      <c r="AT228" s="103" t="s">
        <v>212</v>
      </c>
      <c r="AU228" s="103" t="s">
        <v>83</v>
      </c>
      <c r="AV228" s="15" t="s">
        <v>211</v>
      </c>
      <c r="AW228" s="15" t="s">
        <v>32</v>
      </c>
      <c r="AX228" s="15" t="s">
        <v>81</v>
      </c>
      <c r="AY228" s="103" t="s">
        <v>204</v>
      </c>
    </row>
    <row r="229" spans="1:65" s="2" customFormat="1" ht="24.2" customHeight="1" x14ac:dyDescent="0.2">
      <c r="A229" s="111"/>
      <c r="B229" s="112"/>
      <c r="C229" s="187" t="s">
        <v>533</v>
      </c>
      <c r="D229" s="187" t="s">
        <v>207</v>
      </c>
      <c r="E229" s="188" t="s">
        <v>1591</v>
      </c>
      <c r="F229" s="189" t="s">
        <v>2230</v>
      </c>
      <c r="G229" s="190" t="s">
        <v>859</v>
      </c>
      <c r="H229" s="191">
        <v>7.1440000000000001</v>
      </c>
      <c r="I229" s="192"/>
      <c r="J229" s="192">
        <f>ROUND(I229*H229,2)</f>
        <v>0</v>
      </c>
      <c r="K229" s="193"/>
      <c r="L229" s="112"/>
      <c r="M229" s="194" t="s">
        <v>1</v>
      </c>
      <c r="N229" s="195" t="s">
        <v>40</v>
      </c>
      <c r="O229" s="196">
        <v>2.1720000000000002</v>
      </c>
      <c r="P229" s="196">
        <f>O229*H229</f>
        <v>15.516768000000001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310</v>
      </c>
      <c r="AT229" s="99" t="s">
        <v>207</v>
      </c>
      <c r="AU229" s="99" t="s">
        <v>83</v>
      </c>
      <c r="AY229" s="18" t="s">
        <v>204</v>
      </c>
      <c r="BE229" s="100">
        <f>IF(N229="základní",J229,0)</f>
        <v>0</v>
      </c>
      <c r="BF229" s="100">
        <f>IF(N229="snížená",J229,0)</f>
        <v>0</v>
      </c>
      <c r="BG229" s="100">
        <f>IF(N229="zákl. přenesená",J229,0)</f>
        <v>0</v>
      </c>
      <c r="BH229" s="100">
        <f>IF(N229="sníž. přenesená",J229,0)</f>
        <v>0</v>
      </c>
      <c r="BI229" s="100">
        <f>IF(N229="nulová",J229,0)</f>
        <v>0</v>
      </c>
      <c r="BJ229" s="18" t="s">
        <v>81</v>
      </c>
      <c r="BK229" s="100">
        <f>ROUND(I229*H229,2)</f>
        <v>0</v>
      </c>
      <c r="BL229" s="18" t="s">
        <v>310</v>
      </c>
      <c r="BM229" s="99" t="s">
        <v>2231</v>
      </c>
    </row>
    <row r="230" spans="1:65" s="2" customFormat="1" ht="24.2" customHeight="1" x14ac:dyDescent="0.2">
      <c r="A230" s="111"/>
      <c r="B230" s="112"/>
      <c r="C230" s="187" t="s">
        <v>379</v>
      </c>
      <c r="D230" s="187" t="s">
        <v>207</v>
      </c>
      <c r="E230" s="188" t="s">
        <v>1595</v>
      </c>
      <c r="F230" s="189" t="s">
        <v>1596</v>
      </c>
      <c r="G230" s="190" t="s">
        <v>859</v>
      </c>
      <c r="H230" s="191">
        <v>7.1440000000000001</v>
      </c>
      <c r="I230" s="192"/>
      <c r="J230" s="192">
        <f>ROUND(I230*H230,2)</f>
        <v>0</v>
      </c>
      <c r="K230" s="193"/>
      <c r="L230" s="112"/>
      <c r="M230" s="194" t="s">
        <v>1</v>
      </c>
      <c r="N230" s="195" t="s">
        <v>40</v>
      </c>
      <c r="O230" s="196">
        <v>1.57</v>
      </c>
      <c r="P230" s="196">
        <f>O230*H230</f>
        <v>11.21608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111"/>
      <c r="V230" s="111"/>
      <c r="W230" s="29"/>
      <c r="X230" s="29"/>
      <c r="Y230" s="29"/>
      <c r="Z230" s="29"/>
      <c r="AA230" s="29"/>
      <c r="AB230" s="29"/>
      <c r="AC230" s="29"/>
      <c r="AD230" s="29"/>
      <c r="AE230" s="29"/>
      <c r="AR230" s="99" t="s">
        <v>310</v>
      </c>
      <c r="AT230" s="99" t="s">
        <v>207</v>
      </c>
      <c r="AU230" s="99" t="s">
        <v>83</v>
      </c>
      <c r="AY230" s="18" t="s">
        <v>204</v>
      </c>
      <c r="BE230" s="100">
        <f>IF(N230="základní",J230,0)</f>
        <v>0</v>
      </c>
      <c r="BF230" s="100">
        <f>IF(N230="snížená",J230,0)</f>
        <v>0</v>
      </c>
      <c r="BG230" s="100">
        <f>IF(N230="zákl. přenesená",J230,0)</f>
        <v>0</v>
      </c>
      <c r="BH230" s="100">
        <f>IF(N230="sníž. přenesená",J230,0)</f>
        <v>0</v>
      </c>
      <c r="BI230" s="100">
        <f>IF(N230="nulová",J230,0)</f>
        <v>0</v>
      </c>
      <c r="BJ230" s="18" t="s">
        <v>81</v>
      </c>
      <c r="BK230" s="100">
        <f>ROUND(I230*H230,2)</f>
        <v>0</v>
      </c>
      <c r="BL230" s="18" t="s">
        <v>310</v>
      </c>
      <c r="BM230" s="99" t="s">
        <v>2232</v>
      </c>
    </row>
    <row r="231" spans="1:65" s="2" customFormat="1" ht="24.2" customHeight="1" x14ac:dyDescent="0.2">
      <c r="A231" s="111"/>
      <c r="B231" s="112"/>
      <c r="C231" s="187" t="s">
        <v>549</v>
      </c>
      <c r="D231" s="187" t="s">
        <v>207</v>
      </c>
      <c r="E231" s="188" t="s">
        <v>1598</v>
      </c>
      <c r="F231" s="189" t="s">
        <v>1599</v>
      </c>
      <c r="G231" s="190" t="s">
        <v>859</v>
      </c>
      <c r="H231" s="191">
        <v>7.1440000000000001</v>
      </c>
      <c r="I231" s="192"/>
      <c r="J231" s="192">
        <f>ROUND(I231*H231,2)</f>
        <v>0</v>
      </c>
      <c r="K231" s="193"/>
      <c r="L231" s="112"/>
      <c r="M231" s="194" t="s">
        <v>1</v>
      </c>
      <c r="N231" s="195" t="s">
        <v>40</v>
      </c>
      <c r="O231" s="196">
        <v>1.016</v>
      </c>
      <c r="P231" s="196">
        <f>O231*H231</f>
        <v>7.2583039999999999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111"/>
      <c r="V231" s="111"/>
      <c r="W231" s="29"/>
      <c r="X231" s="29"/>
      <c r="Y231" s="29"/>
      <c r="Z231" s="29"/>
      <c r="AA231" s="29"/>
      <c r="AB231" s="29"/>
      <c r="AC231" s="29"/>
      <c r="AD231" s="29"/>
      <c r="AE231" s="29"/>
      <c r="AR231" s="99" t="s">
        <v>310</v>
      </c>
      <c r="AT231" s="99" t="s">
        <v>207</v>
      </c>
      <c r="AU231" s="99" t="s">
        <v>83</v>
      </c>
      <c r="AY231" s="18" t="s">
        <v>204</v>
      </c>
      <c r="BE231" s="100">
        <f>IF(N231="základní",J231,0)</f>
        <v>0</v>
      </c>
      <c r="BF231" s="100">
        <f>IF(N231="snížená",J231,0)</f>
        <v>0</v>
      </c>
      <c r="BG231" s="100">
        <f>IF(N231="zákl. přenesená",J231,0)</f>
        <v>0</v>
      </c>
      <c r="BH231" s="100">
        <f>IF(N231="sníž. přenesená",J231,0)</f>
        <v>0</v>
      </c>
      <c r="BI231" s="100">
        <f>IF(N231="nulová",J231,0)</f>
        <v>0</v>
      </c>
      <c r="BJ231" s="18" t="s">
        <v>81</v>
      </c>
      <c r="BK231" s="100">
        <f>ROUND(I231*H231,2)</f>
        <v>0</v>
      </c>
      <c r="BL231" s="18" t="s">
        <v>310</v>
      </c>
      <c r="BM231" s="99" t="s">
        <v>2233</v>
      </c>
    </row>
    <row r="232" spans="1:65" s="12" customFormat="1" ht="22.9" customHeight="1" x14ac:dyDescent="0.2">
      <c r="A232" s="176"/>
      <c r="B232" s="177"/>
      <c r="C232" s="176"/>
      <c r="D232" s="178" t="s">
        <v>74</v>
      </c>
      <c r="E232" s="185" t="s">
        <v>977</v>
      </c>
      <c r="F232" s="185" t="s">
        <v>978</v>
      </c>
      <c r="G232" s="176"/>
      <c r="H232" s="176"/>
      <c r="I232" s="176"/>
      <c r="J232" s="186">
        <f>BK232</f>
        <v>0</v>
      </c>
      <c r="K232" s="176"/>
      <c r="L232" s="177"/>
      <c r="M232" s="181"/>
      <c r="N232" s="182"/>
      <c r="O232" s="182"/>
      <c r="P232" s="183">
        <f>SUM(P233:P237)</f>
        <v>12.058400000000001</v>
      </c>
      <c r="Q232" s="182"/>
      <c r="R232" s="183">
        <f>SUM(R233:R237)</f>
        <v>0</v>
      </c>
      <c r="S232" s="182"/>
      <c r="T232" s="184">
        <f>SUM(T233:T237)</f>
        <v>1.0340769999999999</v>
      </c>
      <c r="U232" s="176"/>
      <c r="V232" s="176"/>
      <c r="AR232" s="96" t="s">
        <v>83</v>
      </c>
      <c r="AT232" s="97" t="s">
        <v>74</v>
      </c>
      <c r="AU232" s="97" t="s">
        <v>81</v>
      </c>
      <c r="AY232" s="96" t="s">
        <v>204</v>
      </c>
      <c r="BK232" s="98">
        <f>SUM(BK233:BK237)</f>
        <v>0</v>
      </c>
    </row>
    <row r="233" spans="1:65" s="2" customFormat="1" ht="16.5" customHeight="1" x14ac:dyDescent="0.2">
      <c r="A233" s="111"/>
      <c r="B233" s="112"/>
      <c r="C233" s="187" t="s">
        <v>223</v>
      </c>
      <c r="D233" s="187" t="s">
        <v>207</v>
      </c>
      <c r="E233" s="188" t="s">
        <v>985</v>
      </c>
      <c r="F233" s="189" t="s">
        <v>2234</v>
      </c>
      <c r="G233" s="190" t="s">
        <v>367</v>
      </c>
      <c r="H233" s="191">
        <v>6.5</v>
      </c>
      <c r="I233" s="192"/>
      <c r="J233" s="192">
        <f>ROUND(I233*H233,2)</f>
        <v>0</v>
      </c>
      <c r="K233" s="193"/>
      <c r="L233" s="112"/>
      <c r="M233" s="194" t="s">
        <v>1</v>
      </c>
      <c r="N233" s="195" t="s">
        <v>40</v>
      </c>
      <c r="O233" s="196">
        <v>0.60399999999999998</v>
      </c>
      <c r="P233" s="196">
        <f>O233*H233</f>
        <v>3.9259999999999997</v>
      </c>
      <c r="Q233" s="196">
        <v>0</v>
      </c>
      <c r="R233" s="196">
        <f>Q233*H233</f>
        <v>0</v>
      </c>
      <c r="S233" s="196">
        <v>0.11248</v>
      </c>
      <c r="T233" s="197">
        <f>S233*H233</f>
        <v>0.73111999999999999</v>
      </c>
      <c r="U233" s="111"/>
      <c r="V233" s="111"/>
      <c r="W233" s="29"/>
      <c r="X233" s="29"/>
      <c r="Y233" s="29"/>
      <c r="Z233" s="29"/>
      <c r="AA233" s="29"/>
      <c r="AB233" s="29"/>
      <c r="AC233" s="29"/>
      <c r="AD233" s="29"/>
      <c r="AE233" s="29"/>
      <c r="AR233" s="99" t="s">
        <v>310</v>
      </c>
      <c r="AT233" s="99" t="s">
        <v>207</v>
      </c>
      <c r="AU233" s="99" t="s">
        <v>83</v>
      </c>
      <c r="AY233" s="18" t="s">
        <v>204</v>
      </c>
      <c r="BE233" s="100">
        <f>IF(N233="základní",J233,0)</f>
        <v>0</v>
      </c>
      <c r="BF233" s="100">
        <f>IF(N233="snížená",J233,0)</f>
        <v>0</v>
      </c>
      <c r="BG233" s="100">
        <f>IF(N233="zákl. přenesená",J233,0)</f>
        <v>0</v>
      </c>
      <c r="BH233" s="100">
        <f>IF(N233="sníž. přenesená",J233,0)</f>
        <v>0</v>
      </c>
      <c r="BI233" s="100">
        <f>IF(N233="nulová",J233,0)</f>
        <v>0</v>
      </c>
      <c r="BJ233" s="18" t="s">
        <v>81</v>
      </c>
      <c r="BK233" s="100">
        <f>ROUND(I233*H233,2)</f>
        <v>0</v>
      </c>
      <c r="BL233" s="18" t="s">
        <v>310</v>
      </c>
      <c r="BM233" s="99" t="s">
        <v>2235</v>
      </c>
    </row>
    <row r="234" spans="1:65" s="2" customFormat="1" ht="16.5" customHeight="1" x14ac:dyDescent="0.2">
      <c r="A234" s="111"/>
      <c r="B234" s="112"/>
      <c r="C234" s="187" t="s">
        <v>221</v>
      </c>
      <c r="D234" s="187" t="s">
        <v>207</v>
      </c>
      <c r="E234" s="188" t="s">
        <v>2236</v>
      </c>
      <c r="F234" s="189" t="s">
        <v>2237</v>
      </c>
      <c r="G234" s="190" t="s">
        <v>367</v>
      </c>
      <c r="H234" s="191">
        <v>25.1</v>
      </c>
      <c r="I234" s="192"/>
      <c r="J234" s="192">
        <f>ROUND(I234*H234,2)</f>
        <v>0</v>
      </c>
      <c r="K234" s="193"/>
      <c r="L234" s="112"/>
      <c r="M234" s="194" t="s">
        <v>1</v>
      </c>
      <c r="N234" s="195" t="s">
        <v>40</v>
      </c>
      <c r="O234" s="196">
        <v>0.32400000000000001</v>
      </c>
      <c r="P234" s="196">
        <f>O234*H234</f>
        <v>8.1324000000000005</v>
      </c>
      <c r="Q234" s="196">
        <v>0</v>
      </c>
      <c r="R234" s="196">
        <f>Q234*H234</f>
        <v>0</v>
      </c>
      <c r="S234" s="196">
        <v>1.2070000000000001E-2</v>
      </c>
      <c r="T234" s="197">
        <f>S234*H234</f>
        <v>0.30295700000000003</v>
      </c>
      <c r="U234" s="111"/>
      <c r="V234" s="111"/>
      <c r="W234" s="29"/>
      <c r="X234" s="29"/>
      <c r="Y234" s="29"/>
      <c r="Z234" s="29"/>
      <c r="AA234" s="29"/>
      <c r="AB234" s="29"/>
      <c r="AC234" s="29"/>
      <c r="AD234" s="29"/>
      <c r="AE234" s="29"/>
      <c r="AR234" s="99" t="s">
        <v>310</v>
      </c>
      <c r="AT234" s="99" t="s">
        <v>207</v>
      </c>
      <c r="AU234" s="99" t="s">
        <v>83</v>
      </c>
      <c r="AY234" s="18" t="s">
        <v>204</v>
      </c>
      <c r="BE234" s="100">
        <f>IF(N234="základní",J234,0)</f>
        <v>0</v>
      </c>
      <c r="BF234" s="100">
        <f>IF(N234="snížená",J234,0)</f>
        <v>0</v>
      </c>
      <c r="BG234" s="100">
        <f>IF(N234="zákl. přenesená",J234,0)</f>
        <v>0</v>
      </c>
      <c r="BH234" s="100">
        <f>IF(N234="sníž. přenesená",J234,0)</f>
        <v>0</v>
      </c>
      <c r="BI234" s="100">
        <f>IF(N234="nulová",J234,0)</f>
        <v>0</v>
      </c>
      <c r="BJ234" s="18" t="s">
        <v>81</v>
      </c>
      <c r="BK234" s="100">
        <f>ROUND(I234*H234,2)</f>
        <v>0</v>
      </c>
      <c r="BL234" s="18" t="s">
        <v>310</v>
      </c>
      <c r="BM234" s="99" t="s">
        <v>2238</v>
      </c>
    </row>
    <row r="235" spans="1:65" s="14" customFormat="1" x14ac:dyDescent="0.2">
      <c r="A235" s="198"/>
      <c r="B235" s="199"/>
      <c r="C235" s="198"/>
      <c r="D235" s="200" t="s">
        <v>212</v>
      </c>
      <c r="E235" s="201" t="s">
        <v>1</v>
      </c>
      <c r="F235" s="202" t="s">
        <v>2239</v>
      </c>
      <c r="G235" s="198"/>
      <c r="H235" s="203">
        <v>12.7</v>
      </c>
      <c r="I235" s="198"/>
      <c r="J235" s="198"/>
      <c r="K235" s="198"/>
      <c r="L235" s="199"/>
      <c r="M235" s="204"/>
      <c r="N235" s="205"/>
      <c r="O235" s="205"/>
      <c r="P235" s="205"/>
      <c r="Q235" s="205"/>
      <c r="R235" s="205"/>
      <c r="S235" s="205"/>
      <c r="T235" s="206"/>
      <c r="U235" s="198"/>
      <c r="V235" s="198"/>
      <c r="AT235" s="102" t="s">
        <v>212</v>
      </c>
      <c r="AU235" s="102" t="s">
        <v>83</v>
      </c>
      <c r="AV235" s="14" t="s">
        <v>83</v>
      </c>
      <c r="AW235" s="14" t="s">
        <v>32</v>
      </c>
      <c r="AX235" s="14" t="s">
        <v>75</v>
      </c>
      <c r="AY235" s="102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2240</v>
      </c>
      <c r="G236" s="198"/>
      <c r="H236" s="203">
        <v>12.4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83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5" customFormat="1" x14ac:dyDescent="0.2">
      <c r="A237" s="207"/>
      <c r="B237" s="208"/>
      <c r="C237" s="207"/>
      <c r="D237" s="200" t="s">
        <v>212</v>
      </c>
      <c r="E237" s="209" t="s">
        <v>1</v>
      </c>
      <c r="F237" s="210" t="s">
        <v>227</v>
      </c>
      <c r="G237" s="207"/>
      <c r="H237" s="211">
        <v>25.1</v>
      </c>
      <c r="I237" s="207"/>
      <c r="J237" s="207"/>
      <c r="K237" s="207"/>
      <c r="L237" s="208"/>
      <c r="M237" s="246"/>
      <c r="N237" s="247"/>
      <c r="O237" s="247"/>
      <c r="P237" s="247"/>
      <c r="Q237" s="247"/>
      <c r="R237" s="247"/>
      <c r="S237" s="247"/>
      <c r="T237" s="248"/>
      <c r="U237" s="207"/>
      <c r="V237" s="207"/>
      <c r="AT237" s="103" t="s">
        <v>212</v>
      </c>
      <c r="AU237" s="103" t="s">
        <v>83</v>
      </c>
      <c r="AV237" s="15" t="s">
        <v>211</v>
      </c>
      <c r="AW237" s="15" t="s">
        <v>32</v>
      </c>
      <c r="AX237" s="15" t="s">
        <v>81</v>
      </c>
      <c r="AY237" s="103" t="s">
        <v>204</v>
      </c>
    </row>
    <row r="238" spans="1:65" s="2" customFormat="1" ht="6.95" customHeight="1" x14ac:dyDescent="0.2">
      <c r="A238" s="111"/>
      <c r="B238" s="142"/>
      <c r="C238" s="143"/>
      <c r="D238" s="143"/>
      <c r="E238" s="143"/>
      <c r="F238" s="143"/>
      <c r="G238" s="143"/>
      <c r="H238" s="143"/>
      <c r="I238" s="143"/>
      <c r="J238" s="143"/>
      <c r="K238" s="143"/>
      <c r="L238" s="112"/>
      <c r="M238" s="111"/>
      <c r="N238" s="114"/>
      <c r="O238" s="111"/>
      <c r="P238" s="111"/>
      <c r="Q238" s="111"/>
      <c r="R238" s="111"/>
      <c r="S238" s="111"/>
      <c r="T238" s="111"/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</row>
  </sheetData>
  <sheetProtection password="CEF5" sheet="1" objects="1" scenarios="1"/>
  <protectedRanges>
    <protectedRange sqref="I134:I234" name="Oblast1"/>
  </protectedRanges>
  <autoFilter ref="C130:K237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topLeftCell="A70" workbookViewId="0">
      <selection activeCell="F124" sqref="F124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106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7.7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2241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1984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ROUND(J125,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ROUND((SUM(BE125:BE148)),  2)</f>
        <v>0</v>
      </c>
      <c r="G35" s="111"/>
      <c r="H35" s="111"/>
      <c r="I35" s="127">
        <v>0.21</v>
      </c>
      <c r="J35" s="126">
        <f>ROUND(((SUM(BE125:BE148))*I35),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ROUND((SUM(BF125:BF148)),  2)</f>
        <v>0</v>
      </c>
      <c r="G36" s="111"/>
      <c r="H36" s="111"/>
      <c r="I36" s="127">
        <v>0.15</v>
      </c>
      <c r="J36" s="126">
        <f>ROUND(((SUM(BF125:BF148))*I36),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ROUND((SUM(BG125:BG148)),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ROUND((SUM(BH125:BH148)),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ROUND((SUM(BI125:BI148)),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01-01-6 - Výlez na půdu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J125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J126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175</v>
      </c>
      <c r="E100" s="158"/>
      <c r="F100" s="158"/>
      <c r="G100" s="158"/>
      <c r="H100" s="158"/>
      <c r="I100" s="158"/>
      <c r="J100" s="159">
        <f>J127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9" customFormat="1" ht="24.95" customHeight="1" x14ac:dyDescent="0.2">
      <c r="A101" s="150"/>
      <c r="B101" s="151"/>
      <c r="C101" s="150"/>
      <c r="D101" s="152" t="s">
        <v>180</v>
      </c>
      <c r="E101" s="153"/>
      <c r="F101" s="153"/>
      <c r="G101" s="153"/>
      <c r="H101" s="153"/>
      <c r="I101" s="153"/>
      <c r="J101" s="154">
        <f>J131</f>
        <v>0</v>
      </c>
      <c r="K101" s="150"/>
      <c r="L101" s="151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</row>
    <row r="102" spans="1:47" s="10" customFormat="1" ht="19.899999999999999" customHeight="1" x14ac:dyDescent="0.2">
      <c r="A102" s="155"/>
      <c r="B102" s="156"/>
      <c r="C102" s="155"/>
      <c r="D102" s="157" t="s">
        <v>2242</v>
      </c>
      <c r="E102" s="158"/>
      <c r="F102" s="158"/>
      <c r="G102" s="158"/>
      <c r="H102" s="158"/>
      <c r="I102" s="158"/>
      <c r="J102" s="159">
        <f>J132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1088</v>
      </c>
      <c r="E103" s="158"/>
      <c r="F103" s="158"/>
      <c r="G103" s="158"/>
      <c r="H103" s="158"/>
      <c r="I103" s="158"/>
      <c r="J103" s="159">
        <f>J142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2" customFormat="1" ht="21.75" customHeight="1" x14ac:dyDescent="0.2">
      <c r="A104" s="111"/>
      <c r="B104" s="112"/>
      <c r="C104" s="111"/>
      <c r="D104" s="111"/>
      <c r="E104" s="111"/>
      <c r="F104" s="111"/>
      <c r="G104" s="111"/>
      <c r="H104" s="111"/>
      <c r="I104" s="111"/>
      <c r="J104" s="111"/>
      <c r="K104" s="111"/>
      <c r="L104" s="113"/>
      <c r="M104" s="114"/>
      <c r="N104" s="114"/>
      <c r="O104" s="114"/>
      <c r="P104" s="114"/>
      <c r="Q104" s="114"/>
      <c r="R104" s="114"/>
      <c r="S104" s="111"/>
      <c r="T104" s="111"/>
      <c r="U104" s="111"/>
      <c r="V104" s="111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 x14ac:dyDescent="0.2">
      <c r="A105" s="111"/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 x14ac:dyDescent="0.2">
      <c r="A109" s="111"/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 x14ac:dyDescent="0.2">
      <c r="A110" s="111"/>
      <c r="B110" s="112"/>
      <c r="C110" s="108" t="s">
        <v>189</v>
      </c>
      <c r="D110" s="111"/>
      <c r="E110" s="111"/>
      <c r="F110" s="111"/>
      <c r="G110" s="111"/>
      <c r="H110" s="111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 x14ac:dyDescent="0.2">
      <c r="A111" s="111"/>
      <c r="B111" s="112"/>
      <c r="C111" s="111"/>
      <c r="D111" s="111"/>
      <c r="E111" s="111"/>
      <c r="F111" s="111"/>
      <c r="G111" s="111"/>
      <c r="H111" s="11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5.5" customHeight="1" x14ac:dyDescent="0.2">
      <c r="A113" s="111"/>
      <c r="B113" s="112"/>
      <c r="C113" s="111"/>
      <c r="D113" s="111"/>
      <c r="E113" s="294" t="str">
        <f>E7</f>
        <v>MUZEUM VYSOČINY PELHŘIMOV, Hrad Kámen, rekonstrukce elekroinstalace, stavebni úpravy</v>
      </c>
      <c r="F113" s="295"/>
      <c r="G113" s="295"/>
      <c r="H113" s="295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 x14ac:dyDescent="0.2">
      <c r="A114" s="92"/>
      <c r="B114" s="107"/>
      <c r="C114" s="110" t="s">
        <v>162</v>
      </c>
      <c r="D114" s="92"/>
      <c r="E114" s="92"/>
      <c r="F114" s="92"/>
      <c r="G114" s="92"/>
      <c r="H114" s="92"/>
      <c r="I114" s="92"/>
      <c r="J114" s="92"/>
      <c r="K114" s="92"/>
      <c r="L114" s="107"/>
      <c r="M114" s="92"/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1:65" s="2" customFormat="1" ht="16.5" customHeight="1" x14ac:dyDescent="0.2">
      <c r="A115" s="111"/>
      <c r="B115" s="112"/>
      <c r="C115" s="111"/>
      <c r="D115" s="111"/>
      <c r="E115" s="294" t="s">
        <v>163</v>
      </c>
      <c r="F115" s="291"/>
      <c r="G115" s="291"/>
      <c r="H115" s="29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164</v>
      </c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 x14ac:dyDescent="0.2">
      <c r="A117" s="111"/>
      <c r="B117" s="112"/>
      <c r="C117" s="111"/>
      <c r="D117" s="111"/>
      <c r="E117" s="290" t="str">
        <f>E11</f>
        <v>01-01-6 - Výlez na půdu</v>
      </c>
      <c r="F117" s="291"/>
      <c r="G117" s="291"/>
      <c r="H117" s="29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111"/>
      <c r="B118" s="112"/>
      <c r="C118" s="111"/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 x14ac:dyDescent="0.2">
      <c r="A119" s="111"/>
      <c r="B119" s="112"/>
      <c r="C119" s="110" t="s">
        <v>18</v>
      </c>
      <c r="D119" s="111"/>
      <c r="E119" s="111"/>
      <c r="F119" s="115" t="str">
        <f>F14</f>
        <v>Hrad Kámen</v>
      </c>
      <c r="G119" s="111"/>
      <c r="H119" s="111"/>
      <c r="I119" s="110" t="s">
        <v>20</v>
      </c>
      <c r="J119" s="116" t="str">
        <f>IF(J14="","",J14)</f>
        <v>9. 6. 2023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111"/>
      <c r="B121" s="112"/>
      <c r="C121" s="110" t="s">
        <v>22</v>
      </c>
      <c r="D121" s="111"/>
      <c r="E121" s="111"/>
      <c r="F121" s="115" t="str">
        <f>E17</f>
        <v>KRAJ VYSOČINA</v>
      </c>
      <c r="G121" s="111"/>
      <c r="H121" s="111"/>
      <c r="I121" s="110" t="s">
        <v>30</v>
      </c>
      <c r="J121" s="146" t="str">
        <f>E23</f>
        <v>Ing.Michal Kot</v>
      </c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111"/>
      <c r="B122" s="112"/>
      <c r="C122" s="110" t="s">
        <v>28</v>
      </c>
      <c r="D122" s="111"/>
      <c r="E122" s="111"/>
      <c r="F122" s="115" t="str">
        <f>IF(E20="","",E20)</f>
        <v xml:space="preserve"> </v>
      </c>
      <c r="G122" s="111"/>
      <c r="H122" s="111"/>
      <c r="I122" s="110" t="s">
        <v>33</v>
      </c>
      <c r="J122" s="146" t="str">
        <f>E26</f>
        <v xml:space="preserve"> 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 x14ac:dyDescent="0.2">
      <c r="A124" s="160"/>
      <c r="B124" s="161"/>
      <c r="C124" s="162" t="s">
        <v>190</v>
      </c>
      <c r="D124" s="163" t="s">
        <v>60</v>
      </c>
      <c r="E124" s="163" t="s">
        <v>56</v>
      </c>
      <c r="F124" s="163" t="s">
        <v>57</v>
      </c>
      <c r="G124" s="163" t="s">
        <v>191</v>
      </c>
      <c r="H124" s="163" t="s">
        <v>192</v>
      </c>
      <c r="I124" s="163" t="s">
        <v>193</v>
      </c>
      <c r="J124" s="164" t="s">
        <v>169</v>
      </c>
      <c r="K124" s="165" t="s">
        <v>194</v>
      </c>
      <c r="L124" s="166"/>
      <c r="M124" s="167" t="s">
        <v>1</v>
      </c>
      <c r="N124" s="168" t="s">
        <v>39</v>
      </c>
      <c r="O124" s="168" t="s">
        <v>195</v>
      </c>
      <c r="P124" s="168" t="s">
        <v>196</v>
      </c>
      <c r="Q124" s="168" t="s">
        <v>197</v>
      </c>
      <c r="R124" s="168" t="s">
        <v>198</v>
      </c>
      <c r="S124" s="168" t="s">
        <v>199</v>
      </c>
      <c r="T124" s="169" t="s">
        <v>200</v>
      </c>
      <c r="U124" s="160"/>
      <c r="V124" s="160"/>
      <c r="W124" s="94"/>
      <c r="X124" s="94"/>
      <c r="Y124" s="94"/>
      <c r="Z124" s="94"/>
      <c r="AA124" s="94"/>
      <c r="AB124" s="94"/>
      <c r="AC124" s="94"/>
      <c r="AD124" s="94"/>
      <c r="AE124" s="94"/>
    </row>
    <row r="125" spans="1:65" s="2" customFormat="1" ht="22.9" customHeight="1" x14ac:dyDescent="0.25">
      <c r="A125" s="111"/>
      <c r="B125" s="112"/>
      <c r="C125" s="170" t="s">
        <v>201</v>
      </c>
      <c r="D125" s="111"/>
      <c r="E125" s="111"/>
      <c r="F125" s="111"/>
      <c r="G125" s="111"/>
      <c r="H125" s="111"/>
      <c r="I125" s="111"/>
      <c r="J125" s="171">
        <f>BK125</f>
        <v>0</v>
      </c>
      <c r="K125" s="111"/>
      <c r="L125" s="112"/>
      <c r="M125" s="172"/>
      <c r="N125" s="173"/>
      <c r="O125" s="121"/>
      <c r="P125" s="174">
        <f>P126+P131</f>
        <v>14.353626</v>
      </c>
      <c r="Q125" s="121"/>
      <c r="R125" s="174">
        <f>R126+R131</f>
        <v>0.16866814000000002</v>
      </c>
      <c r="S125" s="121"/>
      <c r="T125" s="175">
        <f>T126+T131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T125" s="18" t="s">
        <v>74</v>
      </c>
      <c r="AU125" s="18" t="s">
        <v>171</v>
      </c>
      <c r="BK125" s="95">
        <f>BK126+BK131</f>
        <v>0</v>
      </c>
    </row>
    <row r="126" spans="1:65" s="12" customFormat="1" ht="25.9" customHeight="1" x14ac:dyDescent="0.2">
      <c r="A126" s="176"/>
      <c r="B126" s="177"/>
      <c r="C126" s="176"/>
      <c r="D126" s="178" t="s">
        <v>74</v>
      </c>
      <c r="E126" s="179" t="s">
        <v>202</v>
      </c>
      <c r="F126" s="179" t="s">
        <v>203</v>
      </c>
      <c r="G126" s="176"/>
      <c r="H126" s="176"/>
      <c r="I126" s="176"/>
      <c r="J126" s="180">
        <f>BK126</f>
        <v>0</v>
      </c>
      <c r="K126" s="176"/>
      <c r="L126" s="177"/>
      <c r="M126" s="181"/>
      <c r="N126" s="182"/>
      <c r="O126" s="182"/>
      <c r="P126" s="183">
        <f>P127</f>
        <v>0.504</v>
      </c>
      <c r="Q126" s="182"/>
      <c r="R126" s="183">
        <f>R127</f>
        <v>8.4000000000000003E-4</v>
      </c>
      <c r="S126" s="182"/>
      <c r="T126" s="184">
        <f>T127</f>
        <v>0</v>
      </c>
      <c r="U126" s="176"/>
      <c r="V126" s="176"/>
      <c r="AR126" s="96" t="s">
        <v>81</v>
      </c>
      <c r="AT126" s="97" t="s">
        <v>74</v>
      </c>
      <c r="AU126" s="97" t="s">
        <v>75</v>
      </c>
      <c r="AY126" s="96" t="s">
        <v>204</v>
      </c>
      <c r="BK126" s="98">
        <f>BK127</f>
        <v>0</v>
      </c>
    </row>
    <row r="127" spans="1:65" s="12" customFormat="1" ht="22.9" customHeight="1" x14ac:dyDescent="0.2">
      <c r="A127" s="176"/>
      <c r="B127" s="177"/>
      <c r="C127" s="176"/>
      <c r="D127" s="178" t="s">
        <v>74</v>
      </c>
      <c r="E127" s="185" t="s">
        <v>284</v>
      </c>
      <c r="F127" s="185" t="s">
        <v>285</v>
      </c>
      <c r="G127" s="176"/>
      <c r="H127" s="176"/>
      <c r="I127" s="176"/>
      <c r="J127" s="186">
        <f>BK127</f>
        <v>0</v>
      </c>
      <c r="K127" s="176"/>
      <c r="L127" s="177"/>
      <c r="M127" s="181"/>
      <c r="N127" s="182"/>
      <c r="O127" s="182"/>
      <c r="P127" s="183">
        <f>SUM(P128:P130)</f>
        <v>0.504</v>
      </c>
      <c r="Q127" s="182"/>
      <c r="R127" s="183">
        <f>SUM(R128:R130)</f>
        <v>8.4000000000000003E-4</v>
      </c>
      <c r="S127" s="182"/>
      <c r="T127" s="184">
        <f>SUM(T128:T130)</f>
        <v>0</v>
      </c>
      <c r="U127" s="176"/>
      <c r="V127" s="176"/>
      <c r="AR127" s="96" t="s">
        <v>81</v>
      </c>
      <c r="AT127" s="97" t="s">
        <v>74</v>
      </c>
      <c r="AU127" s="97" t="s">
        <v>81</v>
      </c>
      <c r="AY127" s="96" t="s">
        <v>204</v>
      </c>
      <c r="BK127" s="98">
        <f>SUM(BK128:BK130)</f>
        <v>0</v>
      </c>
    </row>
    <row r="128" spans="1:65" s="2" customFormat="1" ht="37.9" customHeight="1" x14ac:dyDescent="0.2">
      <c r="A128" s="111"/>
      <c r="B128" s="112"/>
      <c r="C128" s="187" t="s">
        <v>81</v>
      </c>
      <c r="D128" s="187" t="s">
        <v>207</v>
      </c>
      <c r="E128" s="188" t="s">
        <v>293</v>
      </c>
      <c r="F128" s="189" t="s">
        <v>294</v>
      </c>
      <c r="G128" s="190" t="s">
        <v>210</v>
      </c>
      <c r="H128" s="191">
        <v>4</v>
      </c>
      <c r="I128" s="192"/>
      <c r="J128" s="192">
        <f>ROUND(I128*H128,2)</f>
        <v>0</v>
      </c>
      <c r="K128" s="193"/>
      <c r="L128" s="112"/>
      <c r="M128" s="194" t="s">
        <v>1</v>
      </c>
      <c r="N128" s="195" t="s">
        <v>40</v>
      </c>
      <c r="O128" s="196">
        <v>0.126</v>
      </c>
      <c r="P128" s="196">
        <f>O128*H128</f>
        <v>0.504</v>
      </c>
      <c r="Q128" s="196">
        <v>2.1000000000000001E-4</v>
      </c>
      <c r="R128" s="196">
        <f>Q128*H128</f>
        <v>8.4000000000000003E-4</v>
      </c>
      <c r="S128" s="196">
        <v>0</v>
      </c>
      <c r="T128" s="197">
        <f>S128*H128</f>
        <v>0</v>
      </c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211</v>
      </c>
      <c r="AT128" s="99" t="s">
        <v>207</v>
      </c>
      <c r="AU128" s="99" t="s">
        <v>83</v>
      </c>
      <c r="AY128" s="18" t="s">
        <v>204</v>
      </c>
      <c r="BE128" s="100">
        <f>IF(N128="základní",J128,0)</f>
        <v>0</v>
      </c>
      <c r="BF128" s="100">
        <f>IF(N128="snížená",J128,0)</f>
        <v>0</v>
      </c>
      <c r="BG128" s="100">
        <f>IF(N128="zákl. přenesená",J128,0)</f>
        <v>0</v>
      </c>
      <c r="BH128" s="100">
        <f>IF(N128="sníž. přenesená",J128,0)</f>
        <v>0</v>
      </c>
      <c r="BI128" s="100">
        <f>IF(N128="nulová",J128,0)</f>
        <v>0</v>
      </c>
      <c r="BJ128" s="18" t="s">
        <v>81</v>
      </c>
      <c r="BK128" s="100">
        <f>ROUND(I128*H128,2)</f>
        <v>0</v>
      </c>
      <c r="BL128" s="18" t="s">
        <v>211</v>
      </c>
      <c r="BM128" s="99" t="s">
        <v>2243</v>
      </c>
    </row>
    <row r="129" spans="1:65" s="14" customFormat="1" x14ac:dyDescent="0.2">
      <c r="A129" s="198"/>
      <c r="B129" s="199"/>
      <c r="C129" s="198"/>
      <c r="D129" s="200" t="s">
        <v>212</v>
      </c>
      <c r="E129" s="201" t="s">
        <v>1</v>
      </c>
      <c r="F129" s="202" t="s">
        <v>2244</v>
      </c>
      <c r="G129" s="198"/>
      <c r="H129" s="203">
        <v>4</v>
      </c>
      <c r="I129" s="198"/>
      <c r="J129" s="198"/>
      <c r="K129" s="198"/>
      <c r="L129" s="199"/>
      <c r="M129" s="204"/>
      <c r="N129" s="205"/>
      <c r="O129" s="205"/>
      <c r="P129" s="205"/>
      <c r="Q129" s="205"/>
      <c r="R129" s="205"/>
      <c r="S129" s="205"/>
      <c r="T129" s="206"/>
      <c r="U129" s="198"/>
      <c r="V129" s="198"/>
      <c r="AT129" s="102" t="s">
        <v>212</v>
      </c>
      <c r="AU129" s="102" t="s">
        <v>83</v>
      </c>
      <c r="AV129" s="14" t="s">
        <v>83</v>
      </c>
      <c r="AW129" s="14" t="s">
        <v>32</v>
      </c>
      <c r="AX129" s="14" t="s">
        <v>75</v>
      </c>
      <c r="AY129" s="102" t="s">
        <v>204</v>
      </c>
    </row>
    <row r="130" spans="1:65" s="15" customFormat="1" x14ac:dyDescent="0.2">
      <c r="A130" s="207"/>
      <c r="B130" s="208"/>
      <c r="C130" s="207"/>
      <c r="D130" s="200" t="s">
        <v>212</v>
      </c>
      <c r="E130" s="209" t="s">
        <v>1</v>
      </c>
      <c r="F130" s="210" t="s">
        <v>227</v>
      </c>
      <c r="G130" s="207"/>
      <c r="H130" s="211">
        <v>4</v>
      </c>
      <c r="I130" s="207"/>
      <c r="J130" s="207"/>
      <c r="K130" s="207"/>
      <c r="L130" s="208"/>
      <c r="M130" s="212"/>
      <c r="N130" s="213"/>
      <c r="O130" s="213"/>
      <c r="P130" s="213"/>
      <c r="Q130" s="213"/>
      <c r="R130" s="213"/>
      <c r="S130" s="213"/>
      <c r="T130" s="214"/>
      <c r="U130" s="207"/>
      <c r="V130" s="207"/>
      <c r="AT130" s="103" t="s">
        <v>212</v>
      </c>
      <c r="AU130" s="103" t="s">
        <v>83</v>
      </c>
      <c r="AV130" s="15" t="s">
        <v>211</v>
      </c>
      <c r="AW130" s="15" t="s">
        <v>32</v>
      </c>
      <c r="AX130" s="15" t="s">
        <v>81</v>
      </c>
      <c r="AY130" s="103" t="s">
        <v>204</v>
      </c>
    </row>
    <row r="131" spans="1:65" s="12" customFormat="1" ht="25.9" customHeight="1" x14ac:dyDescent="0.2">
      <c r="A131" s="176"/>
      <c r="B131" s="177"/>
      <c r="C131" s="176"/>
      <c r="D131" s="178" t="s">
        <v>74</v>
      </c>
      <c r="E131" s="179" t="s">
        <v>906</v>
      </c>
      <c r="F131" s="179" t="s">
        <v>907</v>
      </c>
      <c r="G131" s="176"/>
      <c r="H131" s="176"/>
      <c r="I131" s="176"/>
      <c r="J131" s="180">
        <f>BK131</f>
        <v>0</v>
      </c>
      <c r="K131" s="176"/>
      <c r="L131" s="177"/>
      <c r="M131" s="181"/>
      <c r="N131" s="182"/>
      <c r="O131" s="182"/>
      <c r="P131" s="183">
        <f>P132+P142</f>
        <v>13.849626000000001</v>
      </c>
      <c r="Q131" s="182"/>
      <c r="R131" s="183">
        <f>R132+R142</f>
        <v>0.16782814000000001</v>
      </c>
      <c r="S131" s="182"/>
      <c r="T131" s="184">
        <f>T132+T142</f>
        <v>0</v>
      </c>
      <c r="U131" s="176"/>
      <c r="V131" s="176"/>
      <c r="AR131" s="96" t="s">
        <v>83</v>
      </c>
      <c r="AT131" s="97" t="s">
        <v>74</v>
      </c>
      <c r="AU131" s="97" t="s">
        <v>75</v>
      </c>
      <c r="AY131" s="96" t="s">
        <v>204</v>
      </c>
      <c r="BK131" s="98">
        <f>BK132+BK142</f>
        <v>0</v>
      </c>
    </row>
    <row r="132" spans="1:65" s="12" customFormat="1" ht="22.9" customHeight="1" x14ac:dyDescent="0.2">
      <c r="A132" s="176"/>
      <c r="B132" s="177"/>
      <c r="C132" s="176"/>
      <c r="D132" s="178" t="s">
        <v>74</v>
      </c>
      <c r="E132" s="185" t="s">
        <v>2245</v>
      </c>
      <c r="F132" s="185" t="s">
        <v>2246</v>
      </c>
      <c r="G132" s="176"/>
      <c r="H132" s="176"/>
      <c r="I132" s="176"/>
      <c r="J132" s="186">
        <f>BK132</f>
        <v>0</v>
      </c>
      <c r="K132" s="176"/>
      <c r="L132" s="177"/>
      <c r="M132" s="181"/>
      <c r="N132" s="182"/>
      <c r="O132" s="182"/>
      <c r="P132" s="183">
        <f>SUM(P133:P141)</f>
        <v>11.814714</v>
      </c>
      <c r="Q132" s="182"/>
      <c r="R132" s="183">
        <f>SUM(R133:R141)</f>
        <v>0.16624800000000001</v>
      </c>
      <c r="S132" s="182"/>
      <c r="T132" s="184">
        <f>SUM(T133:T141)</f>
        <v>0</v>
      </c>
      <c r="U132" s="176"/>
      <c r="V132" s="176"/>
      <c r="AR132" s="96" t="s">
        <v>83</v>
      </c>
      <c r="AT132" s="97" t="s">
        <v>74</v>
      </c>
      <c r="AU132" s="97" t="s">
        <v>81</v>
      </c>
      <c r="AY132" s="96" t="s">
        <v>204</v>
      </c>
      <c r="BK132" s="98">
        <f>SUM(BK133:BK141)</f>
        <v>0</v>
      </c>
    </row>
    <row r="133" spans="1:65" s="2" customFormat="1" ht="24.2" customHeight="1" x14ac:dyDescent="0.2">
      <c r="A133" s="111"/>
      <c r="B133" s="112"/>
      <c r="C133" s="187" t="s">
        <v>83</v>
      </c>
      <c r="D133" s="187" t="s">
        <v>207</v>
      </c>
      <c r="E133" s="188" t="s">
        <v>2247</v>
      </c>
      <c r="F133" s="189" t="s">
        <v>2248</v>
      </c>
      <c r="G133" s="190" t="s">
        <v>2249</v>
      </c>
      <c r="H133" s="191">
        <v>144.96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7.4999999999999997E-2</v>
      </c>
      <c r="P133" s="196">
        <f>O133*H133</f>
        <v>10.872</v>
      </c>
      <c r="Q133" s="196">
        <v>5.0000000000000002E-5</v>
      </c>
      <c r="R133" s="196">
        <f>Q133*H133</f>
        <v>7.248000000000001E-3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310</v>
      </c>
      <c r="AT133" s="99" t="s">
        <v>207</v>
      </c>
      <c r="AU133" s="99" t="s">
        <v>83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310</v>
      </c>
      <c r="BM133" s="99" t="s">
        <v>2250</v>
      </c>
    </row>
    <row r="134" spans="1:65" s="14" customFormat="1" x14ac:dyDescent="0.2">
      <c r="A134" s="198"/>
      <c r="B134" s="199"/>
      <c r="C134" s="198"/>
      <c r="D134" s="200" t="s">
        <v>212</v>
      </c>
      <c r="E134" s="201" t="s">
        <v>1</v>
      </c>
      <c r="F134" s="202" t="s">
        <v>2251</v>
      </c>
      <c r="G134" s="198"/>
      <c r="H134" s="203">
        <v>144.96</v>
      </c>
      <c r="I134" s="198"/>
      <c r="J134" s="198"/>
      <c r="K134" s="198"/>
      <c r="L134" s="199"/>
      <c r="M134" s="204"/>
      <c r="N134" s="205"/>
      <c r="O134" s="205"/>
      <c r="P134" s="205"/>
      <c r="Q134" s="205"/>
      <c r="R134" s="205"/>
      <c r="S134" s="205"/>
      <c r="T134" s="206"/>
      <c r="U134" s="198"/>
      <c r="V134" s="198"/>
      <c r="AT134" s="102" t="s">
        <v>212</v>
      </c>
      <c r="AU134" s="102" t="s">
        <v>83</v>
      </c>
      <c r="AV134" s="14" t="s">
        <v>83</v>
      </c>
      <c r="AW134" s="14" t="s">
        <v>32</v>
      </c>
      <c r="AX134" s="14" t="s">
        <v>75</v>
      </c>
      <c r="AY134" s="102" t="s">
        <v>204</v>
      </c>
    </row>
    <row r="135" spans="1:65" s="15" customFormat="1" x14ac:dyDescent="0.2">
      <c r="A135" s="207"/>
      <c r="B135" s="208"/>
      <c r="C135" s="207"/>
      <c r="D135" s="200" t="s">
        <v>212</v>
      </c>
      <c r="E135" s="209" t="s">
        <v>1</v>
      </c>
      <c r="F135" s="210" t="s">
        <v>227</v>
      </c>
      <c r="G135" s="207"/>
      <c r="H135" s="211">
        <v>144.96</v>
      </c>
      <c r="I135" s="207"/>
      <c r="J135" s="207"/>
      <c r="K135" s="207"/>
      <c r="L135" s="208"/>
      <c r="M135" s="212"/>
      <c r="N135" s="213"/>
      <c r="O135" s="213"/>
      <c r="P135" s="213"/>
      <c r="Q135" s="213"/>
      <c r="R135" s="213"/>
      <c r="S135" s="213"/>
      <c r="T135" s="214"/>
      <c r="U135" s="207"/>
      <c r="V135" s="207"/>
      <c r="AT135" s="103" t="s">
        <v>212</v>
      </c>
      <c r="AU135" s="103" t="s">
        <v>83</v>
      </c>
      <c r="AV135" s="15" t="s">
        <v>211</v>
      </c>
      <c r="AW135" s="15" t="s">
        <v>32</v>
      </c>
      <c r="AX135" s="15" t="s">
        <v>81</v>
      </c>
      <c r="AY135" s="103" t="s">
        <v>204</v>
      </c>
    </row>
    <row r="136" spans="1:65" s="2" customFormat="1" ht="21.75" customHeight="1" x14ac:dyDescent="0.2">
      <c r="A136" s="111"/>
      <c r="B136" s="112"/>
      <c r="C136" s="215" t="s">
        <v>230</v>
      </c>
      <c r="D136" s="215" t="s">
        <v>1071</v>
      </c>
      <c r="E136" s="216" t="s">
        <v>2252</v>
      </c>
      <c r="F136" s="217" t="s">
        <v>2253</v>
      </c>
      <c r="G136" s="218" t="s">
        <v>859</v>
      </c>
      <c r="H136" s="219">
        <v>0.159</v>
      </c>
      <c r="I136" s="220"/>
      <c r="J136" s="220">
        <f>ROUND(I136*H136,2)</f>
        <v>0</v>
      </c>
      <c r="K136" s="221"/>
      <c r="L136" s="222"/>
      <c r="M136" s="223" t="s">
        <v>1</v>
      </c>
      <c r="N136" s="224" t="s">
        <v>40</v>
      </c>
      <c r="O136" s="196">
        <v>0</v>
      </c>
      <c r="P136" s="196">
        <f>O136*H136</f>
        <v>0</v>
      </c>
      <c r="Q136" s="196">
        <v>1</v>
      </c>
      <c r="R136" s="196">
        <f>Q136*H136</f>
        <v>0.159</v>
      </c>
      <c r="S136" s="196">
        <v>0</v>
      </c>
      <c r="T136" s="197">
        <f>S136*H136</f>
        <v>0</v>
      </c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  <c r="AR136" s="99" t="s">
        <v>368</v>
      </c>
      <c r="AT136" s="99" t="s">
        <v>1071</v>
      </c>
      <c r="AU136" s="99" t="s">
        <v>83</v>
      </c>
      <c r="AY136" s="18" t="s">
        <v>204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8" t="s">
        <v>81</v>
      </c>
      <c r="BK136" s="100">
        <f>ROUND(I136*H136,2)</f>
        <v>0</v>
      </c>
      <c r="BL136" s="18" t="s">
        <v>310</v>
      </c>
      <c r="BM136" s="99" t="s">
        <v>2254</v>
      </c>
    </row>
    <row r="137" spans="1:65" s="14" customFormat="1" x14ac:dyDescent="0.2">
      <c r="A137" s="198"/>
      <c r="B137" s="199"/>
      <c r="C137" s="198"/>
      <c r="D137" s="200" t="s">
        <v>212</v>
      </c>
      <c r="E137" s="201" t="s">
        <v>1</v>
      </c>
      <c r="F137" s="202" t="s">
        <v>2255</v>
      </c>
      <c r="G137" s="198"/>
      <c r="H137" s="203">
        <v>0.159</v>
      </c>
      <c r="I137" s="198"/>
      <c r="J137" s="198"/>
      <c r="K137" s="198"/>
      <c r="L137" s="199"/>
      <c r="M137" s="204"/>
      <c r="N137" s="205"/>
      <c r="O137" s="205"/>
      <c r="P137" s="205"/>
      <c r="Q137" s="205"/>
      <c r="R137" s="205"/>
      <c r="S137" s="205"/>
      <c r="T137" s="206"/>
      <c r="U137" s="198"/>
      <c r="V137" s="198"/>
      <c r="AT137" s="102" t="s">
        <v>212</v>
      </c>
      <c r="AU137" s="102" t="s">
        <v>83</v>
      </c>
      <c r="AV137" s="14" t="s">
        <v>83</v>
      </c>
      <c r="AW137" s="14" t="s">
        <v>32</v>
      </c>
      <c r="AX137" s="14" t="s">
        <v>75</v>
      </c>
      <c r="AY137" s="102" t="s">
        <v>204</v>
      </c>
    </row>
    <row r="138" spans="1:65" s="15" customFormat="1" x14ac:dyDescent="0.2">
      <c r="A138" s="207"/>
      <c r="B138" s="208"/>
      <c r="C138" s="207"/>
      <c r="D138" s="200" t="s">
        <v>212</v>
      </c>
      <c r="E138" s="209" t="s">
        <v>1</v>
      </c>
      <c r="F138" s="210" t="s">
        <v>227</v>
      </c>
      <c r="G138" s="207"/>
      <c r="H138" s="211">
        <v>0.159</v>
      </c>
      <c r="I138" s="207"/>
      <c r="J138" s="207"/>
      <c r="K138" s="207"/>
      <c r="L138" s="208"/>
      <c r="M138" s="212"/>
      <c r="N138" s="213"/>
      <c r="O138" s="213"/>
      <c r="P138" s="213"/>
      <c r="Q138" s="213"/>
      <c r="R138" s="213"/>
      <c r="S138" s="213"/>
      <c r="T138" s="214"/>
      <c r="U138" s="207"/>
      <c r="V138" s="207"/>
      <c r="AT138" s="103" t="s">
        <v>212</v>
      </c>
      <c r="AU138" s="103" t="s">
        <v>83</v>
      </c>
      <c r="AV138" s="15" t="s">
        <v>211</v>
      </c>
      <c r="AW138" s="15" t="s">
        <v>32</v>
      </c>
      <c r="AX138" s="15" t="s">
        <v>81</v>
      </c>
      <c r="AY138" s="103" t="s">
        <v>204</v>
      </c>
    </row>
    <row r="139" spans="1:65" s="2" customFormat="1" ht="24.2" customHeight="1" x14ac:dyDescent="0.2">
      <c r="A139" s="111"/>
      <c r="B139" s="112"/>
      <c r="C139" s="187" t="s">
        <v>211</v>
      </c>
      <c r="D139" s="187" t="s">
        <v>207</v>
      </c>
      <c r="E139" s="188" t="s">
        <v>2256</v>
      </c>
      <c r="F139" s="189" t="s">
        <v>2257</v>
      </c>
      <c r="G139" s="190" t="s">
        <v>859</v>
      </c>
      <c r="H139" s="191">
        <v>0.16600000000000001</v>
      </c>
      <c r="I139" s="192"/>
      <c r="J139" s="192">
        <f>ROUND(I139*H139,2)</f>
        <v>0</v>
      </c>
      <c r="K139" s="193"/>
      <c r="L139" s="112"/>
      <c r="M139" s="194" t="s">
        <v>1</v>
      </c>
      <c r="N139" s="195" t="s">
        <v>40</v>
      </c>
      <c r="O139" s="196">
        <v>3.016</v>
      </c>
      <c r="P139" s="196">
        <f>O139*H139</f>
        <v>0.50065599999999999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310</v>
      </c>
      <c r="AT139" s="99" t="s">
        <v>207</v>
      </c>
      <c r="AU139" s="99" t="s">
        <v>83</v>
      </c>
      <c r="AY139" s="18" t="s">
        <v>204</v>
      </c>
      <c r="BE139" s="100">
        <f>IF(N139="základní",J139,0)</f>
        <v>0</v>
      </c>
      <c r="BF139" s="100">
        <f>IF(N139="snížená",J139,0)</f>
        <v>0</v>
      </c>
      <c r="BG139" s="100">
        <f>IF(N139="zákl. přenesená",J139,0)</f>
        <v>0</v>
      </c>
      <c r="BH139" s="100">
        <f>IF(N139="sníž. přenesená",J139,0)</f>
        <v>0</v>
      </c>
      <c r="BI139" s="100">
        <f>IF(N139="nulová",J139,0)</f>
        <v>0</v>
      </c>
      <c r="BJ139" s="18" t="s">
        <v>81</v>
      </c>
      <c r="BK139" s="100">
        <f>ROUND(I139*H139,2)</f>
        <v>0</v>
      </c>
      <c r="BL139" s="18" t="s">
        <v>310</v>
      </c>
      <c r="BM139" s="99" t="s">
        <v>2258</v>
      </c>
    </row>
    <row r="140" spans="1:65" s="2" customFormat="1" ht="24.2" customHeight="1" x14ac:dyDescent="0.2">
      <c r="A140" s="111"/>
      <c r="B140" s="112"/>
      <c r="C140" s="187" t="s">
        <v>288</v>
      </c>
      <c r="D140" s="187" t="s">
        <v>207</v>
      </c>
      <c r="E140" s="188" t="s">
        <v>2259</v>
      </c>
      <c r="F140" s="189" t="s">
        <v>2260</v>
      </c>
      <c r="G140" s="190" t="s">
        <v>859</v>
      </c>
      <c r="H140" s="191">
        <v>0.16600000000000001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1.39</v>
      </c>
      <c r="P140" s="196">
        <f>O140*H140</f>
        <v>0.23074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310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310</v>
      </c>
      <c r="BM140" s="99" t="s">
        <v>2261</v>
      </c>
    </row>
    <row r="141" spans="1:65" s="2" customFormat="1" ht="24.2" customHeight="1" x14ac:dyDescent="0.2">
      <c r="A141" s="111"/>
      <c r="B141" s="112"/>
      <c r="C141" s="187" t="s">
        <v>205</v>
      </c>
      <c r="D141" s="187" t="s">
        <v>207</v>
      </c>
      <c r="E141" s="188" t="s">
        <v>2262</v>
      </c>
      <c r="F141" s="189" t="s">
        <v>2263</v>
      </c>
      <c r="G141" s="190" t="s">
        <v>859</v>
      </c>
      <c r="H141" s="191">
        <v>0.16600000000000001</v>
      </c>
      <c r="I141" s="192"/>
      <c r="J141" s="192">
        <f>ROUND(I141*H141,2)</f>
        <v>0</v>
      </c>
      <c r="K141" s="193"/>
      <c r="L141" s="112"/>
      <c r="M141" s="194" t="s">
        <v>1</v>
      </c>
      <c r="N141" s="195" t="s">
        <v>40</v>
      </c>
      <c r="O141" s="196">
        <v>1.2729999999999999</v>
      </c>
      <c r="P141" s="196">
        <f>O141*H141</f>
        <v>0.21131800000000001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310</v>
      </c>
      <c r="AT141" s="99" t="s">
        <v>207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310</v>
      </c>
      <c r="BM141" s="99" t="s">
        <v>2264</v>
      </c>
    </row>
    <row r="142" spans="1:65" s="12" customFormat="1" ht="22.9" customHeight="1" x14ac:dyDescent="0.2">
      <c r="A142" s="176"/>
      <c r="B142" s="177"/>
      <c r="C142" s="176"/>
      <c r="D142" s="178" t="s">
        <v>74</v>
      </c>
      <c r="E142" s="185" t="s">
        <v>1891</v>
      </c>
      <c r="F142" s="185" t="s">
        <v>1892</v>
      </c>
      <c r="G142" s="176"/>
      <c r="H142" s="176"/>
      <c r="I142" s="176"/>
      <c r="J142" s="186">
        <f>BK142</f>
        <v>0</v>
      </c>
      <c r="K142" s="176"/>
      <c r="L142" s="177"/>
      <c r="M142" s="181"/>
      <c r="N142" s="182"/>
      <c r="O142" s="182"/>
      <c r="P142" s="183">
        <f>SUM(P143:P148)</f>
        <v>2.0349119999999998</v>
      </c>
      <c r="Q142" s="182"/>
      <c r="R142" s="183">
        <f>SUM(R143:R148)</f>
        <v>1.5801400000000003E-3</v>
      </c>
      <c r="S142" s="182"/>
      <c r="T142" s="184">
        <f>SUM(T143:T148)</f>
        <v>0</v>
      </c>
      <c r="U142" s="176"/>
      <c r="V142" s="176"/>
      <c r="AR142" s="96" t="s">
        <v>83</v>
      </c>
      <c r="AT142" s="97" t="s">
        <v>74</v>
      </c>
      <c r="AU142" s="97" t="s">
        <v>81</v>
      </c>
      <c r="AY142" s="96" t="s">
        <v>204</v>
      </c>
      <c r="BK142" s="98">
        <f>SUM(BK143:BK148)</f>
        <v>0</v>
      </c>
    </row>
    <row r="143" spans="1:65" s="2" customFormat="1" ht="24.2" customHeight="1" x14ac:dyDescent="0.2">
      <c r="A143" s="111"/>
      <c r="B143" s="112"/>
      <c r="C143" s="187" t="s">
        <v>302</v>
      </c>
      <c r="D143" s="187" t="s">
        <v>207</v>
      </c>
      <c r="E143" s="188" t="s">
        <v>2265</v>
      </c>
      <c r="F143" s="189" t="s">
        <v>2266</v>
      </c>
      <c r="G143" s="190" t="s">
        <v>210</v>
      </c>
      <c r="H143" s="191">
        <v>3.8540000000000001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0.184</v>
      </c>
      <c r="P143" s="196">
        <f>O143*H143</f>
        <v>0.70913599999999999</v>
      </c>
      <c r="Q143" s="196">
        <v>1.7000000000000001E-4</v>
      </c>
      <c r="R143" s="196">
        <f>Q143*H143</f>
        <v>6.5518000000000011E-4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310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310</v>
      </c>
      <c r="BM143" s="99" t="s">
        <v>2267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2268</v>
      </c>
      <c r="G144" s="198"/>
      <c r="H144" s="203">
        <v>3.8540000000000001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83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5" customFormat="1" x14ac:dyDescent="0.2">
      <c r="A145" s="207"/>
      <c r="B145" s="208"/>
      <c r="C145" s="207"/>
      <c r="D145" s="200" t="s">
        <v>212</v>
      </c>
      <c r="E145" s="209" t="s">
        <v>1</v>
      </c>
      <c r="F145" s="210" t="s">
        <v>227</v>
      </c>
      <c r="G145" s="207"/>
      <c r="H145" s="211">
        <v>3.8540000000000001</v>
      </c>
      <c r="I145" s="207"/>
      <c r="J145" s="207"/>
      <c r="K145" s="207"/>
      <c r="L145" s="208"/>
      <c r="M145" s="212"/>
      <c r="N145" s="213"/>
      <c r="O145" s="213"/>
      <c r="P145" s="213"/>
      <c r="Q145" s="213"/>
      <c r="R145" s="213"/>
      <c r="S145" s="213"/>
      <c r="T145" s="214"/>
      <c r="U145" s="207"/>
      <c r="V145" s="207"/>
      <c r="AT145" s="103" t="s">
        <v>212</v>
      </c>
      <c r="AU145" s="103" t="s">
        <v>83</v>
      </c>
      <c r="AV145" s="15" t="s">
        <v>211</v>
      </c>
      <c r="AW145" s="15" t="s">
        <v>32</v>
      </c>
      <c r="AX145" s="15" t="s">
        <v>81</v>
      </c>
      <c r="AY145" s="103" t="s">
        <v>204</v>
      </c>
    </row>
    <row r="146" spans="1:65" s="2" customFormat="1" ht="24.2" customHeight="1" x14ac:dyDescent="0.2">
      <c r="A146" s="111"/>
      <c r="B146" s="112"/>
      <c r="C146" s="187" t="s">
        <v>278</v>
      </c>
      <c r="D146" s="187" t="s">
        <v>207</v>
      </c>
      <c r="E146" s="188" t="s">
        <v>2269</v>
      </c>
      <c r="F146" s="189" t="s">
        <v>2270</v>
      </c>
      <c r="G146" s="190" t="s">
        <v>210</v>
      </c>
      <c r="H146" s="191">
        <v>7.7080000000000002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0.17199999999999999</v>
      </c>
      <c r="P146" s="196">
        <f>O146*H146</f>
        <v>1.3257759999999998</v>
      </c>
      <c r="Q146" s="196">
        <v>1.2E-4</v>
      </c>
      <c r="R146" s="196">
        <f>Q146*H146</f>
        <v>9.2496000000000006E-4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310</v>
      </c>
      <c r="AT146" s="99" t="s">
        <v>207</v>
      </c>
      <c r="AU146" s="99" t="s">
        <v>83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310</v>
      </c>
      <c r="BM146" s="99" t="s">
        <v>2271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2272</v>
      </c>
      <c r="G147" s="198"/>
      <c r="H147" s="203">
        <v>7.7080000000000002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5" customFormat="1" x14ac:dyDescent="0.2">
      <c r="A148" s="207"/>
      <c r="B148" s="208"/>
      <c r="C148" s="207"/>
      <c r="D148" s="200" t="s">
        <v>212</v>
      </c>
      <c r="E148" s="209" t="s">
        <v>1</v>
      </c>
      <c r="F148" s="210" t="s">
        <v>227</v>
      </c>
      <c r="G148" s="207"/>
      <c r="H148" s="211">
        <v>7.7080000000000002</v>
      </c>
      <c r="I148" s="207"/>
      <c r="J148" s="207"/>
      <c r="K148" s="207"/>
      <c r="L148" s="208"/>
      <c r="M148" s="246"/>
      <c r="N148" s="247"/>
      <c r="O148" s="247"/>
      <c r="P148" s="247"/>
      <c r="Q148" s="247"/>
      <c r="R148" s="247"/>
      <c r="S148" s="247"/>
      <c r="T148" s="248"/>
      <c r="U148" s="207"/>
      <c r="V148" s="207"/>
      <c r="AT148" s="103" t="s">
        <v>212</v>
      </c>
      <c r="AU148" s="103" t="s">
        <v>83</v>
      </c>
      <c r="AV148" s="15" t="s">
        <v>211</v>
      </c>
      <c r="AW148" s="15" t="s">
        <v>32</v>
      </c>
      <c r="AX148" s="15" t="s">
        <v>81</v>
      </c>
      <c r="AY148" s="103" t="s">
        <v>204</v>
      </c>
    </row>
    <row r="149" spans="1:65" s="2" customFormat="1" ht="6.95" customHeight="1" x14ac:dyDescent="0.2">
      <c r="A149" s="111"/>
      <c r="B149" s="142"/>
      <c r="C149" s="143"/>
      <c r="D149" s="143"/>
      <c r="E149" s="143"/>
      <c r="F149" s="143"/>
      <c r="G149" s="143"/>
      <c r="H149" s="143"/>
      <c r="I149" s="143"/>
      <c r="J149" s="143"/>
      <c r="K149" s="143"/>
      <c r="L149" s="112"/>
      <c r="M149" s="111"/>
      <c r="N149" s="114"/>
      <c r="O149" s="111"/>
      <c r="P149" s="111"/>
      <c r="Q149" s="111"/>
      <c r="R149" s="111"/>
      <c r="S149" s="111"/>
      <c r="T149" s="111"/>
      <c r="U149" s="111"/>
      <c r="V149" s="111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sheetProtection password="CEF5" sheet="1" objects="1" scenarios="1"/>
  <protectedRanges>
    <protectedRange sqref="I128:I146" name="Oblast1"/>
  </protectedRanges>
  <autoFilter ref="C124:K148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topLeftCell="A101" workbookViewId="0">
      <selection activeCell="I132" sqref="I132:I205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109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2273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1984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ROUND(J129,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ROUND((SUM(BE129:BE207)),  2)</f>
        <v>0</v>
      </c>
      <c r="G35" s="111"/>
      <c r="H35" s="111"/>
      <c r="I35" s="127">
        <v>0.21</v>
      </c>
      <c r="J35" s="126">
        <f>ROUND(((SUM(BE129:BE207))*I35),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ROUND((SUM(BF129:BF207)),  2)</f>
        <v>0</v>
      </c>
      <c r="G36" s="111"/>
      <c r="H36" s="111"/>
      <c r="I36" s="127">
        <v>0.15</v>
      </c>
      <c r="J36" s="126">
        <f>ROUND(((SUM(BF129:BF207))*I36),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ROUND((SUM(BG129:BG207)),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ROUND((SUM(BH129:BH207)),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ROUND((SUM(BI129:BI207)),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01-01-7 - Západní vyhlídka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J129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J130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1077</v>
      </c>
      <c r="E100" s="158"/>
      <c r="F100" s="158"/>
      <c r="G100" s="158"/>
      <c r="H100" s="158"/>
      <c r="I100" s="158"/>
      <c r="J100" s="159">
        <f>J131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1079</v>
      </c>
      <c r="E101" s="158"/>
      <c r="F101" s="158"/>
      <c r="G101" s="158"/>
      <c r="H101" s="158"/>
      <c r="I101" s="158"/>
      <c r="J101" s="159">
        <f>J150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173</v>
      </c>
      <c r="E102" s="158"/>
      <c r="F102" s="158"/>
      <c r="G102" s="158"/>
      <c r="H102" s="158"/>
      <c r="I102" s="158"/>
      <c r="J102" s="159">
        <f>J161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175</v>
      </c>
      <c r="E103" s="158"/>
      <c r="F103" s="158"/>
      <c r="G103" s="158"/>
      <c r="H103" s="158"/>
      <c r="I103" s="158"/>
      <c r="J103" s="159">
        <f>J172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178</v>
      </c>
      <c r="E104" s="158"/>
      <c r="F104" s="158"/>
      <c r="G104" s="158"/>
      <c r="H104" s="158"/>
      <c r="I104" s="158"/>
      <c r="J104" s="159">
        <f>J185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179</v>
      </c>
      <c r="E105" s="158"/>
      <c r="F105" s="158"/>
      <c r="G105" s="158"/>
      <c r="H105" s="158"/>
      <c r="I105" s="158"/>
      <c r="J105" s="159">
        <f>J201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9" customFormat="1" ht="24.95" customHeight="1" x14ac:dyDescent="0.2">
      <c r="A106" s="150"/>
      <c r="B106" s="151"/>
      <c r="C106" s="150"/>
      <c r="D106" s="152" t="s">
        <v>180</v>
      </c>
      <c r="E106" s="153"/>
      <c r="F106" s="153"/>
      <c r="G106" s="153"/>
      <c r="H106" s="153"/>
      <c r="I106" s="153"/>
      <c r="J106" s="154">
        <f>J203</f>
        <v>0</v>
      </c>
      <c r="K106" s="150"/>
      <c r="L106" s="151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</row>
    <row r="107" spans="1:47" s="10" customFormat="1" ht="19.899999999999999" customHeight="1" x14ac:dyDescent="0.2">
      <c r="A107" s="155"/>
      <c r="B107" s="156"/>
      <c r="C107" s="155"/>
      <c r="D107" s="157" t="s">
        <v>185</v>
      </c>
      <c r="E107" s="158"/>
      <c r="F107" s="158"/>
      <c r="G107" s="158"/>
      <c r="H107" s="158"/>
      <c r="I107" s="158"/>
      <c r="J107" s="159">
        <f>J204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2" customFormat="1" ht="21.7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111"/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2" customFormat="1" ht="6.95" customHeight="1" x14ac:dyDescent="0.2">
      <c r="A113" s="111"/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5" customHeight="1" x14ac:dyDescent="0.2">
      <c r="A114" s="111"/>
      <c r="B114" s="112"/>
      <c r="C114" s="108" t="s">
        <v>189</v>
      </c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 x14ac:dyDescent="0.2">
      <c r="A116" s="111"/>
      <c r="B116" s="112"/>
      <c r="C116" s="110" t="s">
        <v>14</v>
      </c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8.5" customHeight="1" x14ac:dyDescent="0.2">
      <c r="A117" s="111"/>
      <c r="B117" s="112"/>
      <c r="C117" s="111"/>
      <c r="D117" s="111"/>
      <c r="E117" s="294" t="str">
        <f>E7</f>
        <v>MUZEUM VYSOČINY PELHŘIMOV, Hrad Kámen, rekonstrukce elekroinstalace, stavebni úpravy</v>
      </c>
      <c r="F117" s="295"/>
      <c r="G117" s="295"/>
      <c r="H117" s="295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 x14ac:dyDescent="0.2">
      <c r="A118" s="92"/>
      <c r="B118" s="107"/>
      <c r="C118" s="110" t="s">
        <v>162</v>
      </c>
      <c r="D118" s="92"/>
      <c r="E118" s="92"/>
      <c r="F118" s="92"/>
      <c r="G118" s="92"/>
      <c r="H118" s="92"/>
      <c r="I118" s="92"/>
      <c r="J118" s="92"/>
      <c r="K118" s="92"/>
      <c r="L118" s="107"/>
      <c r="M118" s="92"/>
      <c r="N118" s="92"/>
      <c r="O118" s="92"/>
      <c r="P118" s="92"/>
      <c r="Q118" s="92"/>
      <c r="R118" s="92"/>
      <c r="S118" s="92"/>
      <c r="T118" s="92"/>
      <c r="U118" s="92"/>
      <c r="V118" s="92"/>
    </row>
    <row r="119" spans="1:31" s="2" customFormat="1" ht="16.5" customHeight="1" x14ac:dyDescent="0.2">
      <c r="A119" s="111"/>
      <c r="B119" s="112"/>
      <c r="C119" s="111"/>
      <c r="D119" s="111"/>
      <c r="E119" s="294" t="s">
        <v>163</v>
      </c>
      <c r="F119" s="291"/>
      <c r="G119" s="291"/>
      <c r="H119" s="29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111"/>
      <c r="B120" s="112"/>
      <c r="C120" s="110" t="s">
        <v>164</v>
      </c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111"/>
      <c r="B121" s="112"/>
      <c r="C121" s="111"/>
      <c r="D121" s="111"/>
      <c r="E121" s="290" t="str">
        <f>E11</f>
        <v>01-01-7 - Západní vyhlídka</v>
      </c>
      <c r="F121" s="291"/>
      <c r="G121" s="291"/>
      <c r="H121" s="29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 x14ac:dyDescent="0.2">
      <c r="A123" s="111"/>
      <c r="B123" s="112"/>
      <c r="C123" s="110" t="s">
        <v>18</v>
      </c>
      <c r="D123" s="111"/>
      <c r="E123" s="111"/>
      <c r="F123" s="115" t="str">
        <f>F14</f>
        <v>Hrad Kámen</v>
      </c>
      <c r="G123" s="111"/>
      <c r="H123" s="111"/>
      <c r="I123" s="110" t="s">
        <v>20</v>
      </c>
      <c r="J123" s="116" t="str">
        <f>IF(J14="","",J14)</f>
        <v>9. 6. 2023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111"/>
      <c r="B124" s="11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 x14ac:dyDescent="0.2">
      <c r="A125" s="111"/>
      <c r="B125" s="112"/>
      <c r="C125" s="110" t="s">
        <v>22</v>
      </c>
      <c r="D125" s="111"/>
      <c r="E125" s="111"/>
      <c r="F125" s="115" t="str">
        <f>E17</f>
        <v>KRAJ VYSOČINA</v>
      </c>
      <c r="G125" s="111"/>
      <c r="H125" s="111"/>
      <c r="I125" s="110" t="s">
        <v>30</v>
      </c>
      <c r="J125" s="146" t="str">
        <f>E23</f>
        <v>Ing.Michal Kot</v>
      </c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111"/>
      <c r="B126" s="112"/>
      <c r="C126" s="110" t="s">
        <v>28</v>
      </c>
      <c r="D126" s="111"/>
      <c r="E126" s="111"/>
      <c r="F126" s="115" t="str">
        <f>IF(E20="","",E20)</f>
        <v xml:space="preserve"> </v>
      </c>
      <c r="G126" s="111"/>
      <c r="H126" s="111"/>
      <c r="I126" s="110" t="s">
        <v>33</v>
      </c>
      <c r="J126" s="146" t="str">
        <f>E26</f>
        <v xml:space="preserve"> </v>
      </c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 x14ac:dyDescent="0.2">
      <c r="A127" s="111"/>
      <c r="B127" s="112"/>
      <c r="C127" s="111"/>
      <c r="D127" s="111"/>
      <c r="E127" s="111"/>
      <c r="F127" s="111"/>
      <c r="G127" s="111"/>
      <c r="H127" s="111"/>
      <c r="I127" s="111"/>
      <c r="J127" s="111"/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 x14ac:dyDescent="0.2">
      <c r="A128" s="160"/>
      <c r="B128" s="161"/>
      <c r="C128" s="162" t="s">
        <v>190</v>
      </c>
      <c r="D128" s="163" t="s">
        <v>60</v>
      </c>
      <c r="E128" s="163" t="s">
        <v>56</v>
      </c>
      <c r="F128" s="163" t="s">
        <v>57</v>
      </c>
      <c r="G128" s="163" t="s">
        <v>191</v>
      </c>
      <c r="H128" s="163" t="s">
        <v>192</v>
      </c>
      <c r="I128" s="163" t="s">
        <v>193</v>
      </c>
      <c r="J128" s="164" t="s">
        <v>169</v>
      </c>
      <c r="K128" s="165" t="s">
        <v>194</v>
      </c>
      <c r="L128" s="166"/>
      <c r="M128" s="167" t="s">
        <v>1</v>
      </c>
      <c r="N128" s="168" t="s">
        <v>39</v>
      </c>
      <c r="O128" s="168" t="s">
        <v>195</v>
      </c>
      <c r="P128" s="168" t="s">
        <v>196</v>
      </c>
      <c r="Q128" s="168" t="s">
        <v>197</v>
      </c>
      <c r="R128" s="168" t="s">
        <v>198</v>
      </c>
      <c r="S128" s="168" t="s">
        <v>199</v>
      </c>
      <c r="T128" s="169" t="s">
        <v>200</v>
      </c>
      <c r="U128" s="160"/>
      <c r="V128" s="160"/>
      <c r="W128" s="94"/>
      <c r="X128" s="94"/>
      <c r="Y128" s="94"/>
      <c r="Z128" s="94"/>
      <c r="AA128" s="94"/>
      <c r="AB128" s="94"/>
      <c r="AC128" s="94"/>
      <c r="AD128" s="94"/>
      <c r="AE128" s="94"/>
    </row>
    <row r="129" spans="1:65" s="2" customFormat="1" ht="22.9" customHeight="1" x14ac:dyDescent="0.25">
      <c r="A129" s="111"/>
      <c r="B129" s="112"/>
      <c r="C129" s="170" t="s">
        <v>201</v>
      </c>
      <c r="D129" s="111"/>
      <c r="E129" s="111"/>
      <c r="F129" s="111"/>
      <c r="G129" s="111"/>
      <c r="H129" s="111"/>
      <c r="I129" s="111"/>
      <c r="J129" s="171">
        <f>BK129</f>
        <v>0</v>
      </c>
      <c r="K129" s="111"/>
      <c r="L129" s="112"/>
      <c r="M129" s="172"/>
      <c r="N129" s="173"/>
      <c r="O129" s="121"/>
      <c r="P129" s="174">
        <f>P130+P203</f>
        <v>137.76986399999998</v>
      </c>
      <c r="Q129" s="121"/>
      <c r="R129" s="174">
        <f>R130+R203</f>
        <v>5.6183598999999997</v>
      </c>
      <c r="S129" s="121"/>
      <c r="T129" s="175">
        <f>T130+T203</f>
        <v>5.8895949999999999</v>
      </c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  <c r="AT129" s="18" t="s">
        <v>74</v>
      </c>
      <c r="AU129" s="18" t="s">
        <v>171</v>
      </c>
      <c r="BK129" s="95">
        <f>BK130+BK203</f>
        <v>0</v>
      </c>
    </row>
    <row r="130" spans="1:65" s="12" customFormat="1" ht="25.9" customHeight="1" x14ac:dyDescent="0.2">
      <c r="A130" s="176"/>
      <c r="B130" s="177"/>
      <c r="C130" s="176"/>
      <c r="D130" s="178" t="s">
        <v>74</v>
      </c>
      <c r="E130" s="179" t="s">
        <v>202</v>
      </c>
      <c r="F130" s="179" t="s">
        <v>203</v>
      </c>
      <c r="G130" s="176"/>
      <c r="H130" s="176"/>
      <c r="I130" s="176"/>
      <c r="J130" s="180">
        <f>BK130</f>
        <v>0</v>
      </c>
      <c r="K130" s="176"/>
      <c r="L130" s="177"/>
      <c r="M130" s="181"/>
      <c r="N130" s="182"/>
      <c r="O130" s="182"/>
      <c r="P130" s="183">
        <f>P131+P150+P161+P172+P185+P201</f>
        <v>132.38975199999999</v>
      </c>
      <c r="Q130" s="182"/>
      <c r="R130" s="183">
        <f>R131+R150+R161+R172+R185+R201</f>
        <v>5.6183598999999997</v>
      </c>
      <c r="S130" s="182"/>
      <c r="T130" s="184">
        <f>T131+T150+T161+T172+T185+T201</f>
        <v>3.8829000000000002</v>
      </c>
      <c r="U130" s="176"/>
      <c r="V130" s="176"/>
      <c r="AR130" s="96" t="s">
        <v>81</v>
      </c>
      <c r="AT130" s="97" t="s">
        <v>74</v>
      </c>
      <c r="AU130" s="97" t="s">
        <v>75</v>
      </c>
      <c r="AY130" s="96" t="s">
        <v>204</v>
      </c>
      <c r="BK130" s="98">
        <f>BK131+BK150+BK161+BK172+BK185+BK201</f>
        <v>0</v>
      </c>
    </row>
    <row r="131" spans="1:65" s="12" customFormat="1" ht="22.9" customHeight="1" x14ac:dyDescent="0.2">
      <c r="A131" s="176"/>
      <c r="B131" s="177"/>
      <c r="C131" s="176"/>
      <c r="D131" s="178" t="s">
        <v>74</v>
      </c>
      <c r="E131" s="185" t="s">
        <v>81</v>
      </c>
      <c r="F131" s="185" t="s">
        <v>1089</v>
      </c>
      <c r="G131" s="176"/>
      <c r="H131" s="176"/>
      <c r="I131" s="176"/>
      <c r="J131" s="186">
        <f>BK131</f>
        <v>0</v>
      </c>
      <c r="K131" s="176"/>
      <c r="L131" s="177"/>
      <c r="M131" s="181"/>
      <c r="N131" s="182"/>
      <c r="O131" s="182"/>
      <c r="P131" s="183">
        <f>SUM(P132:P149)</f>
        <v>17.709288000000001</v>
      </c>
      <c r="Q131" s="182"/>
      <c r="R131" s="183">
        <f>SUM(R132:R149)</f>
        <v>0</v>
      </c>
      <c r="S131" s="182"/>
      <c r="T131" s="184">
        <f>SUM(T132:T149)</f>
        <v>0</v>
      </c>
      <c r="U131" s="176"/>
      <c r="V131" s="176"/>
      <c r="AR131" s="96" t="s">
        <v>81</v>
      </c>
      <c r="AT131" s="97" t="s">
        <v>74</v>
      </c>
      <c r="AU131" s="97" t="s">
        <v>81</v>
      </c>
      <c r="AY131" s="96" t="s">
        <v>204</v>
      </c>
      <c r="BK131" s="98">
        <f>SUM(BK132:BK149)</f>
        <v>0</v>
      </c>
    </row>
    <row r="132" spans="1:65" s="2" customFormat="1" ht="24.2" customHeight="1" x14ac:dyDescent="0.2">
      <c r="A132" s="111"/>
      <c r="B132" s="112"/>
      <c r="C132" s="187" t="s">
        <v>81</v>
      </c>
      <c r="D132" s="187" t="s">
        <v>207</v>
      </c>
      <c r="E132" s="188" t="s">
        <v>1987</v>
      </c>
      <c r="F132" s="189" t="s">
        <v>1988</v>
      </c>
      <c r="G132" s="190" t="s">
        <v>349</v>
      </c>
      <c r="H132" s="191">
        <v>0.77500000000000002</v>
      </c>
      <c r="I132" s="192"/>
      <c r="J132" s="192">
        <f>ROUND(I132*H132,2)</f>
        <v>0</v>
      </c>
      <c r="K132" s="193"/>
      <c r="L132" s="112"/>
      <c r="M132" s="194" t="s">
        <v>1</v>
      </c>
      <c r="N132" s="195" t="s">
        <v>40</v>
      </c>
      <c r="O132" s="196">
        <v>11.941000000000001</v>
      </c>
      <c r="P132" s="196">
        <f>O132*H132</f>
        <v>9.2542750000000016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  <c r="AR132" s="99" t="s">
        <v>211</v>
      </c>
      <c r="AT132" s="99" t="s">
        <v>207</v>
      </c>
      <c r="AU132" s="99" t="s">
        <v>83</v>
      </c>
      <c r="AY132" s="18" t="s">
        <v>204</v>
      </c>
      <c r="BE132" s="100">
        <f>IF(N132="základní",J132,0)</f>
        <v>0</v>
      </c>
      <c r="BF132" s="100">
        <f>IF(N132="snížená",J132,0)</f>
        <v>0</v>
      </c>
      <c r="BG132" s="100">
        <f>IF(N132="zákl. přenesená",J132,0)</f>
        <v>0</v>
      </c>
      <c r="BH132" s="100">
        <f>IF(N132="sníž. přenesená",J132,0)</f>
        <v>0</v>
      </c>
      <c r="BI132" s="100">
        <f>IF(N132="nulová",J132,0)</f>
        <v>0</v>
      </c>
      <c r="BJ132" s="18" t="s">
        <v>81</v>
      </c>
      <c r="BK132" s="100">
        <f>ROUND(I132*H132,2)</f>
        <v>0</v>
      </c>
      <c r="BL132" s="18" t="s">
        <v>211</v>
      </c>
      <c r="BM132" s="99" t="s">
        <v>2274</v>
      </c>
    </row>
    <row r="133" spans="1:65" s="14" customFormat="1" x14ac:dyDescent="0.2">
      <c r="A133" s="198"/>
      <c r="B133" s="199"/>
      <c r="C133" s="198"/>
      <c r="D133" s="200" t="s">
        <v>212</v>
      </c>
      <c r="E133" s="201" t="s">
        <v>1</v>
      </c>
      <c r="F133" s="202" t="s">
        <v>2275</v>
      </c>
      <c r="G133" s="198"/>
      <c r="H133" s="203">
        <v>1.0900000000000001</v>
      </c>
      <c r="I133" s="198"/>
      <c r="J133" s="198"/>
      <c r="K133" s="198"/>
      <c r="L133" s="199"/>
      <c r="M133" s="204"/>
      <c r="N133" s="205"/>
      <c r="O133" s="205"/>
      <c r="P133" s="205"/>
      <c r="Q133" s="205"/>
      <c r="R133" s="205"/>
      <c r="S133" s="205"/>
      <c r="T133" s="206"/>
      <c r="U133" s="198"/>
      <c r="V133" s="198"/>
      <c r="AT133" s="102" t="s">
        <v>212</v>
      </c>
      <c r="AU133" s="102" t="s">
        <v>83</v>
      </c>
      <c r="AV133" s="14" t="s">
        <v>83</v>
      </c>
      <c r="AW133" s="14" t="s">
        <v>32</v>
      </c>
      <c r="AX133" s="14" t="s">
        <v>75</v>
      </c>
      <c r="AY133" s="102" t="s">
        <v>204</v>
      </c>
    </row>
    <row r="134" spans="1:65" s="14" customFormat="1" x14ac:dyDescent="0.2">
      <c r="A134" s="198"/>
      <c r="B134" s="199"/>
      <c r="C134" s="198"/>
      <c r="D134" s="200" t="s">
        <v>212</v>
      </c>
      <c r="E134" s="201" t="s">
        <v>1</v>
      </c>
      <c r="F134" s="202" t="s">
        <v>2276</v>
      </c>
      <c r="G134" s="198"/>
      <c r="H134" s="203">
        <v>-0.315</v>
      </c>
      <c r="I134" s="198"/>
      <c r="J134" s="198"/>
      <c r="K134" s="198"/>
      <c r="L134" s="199"/>
      <c r="M134" s="204"/>
      <c r="N134" s="205"/>
      <c r="O134" s="205"/>
      <c r="P134" s="205"/>
      <c r="Q134" s="205"/>
      <c r="R134" s="205"/>
      <c r="S134" s="205"/>
      <c r="T134" s="206"/>
      <c r="U134" s="198"/>
      <c r="V134" s="198"/>
      <c r="AT134" s="102" t="s">
        <v>212</v>
      </c>
      <c r="AU134" s="102" t="s">
        <v>83</v>
      </c>
      <c r="AV134" s="14" t="s">
        <v>83</v>
      </c>
      <c r="AW134" s="14" t="s">
        <v>32</v>
      </c>
      <c r="AX134" s="14" t="s">
        <v>75</v>
      </c>
      <c r="AY134" s="102" t="s">
        <v>204</v>
      </c>
    </row>
    <row r="135" spans="1:65" s="15" customFormat="1" x14ac:dyDescent="0.2">
      <c r="A135" s="207"/>
      <c r="B135" s="208"/>
      <c r="C135" s="207"/>
      <c r="D135" s="200" t="s">
        <v>212</v>
      </c>
      <c r="E135" s="209" t="s">
        <v>1</v>
      </c>
      <c r="F135" s="210" t="s">
        <v>227</v>
      </c>
      <c r="G135" s="207"/>
      <c r="H135" s="211">
        <v>0.77500000000000002</v>
      </c>
      <c r="I135" s="207"/>
      <c r="J135" s="207"/>
      <c r="K135" s="207"/>
      <c r="L135" s="208"/>
      <c r="M135" s="212"/>
      <c r="N135" s="213"/>
      <c r="O135" s="213"/>
      <c r="P135" s="213"/>
      <c r="Q135" s="213"/>
      <c r="R135" s="213"/>
      <c r="S135" s="213"/>
      <c r="T135" s="214"/>
      <c r="U135" s="207"/>
      <c r="V135" s="207"/>
      <c r="AT135" s="103" t="s">
        <v>212</v>
      </c>
      <c r="AU135" s="103" t="s">
        <v>83</v>
      </c>
      <c r="AV135" s="15" t="s">
        <v>211</v>
      </c>
      <c r="AW135" s="15" t="s">
        <v>32</v>
      </c>
      <c r="AX135" s="15" t="s">
        <v>81</v>
      </c>
      <c r="AY135" s="103" t="s">
        <v>204</v>
      </c>
    </row>
    <row r="136" spans="1:65" s="2" customFormat="1" ht="33" customHeight="1" x14ac:dyDescent="0.2">
      <c r="A136" s="111"/>
      <c r="B136" s="112"/>
      <c r="C136" s="187" t="s">
        <v>83</v>
      </c>
      <c r="D136" s="187" t="s">
        <v>207</v>
      </c>
      <c r="E136" s="188" t="s">
        <v>1105</v>
      </c>
      <c r="F136" s="189" t="s">
        <v>1106</v>
      </c>
      <c r="G136" s="190" t="s">
        <v>349</v>
      </c>
      <c r="H136" s="191">
        <v>0.77500000000000002</v>
      </c>
      <c r="I136" s="192"/>
      <c r="J136" s="192">
        <f>ROUND(I136*H136,2)</f>
        <v>0</v>
      </c>
      <c r="K136" s="193"/>
      <c r="L136" s="112"/>
      <c r="M136" s="194" t="s">
        <v>1</v>
      </c>
      <c r="N136" s="195" t="s">
        <v>40</v>
      </c>
      <c r="O136" s="196">
        <v>1.123</v>
      </c>
      <c r="P136" s="196">
        <f>O136*H136</f>
        <v>0.87032500000000002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  <c r="AR136" s="99" t="s">
        <v>211</v>
      </c>
      <c r="AT136" s="99" t="s">
        <v>207</v>
      </c>
      <c r="AU136" s="99" t="s">
        <v>83</v>
      </c>
      <c r="AY136" s="18" t="s">
        <v>204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8" t="s">
        <v>81</v>
      </c>
      <c r="BK136" s="100">
        <f>ROUND(I136*H136,2)</f>
        <v>0</v>
      </c>
      <c r="BL136" s="18" t="s">
        <v>211</v>
      </c>
      <c r="BM136" s="99" t="s">
        <v>2277</v>
      </c>
    </row>
    <row r="137" spans="1:65" s="2" customFormat="1" ht="37.9" customHeight="1" x14ac:dyDescent="0.2">
      <c r="A137" s="111"/>
      <c r="B137" s="112"/>
      <c r="C137" s="187" t="s">
        <v>230</v>
      </c>
      <c r="D137" s="187" t="s">
        <v>207</v>
      </c>
      <c r="E137" s="188" t="s">
        <v>1107</v>
      </c>
      <c r="F137" s="189" t="s">
        <v>1108</v>
      </c>
      <c r="G137" s="190" t="s">
        <v>349</v>
      </c>
      <c r="H137" s="191">
        <v>5.4249999999999998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1.036</v>
      </c>
      <c r="P137" s="196">
        <f>O137*H137</f>
        <v>5.6203000000000003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2278</v>
      </c>
    </row>
    <row r="138" spans="1:65" s="14" customFormat="1" x14ac:dyDescent="0.2">
      <c r="A138" s="198"/>
      <c r="B138" s="199"/>
      <c r="C138" s="198"/>
      <c r="D138" s="200" t="s">
        <v>212</v>
      </c>
      <c r="E138" s="201" t="s">
        <v>1</v>
      </c>
      <c r="F138" s="202" t="s">
        <v>2279</v>
      </c>
      <c r="G138" s="198"/>
      <c r="H138" s="203">
        <v>5.4249999999999998</v>
      </c>
      <c r="I138" s="198"/>
      <c r="J138" s="198"/>
      <c r="K138" s="198"/>
      <c r="L138" s="199"/>
      <c r="M138" s="204"/>
      <c r="N138" s="205"/>
      <c r="O138" s="205"/>
      <c r="P138" s="205"/>
      <c r="Q138" s="205"/>
      <c r="R138" s="205"/>
      <c r="S138" s="205"/>
      <c r="T138" s="206"/>
      <c r="U138" s="198"/>
      <c r="V138" s="198"/>
      <c r="AT138" s="102" t="s">
        <v>212</v>
      </c>
      <c r="AU138" s="102" t="s">
        <v>83</v>
      </c>
      <c r="AV138" s="14" t="s">
        <v>83</v>
      </c>
      <c r="AW138" s="14" t="s">
        <v>32</v>
      </c>
      <c r="AX138" s="14" t="s">
        <v>75</v>
      </c>
      <c r="AY138" s="102" t="s">
        <v>204</v>
      </c>
    </row>
    <row r="139" spans="1:65" s="15" customFormat="1" x14ac:dyDescent="0.2">
      <c r="A139" s="207"/>
      <c r="B139" s="208"/>
      <c r="C139" s="207"/>
      <c r="D139" s="200" t="s">
        <v>212</v>
      </c>
      <c r="E139" s="209" t="s">
        <v>1</v>
      </c>
      <c r="F139" s="210" t="s">
        <v>227</v>
      </c>
      <c r="G139" s="207"/>
      <c r="H139" s="211">
        <v>5.4249999999999998</v>
      </c>
      <c r="I139" s="207"/>
      <c r="J139" s="207"/>
      <c r="K139" s="207"/>
      <c r="L139" s="208"/>
      <c r="M139" s="212"/>
      <c r="N139" s="213"/>
      <c r="O139" s="213"/>
      <c r="P139" s="213"/>
      <c r="Q139" s="213"/>
      <c r="R139" s="213"/>
      <c r="S139" s="213"/>
      <c r="T139" s="214"/>
      <c r="U139" s="207"/>
      <c r="V139" s="207"/>
      <c r="AT139" s="103" t="s">
        <v>212</v>
      </c>
      <c r="AU139" s="103" t="s">
        <v>83</v>
      </c>
      <c r="AV139" s="15" t="s">
        <v>211</v>
      </c>
      <c r="AW139" s="15" t="s">
        <v>32</v>
      </c>
      <c r="AX139" s="15" t="s">
        <v>81</v>
      </c>
      <c r="AY139" s="103" t="s">
        <v>204</v>
      </c>
    </row>
    <row r="140" spans="1:65" s="2" customFormat="1" ht="37.9" customHeight="1" x14ac:dyDescent="0.2">
      <c r="A140" s="111"/>
      <c r="B140" s="112"/>
      <c r="C140" s="187" t="s">
        <v>211</v>
      </c>
      <c r="D140" s="187" t="s">
        <v>207</v>
      </c>
      <c r="E140" s="188" t="s">
        <v>1115</v>
      </c>
      <c r="F140" s="189" t="s">
        <v>1116</v>
      </c>
      <c r="G140" s="190" t="s">
        <v>349</v>
      </c>
      <c r="H140" s="191">
        <v>0.77500000000000002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9.9000000000000005E-2</v>
      </c>
      <c r="P140" s="196">
        <f>O140*H140</f>
        <v>7.6725000000000002E-2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211</v>
      </c>
      <c r="BM140" s="99" t="s">
        <v>2280</v>
      </c>
    </row>
    <row r="141" spans="1:65" s="2" customFormat="1" ht="37.9" customHeight="1" x14ac:dyDescent="0.2">
      <c r="A141" s="111"/>
      <c r="B141" s="112"/>
      <c r="C141" s="187" t="s">
        <v>288</v>
      </c>
      <c r="D141" s="187" t="s">
        <v>207</v>
      </c>
      <c r="E141" s="188" t="s">
        <v>1118</v>
      </c>
      <c r="F141" s="189" t="s">
        <v>1119</v>
      </c>
      <c r="G141" s="190" t="s">
        <v>349</v>
      </c>
      <c r="H141" s="191">
        <v>3.875</v>
      </c>
      <c r="I141" s="192"/>
      <c r="J141" s="192">
        <f>ROUND(I141*H141,2)</f>
        <v>0</v>
      </c>
      <c r="K141" s="193"/>
      <c r="L141" s="112"/>
      <c r="M141" s="194" t="s">
        <v>1</v>
      </c>
      <c r="N141" s="195" t="s">
        <v>40</v>
      </c>
      <c r="O141" s="196">
        <v>6.0000000000000001E-3</v>
      </c>
      <c r="P141" s="196">
        <f>O141*H141</f>
        <v>2.325E-2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211</v>
      </c>
      <c r="AT141" s="99" t="s">
        <v>207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211</v>
      </c>
      <c r="BM141" s="99" t="s">
        <v>2281</v>
      </c>
    </row>
    <row r="142" spans="1:65" s="14" customFormat="1" x14ac:dyDescent="0.2">
      <c r="A142" s="198"/>
      <c r="B142" s="199"/>
      <c r="C142" s="198"/>
      <c r="D142" s="200" t="s">
        <v>212</v>
      </c>
      <c r="E142" s="201" t="s">
        <v>1</v>
      </c>
      <c r="F142" s="202" t="s">
        <v>2282</v>
      </c>
      <c r="G142" s="198"/>
      <c r="H142" s="203">
        <v>3.875</v>
      </c>
      <c r="I142" s="198"/>
      <c r="J142" s="198"/>
      <c r="K142" s="198"/>
      <c r="L142" s="199"/>
      <c r="M142" s="204"/>
      <c r="N142" s="205"/>
      <c r="O142" s="205"/>
      <c r="P142" s="205"/>
      <c r="Q142" s="205"/>
      <c r="R142" s="205"/>
      <c r="S142" s="205"/>
      <c r="T142" s="206"/>
      <c r="U142" s="198"/>
      <c r="V142" s="198"/>
      <c r="AT142" s="102" t="s">
        <v>212</v>
      </c>
      <c r="AU142" s="102" t="s">
        <v>83</v>
      </c>
      <c r="AV142" s="14" t="s">
        <v>83</v>
      </c>
      <c r="AW142" s="14" t="s">
        <v>32</v>
      </c>
      <c r="AX142" s="14" t="s">
        <v>75</v>
      </c>
      <c r="AY142" s="102" t="s">
        <v>204</v>
      </c>
    </row>
    <row r="143" spans="1:65" s="15" customFormat="1" x14ac:dyDescent="0.2">
      <c r="A143" s="207"/>
      <c r="B143" s="208"/>
      <c r="C143" s="207"/>
      <c r="D143" s="200" t="s">
        <v>212</v>
      </c>
      <c r="E143" s="209" t="s">
        <v>1</v>
      </c>
      <c r="F143" s="210" t="s">
        <v>227</v>
      </c>
      <c r="G143" s="207"/>
      <c r="H143" s="211">
        <v>3.875</v>
      </c>
      <c r="I143" s="207"/>
      <c r="J143" s="207"/>
      <c r="K143" s="207"/>
      <c r="L143" s="208"/>
      <c r="M143" s="212"/>
      <c r="N143" s="213"/>
      <c r="O143" s="213"/>
      <c r="P143" s="213"/>
      <c r="Q143" s="213"/>
      <c r="R143" s="213"/>
      <c r="S143" s="213"/>
      <c r="T143" s="214"/>
      <c r="U143" s="207"/>
      <c r="V143" s="207"/>
      <c r="AT143" s="103" t="s">
        <v>212</v>
      </c>
      <c r="AU143" s="103" t="s">
        <v>83</v>
      </c>
      <c r="AV143" s="15" t="s">
        <v>211</v>
      </c>
      <c r="AW143" s="15" t="s">
        <v>32</v>
      </c>
      <c r="AX143" s="15" t="s">
        <v>81</v>
      </c>
      <c r="AY143" s="103" t="s">
        <v>204</v>
      </c>
    </row>
    <row r="144" spans="1:65" s="2" customFormat="1" ht="33" customHeight="1" x14ac:dyDescent="0.2">
      <c r="A144" s="111"/>
      <c r="B144" s="112"/>
      <c r="C144" s="187" t="s">
        <v>205</v>
      </c>
      <c r="D144" s="187" t="s">
        <v>207</v>
      </c>
      <c r="E144" s="188" t="s">
        <v>2003</v>
      </c>
      <c r="F144" s="189" t="s">
        <v>2004</v>
      </c>
      <c r="G144" s="190" t="s">
        <v>859</v>
      </c>
      <c r="H144" s="191">
        <v>1.86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0</v>
      </c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2283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2284</v>
      </c>
      <c r="G145" s="198"/>
      <c r="H145" s="203">
        <v>1.86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1.86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83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24.2" customHeight="1" x14ac:dyDescent="0.2">
      <c r="A147" s="111"/>
      <c r="B147" s="112"/>
      <c r="C147" s="187" t="s">
        <v>302</v>
      </c>
      <c r="D147" s="187" t="s">
        <v>207</v>
      </c>
      <c r="E147" s="188" t="s">
        <v>1131</v>
      </c>
      <c r="F147" s="189" t="s">
        <v>1132</v>
      </c>
      <c r="G147" s="190" t="s">
        <v>210</v>
      </c>
      <c r="H147" s="191">
        <v>10.903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0.17100000000000001</v>
      </c>
      <c r="P147" s="196">
        <f>O147*H147</f>
        <v>1.8644130000000003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2285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2286</v>
      </c>
      <c r="G148" s="198"/>
      <c r="H148" s="203">
        <v>10.903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10.903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12" customFormat="1" ht="22.9" customHeight="1" x14ac:dyDescent="0.2">
      <c r="A150" s="176"/>
      <c r="B150" s="177"/>
      <c r="C150" s="176"/>
      <c r="D150" s="178" t="s">
        <v>74</v>
      </c>
      <c r="E150" s="185" t="s">
        <v>211</v>
      </c>
      <c r="F150" s="185" t="s">
        <v>1184</v>
      </c>
      <c r="G150" s="176"/>
      <c r="H150" s="176"/>
      <c r="I150" s="176"/>
      <c r="J150" s="186">
        <f>BK150</f>
        <v>0</v>
      </c>
      <c r="K150" s="176"/>
      <c r="L150" s="177"/>
      <c r="M150" s="181"/>
      <c r="N150" s="182"/>
      <c r="O150" s="182"/>
      <c r="P150" s="183">
        <f>SUM(P151:P160)</f>
        <v>5.3249000000000004</v>
      </c>
      <c r="Q150" s="182"/>
      <c r="R150" s="183">
        <f>SUM(R151:R160)</f>
        <v>1.4777400000000001</v>
      </c>
      <c r="S150" s="182"/>
      <c r="T150" s="184">
        <f>SUM(T151:T160)</f>
        <v>0</v>
      </c>
      <c r="U150" s="176"/>
      <c r="V150" s="176"/>
      <c r="AR150" s="96" t="s">
        <v>81</v>
      </c>
      <c r="AT150" s="97" t="s">
        <v>74</v>
      </c>
      <c r="AU150" s="97" t="s">
        <v>81</v>
      </c>
      <c r="AY150" s="96" t="s">
        <v>204</v>
      </c>
      <c r="BK150" s="98">
        <f>SUM(BK151:BK160)</f>
        <v>0</v>
      </c>
    </row>
    <row r="151" spans="1:65" s="2" customFormat="1" ht="24.2" customHeight="1" x14ac:dyDescent="0.2">
      <c r="A151" s="111"/>
      <c r="B151" s="112"/>
      <c r="C151" s="187" t="s">
        <v>278</v>
      </c>
      <c r="D151" s="187" t="s">
        <v>207</v>
      </c>
      <c r="E151" s="188" t="s">
        <v>2287</v>
      </c>
      <c r="F151" s="189" t="s">
        <v>2288</v>
      </c>
      <c r="G151" s="190" t="s">
        <v>282</v>
      </c>
      <c r="H151" s="191">
        <v>7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0.35299999999999998</v>
      </c>
      <c r="P151" s="196">
        <f>O151*H151</f>
        <v>2.4710000000000001</v>
      </c>
      <c r="Q151" s="196">
        <v>4.5900000000000003E-3</v>
      </c>
      <c r="R151" s="196">
        <f>Q151*H151</f>
        <v>3.2130000000000006E-2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2289</v>
      </c>
    </row>
    <row r="152" spans="1:65" s="2" customFormat="1" ht="16.5" customHeight="1" x14ac:dyDescent="0.2">
      <c r="A152" s="111"/>
      <c r="B152" s="112"/>
      <c r="C152" s="215" t="s">
        <v>284</v>
      </c>
      <c r="D152" s="215" t="s">
        <v>1071</v>
      </c>
      <c r="E152" s="216" t="s">
        <v>2290</v>
      </c>
      <c r="F152" s="217" t="s">
        <v>2291</v>
      </c>
      <c r="G152" s="218" t="s">
        <v>282</v>
      </c>
      <c r="H152" s="219">
        <v>7</v>
      </c>
      <c r="I152" s="220"/>
      <c r="J152" s="220">
        <f>ROUND(I152*H152,2)</f>
        <v>0</v>
      </c>
      <c r="K152" s="221"/>
      <c r="L152" s="222"/>
      <c r="M152" s="223" t="s">
        <v>1</v>
      </c>
      <c r="N152" s="224" t="s">
        <v>40</v>
      </c>
      <c r="O152" s="196">
        <v>0</v>
      </c>
      <c r="P152" s="196">
        <f>O152*H152</f>
        <v>0</v>
      </c>
      <c r="Q152" s="196">
        <v>9.7000000000000003E-2</v>
      </c>
      <c r="R152" s="196">
        <f>Q152*H152</f>
        <v>0.67900000000000005</v>
      </c>
      <c r="S152" s="196">
        <v>0</v>
      </c>
      <c r="T152" s="197">
        <f>S152*H152</f>
        <v>0</v>
      </c>
      <c r="U152" s="111"/>
      <c r="V152" s="111"/>
      <c r="W152" s="29"/>
      <c r="X152" s="29"/>
      <c r="Y152" s="29"/>
      <c r="Z152" s="29"/>
      <c r="AA152" s="29"/>
      <c r="AB152" s="29"/>
      <c r="AC152" s="29"/>
      <c r="AD152" s="29"/>
      <c r="AE152" s="29"/>
      <c r="AR152" s="99" t="s">
        <v>278</v>
      </c>
      <c r="AT152" s="99" t="s">
        <v>1071</v>
      </c>
      <c r="AU152" s="99" t="s">
        <v>83</v>
      </c>
      <c r="AY152" s="18" t="s">
        <v>204</v>
      </c>
      <c r="BE152" s="100">
        <f>IF(N152="základní",J152,0)</f>
        <v>0</v>
      </c>
      <c r="BF152" s="100">
        <f>IF(N152="snížená",J152,0)</f>
        <v>0</v>
      </c>
      <c r="BG152" s="100">
        <f>IF(N152="zákl. přenesená",J152,0)</f>
        <v>0</v>
      </c>
      <c r="BH152" s="100">
        <f>IF(N152="sníž. přenesená",J152,0)</f>
        <v>0</v>
      </c>
      <c r="BI152" s="100">
        <f>IF(N152="nulová",J152,0)</f>
        <v>0</v>
      </c>
      <c r="BJ152" s="18" t="s">
        <v>81</v>
      </c>
      <c r="BK152" s="100">
        <f>ROUND(I152*H152,2)</f>
        <v>0</v>
      </c>
      <c r="BL152" s="18" t="s">
        <v>211</v>
      </c>
      <c r="BM152" s="99" t="s">
        <v>2292</v>
      </c>
    </row>
    <row r="153" spans="1:65" s="2" customFormat="1" ht="21.75" customHeight="1" x14ac:dyDescent="0.2">
      <c r="A153" s="111"/>
      <c r="B153" s="112"/>
      <c r="C153" s="187" t="s">
        <v>291</v>
      </c>
      <c r="D153" s="187" t="s">
        <v>207</v>
      </c>
      <c r="E153" s="188" t="s">
        <v>2293</v>
      </c>
      <c r="F153" s="189" t="s">
        <v>2294</v>
      </c>
      <c r="G153" s="190" t="s">
        <v>349</v>
      </c>
      <c r="H153" s="191">
        <v>0.15</v>
      </c>
      <c r="I153" s="192"/>
      <c r="J153" s="192">
        <f>ROUND(I153*H153,2)</f>
        <v>0</v>
      </c>
      <c r="K153" s="193"/>
      <c r="L153" s="112"/>
      <c r="M153" s="194" t="s">
        <v>1</v>
      </c>
      <c r="N153" s="195" t="s">
        <v>40</v>
      </c>
      <c r="O153" s="196">
        <v>2.5129999999999999</v>
      </c>
      <c r="P153" s="196">
        <f>O153*H153</f>
        <v>0.37694999999999995</v>
      </c>
      <c r="Q153" s="196">
        <v>2.5019499999999999</v>
      </c>
      <c r="R153" s="196">
        <f>Q153*H153</f>
        <v>0.37529249999999997</v>
      </c>
      <c r="S153" s="196">
        <v>0</v>
      </c>
      <c r="T153" s="197">
        <f>S153*H153</f>
        <v>0</v>
      </c>
      <c r="U153" s="111"/>
      <c r="V153" s="111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211</v>
      </c>
      <c r="AT153" s="99" t="s">
        <v>207</v>
      </c>
      <c r="AU153" s="99" t="s">
        <v>83</v>
      </c>
      <c r="AY153" s="18" t="s">
        <v>204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8" t="s">
        <v>81</v>
      </c>
      <c r="BK153" s="100">
        <f>ROUND(I153*H153,2)</f>
        <v>0</v>
      </c>
      <c r="BL153" s="18" t="s">
        <v>211</v>
      </c>
      <c r="BM153" s="99" t="s">
        <v>2295</v>
      </c>
    </row>
    <row r="154" spans="1:65" s="14" customFormat="1" x14ac:dyDescent="0.2">
      <c r="A154" s="198"/>
      <c r="B154" s="199"/>
      <c r="C154" s="198"/>
      <c r="D154" s="200" t="s">
        <v>212</v>
      </c>
      <c r="E154" s="201" t="s">
        <v>1</v>
      </c>
      <c r="F154" s="202" t="s">
        <v>2296</v>
      </c>
      <c r="G154" s="198"/>
      <c r="H154" s="203">
        <v>0.15</v>
      </c>
      <c r="I154" s="198"/>
      <c r="J154" s="198"/>
      <c r="K154" s="198"/>
      <c r="L154" s="199"/>
      <c r="M154" s="204"/>
      <c r="N154" s="205"/>
      <c r="O154" s="205"/>
      <c r="P154" s="205"/>
      <c r="Q154" s="205"/>
      <c r="R154" s="205"/>
      <c r="S154" s="205"/>
      <c r="T154" s="206"/>
      <c r="U154" s="198"/>
      <c r="V154" s="198"/>
      <c r="AT154" s="102" t="s">
        <v>212</v>
      </c>
      <c r="AU154" s="102" t="s">
        <v>83</v>
      </c>
      <c r="AV154" s="14" t="s">
        <v>83</v>
      </c>
      <c r="AW154" s="14" t="s">
        <v>32</v>
      </c>
      <c r="AX154" s="14" t="s">
        <v>75</v>
      </c>
      <c r="AY154" s="102" t="s">
        <v>204</v>
      </c>
    </row>
    <row r="155" spans="1:65" s="15" customFormat="1" x14ac:dyDescent="0.2">
      <c r="A155" s="207"/>
      <c r="B155" s="208"/>
      <c r="C155" s="207"/>
      <c r="D155" s="200" t="s">
        <v>212</v>
      </c>
      <c r="E155" s="209" t="s">
        <v>1</v>
      </c>
      <c r="F155" s="210" t="s">
        <v>227</v>
      </c>
      <c r="G155" s="207"/>
      <c r="H155" s="211">
        <v>0.15</v>
      </c>
      <c r="I155" s="207"/>
      <c r="J155" s="207"/>
      <c r="K155" s="207"/>
      <c r="L155" s="208"/>
      <c r="M155" s="212"/>
      <c r="N155" s="213"/>
      <c r="O155" s="213"/>
      <c r="P155" s="213"/>
      <c r="Q155" s="213"/>
      <c r="R155" s="213"/>
      <c r="S155" s="213"/>
      <c r="T155" s="214"/>
      <c r="U155" s="207"/>
      <c r="V155" s="207"/>
      <c r="AT155" s="103" t="s">
        <v>212</v>
      </c>
      <c r="AU155" s="103" t="s">
        <v>83</v>
      </c>
      <c r="AV155" s="15" t="s">
        <v>211</v>
      </c>
      <c r="AW155" s="15" t="s">
        <v>32</v>
      </c>
      <c r="AX155" s="15" t="s">
        <v>81</v>
      </c>
      <c r="AY155" s="103" t="s">
        <v>204</v>
      </c>
    </row>
    <row r="156" spans="1:65" s="2" customFormat="1" ht="16.5" customHeight="1" x14ac:dyDescent="0.2">
      <c r="A156" s="111"/>
      <c r="B156" s="112"/>
      <c r="C156" s="187" t="s">
        <v>317</v>
      </c>
      <c r="D156" s="187" t="s">
        <v>207</v>
      </c>
      <c r="E156" s="188" t="s">
        <v>2297</v>
      </c>
      <c r="F156" s="189" t="s">
        <v>2298</v>
      </c>
      <c r="G156" s="190" t="s">
        <v>349</v>
      </c>
      <c r="H156" s="191">
        <v>0.15</v>
      </c>
      <c r="I156" s="192"/>
      <c r="J156" s="192">
        <f>ROUND(I156*H156,2)</f>
        <v>0</v>
      </c>
      <c r="K156" s="193"/>
      <c r="L156" s="112"/>
      <c r="M156" s="194" t="s">
        <v>1</v>
      </c>
      <c r="N156" s="195" t="s">
        <v>40</v>
      </c>
      <c r="O156" s="196">
        <v>2.5129999999999999</v>
      </c>
      <c r="P156" s="196">
        <f>O156*H156</f>
        <v>0.37694999999999995</v>
      </c>
      <c r="Q156" s="196">
        <v>2.5019499999999999</v>
      </c>
      <c r="R156" s="196">
        <f>Q156*H156</f>
        <v>0.37529249999999997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211</v>
      </c>
      <c r="AT156" s="99" t="s">
        <v>207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2299</v>
      </c>
    </row>
    <row r="157" spans="1:65" s="2" customFormat="1" ht="24.2" customHeight="1" x14ac:dyDescent="0.2">
      <c r="A157" s="111"/>
      <c r="B157" s="112"/>
      <c r="C157" s="187" t="s">
        <v>295</v>
      </c>
      <c r="D157" s="187" t="s">
        <v>207</v>
      </c>
      <c r="E157" s="188" t="s">
        <v>1224</v>
      </c>
      <c r="F157" s="189" t="s">
        <v>1225</v>
      </c>
      <c r="G157" s="190" t="s">
        <v>210</v>
      </c>
      <c r="H157" s="191">
        <v>1.25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1.3420000000000001</v>
      </c>
      <c r="P157" s="196">
        <f>O157*H157</f>
        <v>1.6775000000000002</v>
      </c>
      <c r="Q157" s="196">
        <v>1.282E-2</v>
      </c>
      <c r="R157" s="196">
        <f>Q157*H157</f>
        <v>1.6025000000000001E-2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2300</v>
      </c>
    </row>
    <row r="158" spans="1:65" s="14" customFormat="1" x14ac:dyDescent="0.2">
      <c r="A158" s="198"/>
      <c r="B158" s="199"/>
      <c r="C158" s="198"/>
      <c r="D158" s="200" t="s">
        <v>212</v>
      </c>
      <c r="E158" s="201" t="s">
        <v>1</v>
      </c>
      <c r="F158" s="202" t="s">
        <v>2301</v>
      </c>
      <c r="G158" s="198"/>
      <c r="H158" s="203">
        <v>1.25</v>
      </c>
      <c r="I158" s="198"/>
      <c r="J158" s="198"/>
      <c r="K158" s="198"/>
      <c r="L158" s="199"/>
      <c r="M158" s="204"/>
      <c r="N158" s="205"/>
      <c r="O158" s="205"/>
      <c r="P158" s="205"/>
      <c r="Q158" s="205"/>
      <c r="R158" s="205"/>
      <c r="S158" s="205"/>
      <c r="T158" s="206"/>
      <c r="U158" s="198"/>
      <c r="V158" s="198"/>
      <c r="AT158" s="102" t="s">
        <v>212</v>
      </c>
      <c r="AU158" s="102" t="s">
        <v>83</v>
      </c>
      <c r="AV158" s="14" t="s">
        <v>83</v>
      </c>
      <c r="AW158" s="14" t="s">
        <v>32</v>
      </c>
      <c r="AX158" s="14" t="s">
        <v>75</v>
      </c>
      <c r="AY158" s="102" t="s">
        <v>204</v>
      </c>
    </row>
    <row r="159" spans="1:65" s="15" customFormat="1" x14ac:dyDescent="0.2">
      <c r="A159" s="207"/>
      <c r="B159" s="208"/>
      <c r="C159" s="207"/>
      <c r="D159" s="200" t="s">
        <v>212</v>
      </c>
      <c r="E159" s="209" t="s">
        <v>1</v>
      </c>
      <c r="F159" s="210" t="s">
        <v>227</v>
      </c>
      <c r="G159" s="207"/>
      <c r="H159" s="211">
        <v>1.25</v>
      </c>
      <c r="I159" s="207"/>
      <c r="J159" s="207"/>
      <c r="K159" s="207"/>
      <c r="L159" s="208"/>
      <c r="M159" s="212"/>
      <c r="N159" s="213"/>
      <c r="O159" s="213"/>
      <c r="P159" s="213"/>
      <c r="Q159" s="213"/>
      <c r="R159" s="213"/>
      <c r="S159" s="213"/>
      <c r="T159" s="214"/>
      <c r="U159" s="207"/>
      <c r="V159" s="207"/>
      <c r="AT159" s="103" t="s">
        <v>212</v>
      </c>
      <c r="AU159" s="103" t="s">
        <v>83</v>
      </c>
      <c r="AV159" s="15" t="s">
        <v>211</v>
      </c>
      <c r="AW159" s="15" t="s">
        <v>32</v>
      </c>
      <c r="AX159" s="15" t="s">
        <v>81</v>
      </c>
      <c r="AY159" s="103" t="s">
        <v>204</v>
      </c>
    </row>
    <row r="160" spans="1:65" s="2" customFormat="1" ht="24.2" customHeight="1" x14ac:dyDescent="0.2">
      <c r="A160" s="111"/>
      <c r="B160" s="112"/>
      <c r="C160" s="187" t="s">
        <v>346</v>
      </c>
      <c r="D160" s="187" t="s">
        <v>207</v>
      </c>
      <c r="E160" s="188" t="s">
        <v>1226</v>
      </c>
      <c r="F160" s="189" t="s">
        <v>1227</v>
      </c>
      <c r="G160" s="190" t="s">
        <v>210</v>
      </c>
      <c r="H160" s="191">
        <v>1.25</v>
      </c>
      <c r="I160" s="192"/>
      <c r="J160" s="192">
        <f>ROUND(I160*H160,2)</f>
        <v>0</v>
      </c>
      <c r="K160" s="193"/>
      <c r="L160" s="112"/>
      <c r="M160" s="194" t="s">
        <v>1</v>
      </c>
      <c r="N160" s="195" t="s">
        <v>40</v>
      </c>
      <c r="O160" s="196">
        <v>0.33800000000000002</v>
      </c>
      <c r="P160" s="196">
        <f>O160*H160</f>
        <v>0.42250000000000004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111"/>
      <c r="V160" s="111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211</v>
      </c>
      <c r="AT160" s="99" t="s">
        <v>207</v>
      </c>
      <c r="AU160" s="99" t="s">
        <v>83</v>
      </c>
      <c r="AY160" s="18" t="s">
        <v>204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8" t="s">
        <v>81</v>
      </c>
      <c r="BK160" s="100">
        <f>ROUND(I160*H160,2)</f>
        <v>0</v>
      </c>
      <c r="BL160" s="18" t="s">
        <v>211</v>
      </c>
      <c r="BM160" s="99" t="s">
        <v>2302</v>
      </c>
    </row>
    <row r="161" spans="1:65" s="12" customFormat="1" ht="22.9" customHeight="1" x14ac:dyDescent="0.2">
      <c r="A161" s="176"/>
      <c r="B161" s="177"/>
      <c r="C161" s="176"/>
      <c r="D161" s="178" t="s">
        <v>74</v>
      </c>
      <c r="E161" s="185" t="s">
        <v>205</v>
      </c>
      <c r="F161" s="185" t="s">
        <v>206</v>
      </c>
      <c r="G161" s="176"/>
      <c r="H161" s="176"/>
      <c r="I161" s="176"/>
      <c r="J161" s="186">
        <f>BK161</f>
        <v>0</v>
      </c>
      <c r="K161" s="176"/>
      <c r="L161" s="177"/>
      <c r="M161" s="181"/>
      <c r="N161" s="182"/>
      <c r="O161" s="182"/>
      <c r="P161" s="183">
        <f>SUM(P162:P171)</f>
        <v>6.2472480000000008</v>
      </c>
      <c r="Q161" s="182"/>
      <c r="R161" s="183">
        <f>SUM(R162:R171)</f>
        <v>4.1393554899999998</v>
      </c>
      <c r="S161" s="182"/>
      <c r="T161" s="184">
        <f>SUM(T162:T171)</f>
        <v>0</v>
      </c>
      <c r="U161" s="176"/>
      <c r="V161" s="176"/>
      <c r="AR161" s="96" t="s">
        <v>81</v>
      </c>
      <c r="AT161" s="97" t="s">
        <v>74</v>
      </c>
      <c r="AU161" s="97" t="s">
        <v>81</v>
      </c>
      <c r="AY161" s="96" t="s">
        <v>204</v>
      </c>
      <c r="BK161" s="98">
        <f>SUM(BK162:BK171)</f>
        <v>0</v>
      </c>
    </row>
    <row r="162" spans="1:65" s="2" customFormat="1" ht="24.2" customHeight="1" x14ac:dyDescent="0.2">
      <c r="A162" s="111"/>
      <c r="B162" s="112"/>
      <c r="C162" s="187" t="s">
        <v>305</v>
      </c>
      <c r="D162" s="187" t="s">
        <v>207</v>
      </c>
      <c r="E162" s="188" t="s">
        <v>2303</v>
      </c>
      <c r="F162" s="189" t="s">
        <v>2304</v>
      </c>
      <c r="G162" s="190" t="s">
        <v>367</v>
      </c>
      <c r="H162" s="191">
        <v>13.38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0.128</v>
      </c>
      <c r="P162" s="196">
        <f>O162*H162</f>
        <v>1.7126400000000002</v>
      </c>
      <c r="Q162" s="196">
        <v>4.6000000000000001E-4</v>
      </c>
      <c r="R162" s="196">
        <f>Q162*H162</f>
        <v>6.1548000000000002E-3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2305</v>
      </c>
    </row>
    <row r="163" spans="1:65" s="14" customFormat="1" x14ac:dyDescent="0.2">
      <c r="A163" s="198"/>
      <c r="B163" s="199"/>
      <c r="C163" s="198"/>
      <c r="D163" s="200" t="s">
        <v>212</v>
      </c>
      <c r="E163" s="201" t="s">
        <v>1</v>
      </c>
      <c r="F163" s="202" t="s">
        <v>2306</v>
      </c>
      <c r="G163" s="198"/>
      <c r="H163" s="203">
        <v>13.38</v>
      </c>
      <c r="I163" s="198"/>
      <c r="J163" s="198"/>
      <c r="K163" s="198"/>
      <c r="L163" s="199"/>
      <c r="M163" s="204"/>
      <c r="N163" s="205"/>
      <c r="O163" s="205"/>
      <c r="P163" s="205"/>
      <c r="Q163" s="205"/>
      <c r="R163" s="205"/>
      <c r="S163" s="205"/>
      <c r="T163" s="206"/>
      <c r="U163" s="198"/>
      <c r="V163" s="198"/>
      <c r="AT163" s="102" t="s">
        <v>212</v>
      </c>
      <c r="AU163" s="102" t="s">
        <v>83</v>
      </c>
      <c r="AV163" s="14" t="s">
        <v>83</v>
      </c>
      <c r="AW163" s="14" t="s">
        <v>32</v>
      </c>
      <c r="AX163" s="14" t="s">
        <v>75</v>
      </c>
      <c r="AY163" s="102" t="s">
        <v>204</v>
      </c>
    </row>
    <row r="164" spans="1:65" s="15" customFormat="1" x14ac:dyDescent="0.2">
      <c r="A164" s="207"/>
      <c r="B164" s="208"/>
      <c r="C164" s="207"/>
      <c r="D164" s="200" t="s">
        <v>212</v>
      </c>
      <c r="E164" s="209" t="s">
        <v>1</v>
      </c>
      <c r="F164" s="210" t="s">
        <v>227</v>
      </c>
      <c r="G164" s="207"/>
      <c r="H164" s="211">
        <v>13.38</v>
      </c>
      <c r="I164" s="207"/>
      <c r="J164" s="207"/>
      <c r="K164" s="207"/>
      <c r="L164" s="208"/>
      <c r="M164" s="212"/>
      <c r="N164" s="213"/>
      <c r="O164" s="213"/>
      <c r="P164" s="213"/>
      <c r="Q164" s="213"/>
      <c r="R164" s="213"/>
      <c r="S164" s="213"/>
      <c r="T164" s="214"/>
      <c r="U164" s="207"/>
      <c r="V164" s="207"/>
      <c r="AT164" s="103" t="s">
        <v>212</v>
      </c>
      <c r="AU164" s="103" t="s">
        <v>83</v>
      </c>
      <c r="AV164" s="15" t="s">
        <v>211</v>
      </c>
      <c r="AW164" s="15" t="s">
        <v>32</v>
      </c>
      <c r="AX164" s="15" t="s">
        <v>81</v>
      </c>
      <c r="AY164" s="103" t="s">
        <v>204</v>
      </c>
    </row>
    <row r="165" spans="1:65" s="2" customFormat="1" ht="33" customHeight="1" x14ac:dyDescent="0.2">
      <c r="A165" s="111"/>
      <c r="B165" s="112"/>
      <c r="C165" s="187" t="s">
        <v>8</v>
      </c>
      <c r="D165" s="187" t="s">
        <v>207</v>
      </c>
      <c r="E165" s="188" t="s">
        <v>2307</v>
      </c>
      <c r="F165" s="189" t="s">
        <v>2308</v>
      </c>
      <c r="G165" s="190" t="s">
        <v>349</v>
      </c>
      <c r="H165" s="191">
        <v>1.641</v>
      </c>
      <c r="I165" s="192"/>
      <c r="J165" s="192">
        <f>ROUND(I165*H165,2)</f>
        <v>0</v>
      </c>
      <c r="K165" s="193"/>
      <c r="L165" s="112"/>
      <c r="M165" s="194" t="s">
        <v>1</v>
      </c>
      <c r="N165" s="195" t="s">
        <v>40</v>
      </c>
      <c r="O165" s="196">
        <v>2.3170000000000002</v>
      </c>
      <c r="P165" s="196">
        <f>O165*H165</f>
        <v>3.8021970000000005</v>
      </c>
      <c r="Q165" s="196">
        <v>2.5018699999999998</v>
      </c>
      <c r="R165" s="196">
        <f>Q165*H165</f>
        <v>4.1055686699999994</v>
      </c>
      <c r="S165" s="196">
        <v>0</v>
      </c>
      <c r="T165" s="197">
        <f>S165*H165</f>
        <v>0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8" t="s">
        <v>81</v>
      </c>
      <c r="BK165" s="100">
        <f>ROUND(I165*H165,2)</f>
        <v>0</v>
      </c>
      <c r="BL165" s="18" t="s">
        <v>211</v>
      </c>
      <c r="BM165" s="99" t="s">
        <v>2309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2310</v>
      </c>
      <c r="G166" s="198"/>
      <c r="H166" s="203">
        <v>1.641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83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1.641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83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33" customHeight="1" x14ac:dyDescent="0.2">
      <c r="A168" s="111"/>
      <c r="B168" s="112"/>
      <c r="C168" s="187" t="s">
        <v>310</v>
      </c>
      <c r="D168" s="187" t="s">
        <v>207</v>
      </c>
      <c r="E168" s="188" t="s">
        <v>2311</v>
      </c>
      <c r="F168" s="189" t="s">
        <v>2312</v>
      </c>
      <c r="G168" s="190" t="s">
        <v>349</v>
      </c>
      <c r="H168" s="191">
        <v>1.641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0.20499999999999999</v>
      </c>
      <c r="P168" s="196">
        <f>O168*H168</f>
        <v>0.33640500000000001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211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2313</v>
      </c>
    </row>
    <row r="169" spans="1:65" s="2" customFormat="1" ht="16.5" customHeight="1" x14ac:dyDescent="0.2">
      <c r="A169" s="111"/>
      <c r="B169" s="112"/>
      <c r="C169" s="187" t="s">
        <v>376</v>
      </c>
      <c r="D169" s="187" t="s">
        <v>207</v>
      </c>
      <c r="E169" s="188" t="s">
        <v>1327</v>
      </c>
      <c r="F169" s="189" t="s">
        <v>1328</v>
      </c>
      <c r="G169" s="190" t="s">
        <v>859</v>
      </c>
      <c r="H169" s="191">
        <v>2.5999999999999999E-2</v>
      </c>
      <c r="I169" s="192"/>
      <c r="J169" s="192">
        <f>ROUND(I169*H169,2)</f>
        <v>0</v>
      </c>
      <c r="K169" s="193"/>
      <c r="L169" s="112"/>
      <c r="M169" s="194" t="s">
        <v>1</v>
      </c>
      <c r="N169" s="195" t="s">
        <v>40</v>
      </c>
      <c r="O169" s="196">
        <v>15.231</v>
      </c>
      <c r="P169" s="196">
        <f>O169*H169</f>
        <v>0.39600599999999997</v>
      </c>
      <c r="Q169" s="196">
        <v>1.06277</v>
      </c>
      <c r="R169" s="196">
        <f>Q169*H169</f>
        <v>2.763202E-2</v>
      </c>
      <c r="S169" s="196">
        <v>0</v>
      </c>
      <c r="T169" s="197">
        <f>S169*H169</f>
        <v>0</v>
      </c>
      <c r="U169" s="111"/>
      <c r="V169" s="111"/>
      <c r="W169" s="29"/>
      <c r="X169" s="29"/>
      <c r="Y169" s="29"/>
      <c r="Z169" s="29"/>
      <c r="AA169" s="29"/>
      <c r="AB169" s="29"/>
      <c r="AC169" s="29"/>
      <c r="AD169" s="29"/>
      <c r="AE169" s="29"/>
      <c r="AR169" s="99" t="s">
        <v>211</v>
      </c>
      <c r="AT169" s="99" t="s">
        <v>207</v>
      </c>
      <c r="AU169" s="99" t="s">
        <v>83</v>
      </c>
      <c r="AY169" s="18" t="s">
        <v>204</v>
      </c>
      <c r="BE169" s="100">
        <f>IF(N169="základní",J169,0)</f>
        <v>0</v>
      </c>
      <c r="BF169" s="100">
        <f>IF(N169="snížená",J169,0)</f>
        <v>0</v>
      </c>
      <c r="BG169" s="100">
        <f>IF(N169="zákl. přenesená",J169,0)</f>
        <v>0</v>
      </c>
      <c r="BH169" s="100">
        <f>IF(N169="sníž. přenesená",J169,0)</f>
        <v>0</v>
      </c>
      <c r="BI169" s="100">
        <f>IF(N169="nulová",J169,0)</f>
        <v>0</v>
      </c>
      <c r="BJ169" s="18" t="s">
        <v>81</v>
      </c>
      <c r="BK169" s="100">
        <f>ROUND(I169*H169,2)</f>
        <v>0</v>
      </c>
      <c r="BL169" s="18" t="s">
        <v>211</v>
      </c>
      <c r="BM169" s="99" t="s">
        <v>2314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2315</v>
      </c>
      <c r="G170" s="198"/>
      <c r="H170" s="203">
        <v>2.5999999999999999E-2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5" customFormat="1" x14ac:dyDescent="0.2">
      <c r="A171" s="207"/>
      <c r="B171" s="208"/>
      <c r="C171" s="207"/>
      <c r="D171" s="200" t="s">
        <v>212</v>
      </c>
      <c r="E171" s="209" t="s">
        <v>1</v>
      </c>
      <c r="F171" s="210" t="s">
        <v>227</v>
      </c>
      <c r="G171" s="207"/>
      <c r="H171" s="211">
        <v>2.5999999999999999E-2</v>
      </c>
      <c r="I171" s="207"/>
      <c r="J171" s="207"/>
      <c r="K171" s="207"/>
      <c r="L171" s="208"/>
      <c r="M171" s="212"/>
      <c r="N171" s="213"/>
      <c r="O171" s="213"/>
      <c r="P171" s="213"/>
      <c r="Q171" s="213"/>
      <c r="R171" s="213"/>
      <c r="S171" s="213"/>
      <c r="T171" s="214"/>
      <c r="U171" s="207"/>
      <c r="V171" s="207"/>
      <c r="AT171" s="103" t="s">
        <v>212</v>
      </c>
      <c r="AU171" s="103" t="s">
        <v>83</v>
      </c>
      <c r="AV171" s="15" t="s">
        <v>211</v>
      </c>
      <c r="AW171" s="15" t="s">
        <v>32</v>
      </c>
      <c r="AX171" s="15" t="s">
        <v>81</v>
      </c>
      <c r="AY171" s="103" t="s">
        <v>204</v>
      </c>
    </row>
    <row r="172" spans="1:65" s="12" customFormat="1" ht="22.9" customHeight="1" x14ac:dyDescent="0.2">
      <c r="A172" s="176"/>
      <c r="B172" s="177"/>
      <c r="C172" s="176"/>
      <c r="D172" s="178" t="s">
        <v>74</v>
      </c>
      <c r="E172" s="185" t="s">
        <v>284</v>
      </c>
      <c r="F172" s="185" t="s">
        <v>285</v>
      </c>
      <c r="G172" s="176"/>
      <c r="H172" s="176"/>
      <c r="I172" s="176"/>
      <c r="J172" s="186">
        <f>BK172</f>
        <v>0</v>
      </c>
      <c r="K172" s="176"/>
      <c r="L172" s="177"/>
      <c r="M172" s="181"/>
      <c r="N172" s="182"/>
      <c r="O172" s="182"/>
      <c r="P172" s="183">
        <f>SUM(P173:P184)</f>
        <v>15.340853999999998</v>
      </c>
      <c r="Q172" s="182"/>
      <c r="R172" s="183">
        <f>SUM(R173:R184)</f>
        <v>1.2644100000000001E-3</v>
      </c>
      <c r="S172" s="182"/>
      <c r="T172" s="184">
        <f>SUM(T173:T184)</f>
        <v>3.8829000000000002</v>
      </c>
      <c r="U172" s="176"/>
      <c r="V172" s="176"/>
      <c r="AR172" s="96" t="s">
        <v>81</v>
      </c>
      <c r="AT172" s="97" t="s">
        <v>74</v>
      </c>
      <c r="AU172" s="97" t="s">
        <v>81</v>
      </c>
      <c r="AY172" s="96" t="s">
        <v>204</v>
      </c>
      <c r="BK172" s="98">
        <f>SUM(BK173:BK184)</f>
        <v>0</v>
      </c>
    </row>
    <row r="173" spans="1:65" s="2" customFormat="1" ht="33" customHeight="1" x14ac:dyDescent="0.2">
      <c r="A173" s="111"/>
      <c r="B173" s="112"/>
      <c r="C173" s="187" t="s">
        <v>313</v>
      </c>
      <c r="D173" s="187" t="s">
        <v>207</v>
      </c>
      <c r="E173" s="188" t="s">
        <v>2316</v>
      </c>
      <c r="F173" s="189" t="s">
        <v>2317</v>
      </c>
      <c r="G173" s="190" t="s">
        <v>210</v>
      </c>
      <c r="H173" s="191">
        <v>2.0070000000000001</v>
      </c>
      <c r="I173" s="192"/>
      <c r="J173" s="192">
        <f>ROUND(I173*H173,2)</f>
        <v>0</v>
      </c>
      <c r="K173" s="193"/>
      <c r="L173" s="112"/>
      <c r="M173" s="194" t="s">
        <v>1</v>
      </c>
      <c r="N173" s="195" t="s">
        <v>40</v>
      </c>
      <c r="O173" s="196">
        <v>0.2</v>
      </c>
      <c r="P173" s="196">
        <f>O173*H173</f>
        <v>0.40140000000000003</v>
      </c>
      <c r="Q173" s="196">
        <v>6.3000000000000003E-4</v>
      </c>
      <c r="R173" s="196">
        <f>Q173*H173</f>
        <v>1.2644100000000001E-3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211</v>
      </c>
      <c r="AT173" s="99" t="s">
        <v>207</v>
      </c>
      <c r="AU173" s="99" t="s">
        <v>83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211</v>
      </c>
      <c r="BM173" s="99" t="s">
        <v>2318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2319</v>
      </c>
      <c r="G174" s="198"/>
      <c r="H174" s="203">
        <v>2.0070000000000001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5" customFormat="1" x14ac:dyDescent="0.2">
      <c r="A175" s="207"/>
      <c r="B175" s="208"/>
      <c r="C175" s="207"/>
      <c r="D175" s="200" t="s">
        <v>212</v>
      </c>
      <c r="E175" s="209" t="s">
        <v>1</v>
      </c>
      <c r="F175" s="210" t="s">
        <v>227</v>
      </c>
      <c r="G175" s="207"/>
      <c r="H175" s="211">
        <v>2.0070000000000001</v>
      </c>
      <c r="I175" s="207"/>
      <c r="J175" s="207"/>
      <c r="K175" s="207"/>
      <c r="L175" s="208"/>
      <c r="M175" s="212"/>
      <c r="N175" s="213"/>
      <c r="O175" s="213"/>
      <c r="P175" s="213"/>
      <c r="Q175" s="213"/>
      <c r="R175" s="213"/>
      <c r="S175" s="213"/>
      <c r="T175" s="214"/>
      <c r="U175" s="207"/>
      <c r="V175" s="207"/>
      <c r="AT175" s="103" t="s">
        <v>212</v>
      </c>
      <c r="AU175" s="103" t="s">
        <v>83</v>
      </c>
      <c r="AV175" s="15" t="s">
        <v>211</v>
      </c>
      <c r="AW175" s="15" t="s">
        <v>32</v>
      </c>
      <c r="AX175" s="15" t="s">
        <v>81</v>
      </c>
      <c r="AY175" s="103" t="s">
        <v>204</v>
      </c>
    </row>
    <row r="176" spans="1:65" s="2" customFormat="1" ht="24.2" customHeight="1" x14ac:dyDescent="0.2">
      <c r="A176" s="111"/>
      <c r="B176" s="112"/>
      <c r="C176" s="187" t="s">
        <v>386</v>
      </c>
      <c r="D176" s="187" t="s">
        <v>207</v>
      </c>
      <c r="E176" s="188" t="s">
        <v>2320</v>
      </c>
      <c r="F176" s="189" t="s">
        <v>2321</v>
      </c>
      <c r="G176" s="190" t="s">
        <v>282</v>
      </c>
      <c r="H176" s="191">
        <v>7</v>
      </c>
      <c r="I176" s="192"/>
      <c r="J176" s="192">
        <f>ROUND(I176*H176,2)</f>
        <v>0</v>
      </c>
      <c r="K176" s="193"/>
      <c r="L176" s="112"/>
      <c r="M176" s="194" t="s">
        <v>1</v>
      </c>
      <c r="N176" s="195" t="s">
        <v>40</v>
      </c>
      <c r="O176" s="196">
        <v>0.86499999999999999</v>
      </c>
      <c r="P176" s="196">
        <f>O176*H176</f>
        <v>6.0549999999999997</v>
      </c>
      <c r="Q176" s="196">
        <v>0</v>
      </c>
      <c r="R176" s="196">
        <f>Q176*H176</f>
        <v>0</v>
      </c>
      <c r="S176" s="196">
        <v>0.109</v>
      </c>
      <c r="T176" s="197">
        <f>S176*H176</f>
        <v>0.76300000000000001</v>
      </c>
      <c r="U176" s="111"/>
      <c r="V176" s="111"/>
      <c r="W176" s="29"/>
      <c r="X176" s="29"/>
      <c r="Y176" s="29"/>
      <c r="Z176" s="29"/>
      <c r="AA176" s="29"/>
      <c r="AB176" s="29"/>
      <c r="AC176" s="29"/>
      <c r="AD176" s="29"/>
      <c r="AE176" s="29"/>
      <c r="AR176" s="99" t="s">
        <v>211</v>
      </c>
      <c r="AT176" s="99" t="s">
        <v>207</v>
      </c>
      <c r="AU176" s="99" t="s">
        <v>83</v>
      </c>
      <c r="AY176" s="18" t="s">
        <v>204</v>
      </c>
      <c r="BE176" s="100">
        <f>IF(N176="základní",J176,0)</f>
        <v>0</v>
      </c>
      <c r="BF176" s="100">
        <f>IF(N176="snížená",J176,0)</f>
        <v>0</v>
      </c>
      <c r="BG176" s="100">
        <f>IF(N176="zákl. přenesená",J176,0)</f>
        <v>0</v>
      </c>
      <c r="BH176" s="100">
        <f>IF(N176="sníž. přenesená",J176,0)</f>
        <v>0</v>
      </c>
      <c r="BI176" s="100">
        <f>IF(N176="nulová",J176,0)</f>
        <v>0</v>
      </c>
      <c r="BJ176" s="18" t="s">
        <v>81</v>
      </c>
      <c r="BK176" s="100">
        <f>ROUND(I176*H176,2)</f>
        <v>0</v>
      </c>
      <c r="BL176" s="18" t="s">
        <v>211</v>
      </c>
      <c r="BM176" s="99" t="s">
        <v>2322</v>
      </c>
    </row>
    <row r="177" spans="1:65" s="2" customFormat="1" ht="24.2" customHeight="1" x14ac:dyDescent="0.2">
      <c r="A177" s="111"/>
      <c r="B177" s="112"/>
      <c r="C177" s="187" t="s">
        <v>316</v>
      </c>
      <c r="D177" s="187" t="s">
        <v>207</v>
      </c>
      <c r="E177" s="188" t="s">
        <v>2323</v>
      </c>
      <c r="F177" s="189" t="s">
        <v>2324</v>
      </c>
      <c r="G177" s="190" t="s">
        <v>367</v>
      </c>
      <c r="H177" s="191">
        <v>2.5</v>
      </c>
      <c r="I177" s="192"/>
      <c r="J177" s="192">
        <f>ROUND(I177*H177,2)</f>
        <v>0</v>
      </c>
      <c r="K177" s="193"/>
      <c r="L177" s="112"/>
      <c r="M177" s="194" t="s">
        <v>1</v>
      </c>
      <c r="N177" s="195" t="s">
        <v>40</v>
      </c>
      <c r="O177" s="196">
        <v>0.28499999999999998</v>
      </c>
      <c r="P177" s="196">
        <f>O177*H177</f>
        <v>0.71249999999999991</v>
      </c>
      <c r="Q177" s="196">
        <v>0</v>
      </c>
      <c r="R177" s="196">
        <f>Q177*H177</f>
        <v>0</v>
      </c>
      <c r="S177" s="196">
        <v>0.112</v>
      </c>
      <c r="T177" s="197">
        <f>S177*H177</f>
        <v>0.28000000000000003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8" t="s">
        <v>81</v>
      </c>
      <c r="BK177" s="100">
        <f>ROUND(I177*H177,2)</f>
        <v>0</v>
      </c>
      <c r="BL177" s="18" t="s">
        <v>211</v>
      </c>
      <c r="BM177" s="99" t="s">
        <v>2325</v>
      </c>
    </row>
    <row r="178" spans="1:65" s="2" customFormat="1" ht="37.9" customHeight="1" x14ac:dyDescent="0.2">
      <c r="A178" s="111"/>
      <c r="B178" s="112"/>
      <c r="C178" s="187" t="s">
        <v>7</v>
      </c>
      <c r="D178" s="187" t="s">
        <v>207</v>
      </c>
      <c r="E178" s="188" t="s">
        <v>460</v>
      </c>
      <c r="F178" s="189" t="s">
        <v>461</v>
      </c>
      <c r="G178" s="190" t="s">
        <v>349</v>
      </c>
      <c r="H178" s="191">
        <v>1.1619999999999999</v>
      </c>
      <c r="I178" s="192"/>
      <c r="J178" s="192">
        <f>ROUND(I178*H178,2)</f>
        <v>0</v>
      </c>
      <c r="K178" s="193"/>
      <c r="L178" s="112"/>
      <c r="M178" s="194" t="s">
        <v>1</v>
      </c>
      <c r="N178" s="195" t="s">
        <v>40</v>
      </c>
      <c r="O178" s="196">
        <v>5.867</v>
      </c>
      <c r="P178" s="196">
        <f>O178*H178</f>
        <v>6.8174539999999997</v>
      </c>
      <c r="Q178" s="196">
        <v>0</v>
      </c>
      <c r="R178" s="196">
        <f>Q178*H178</f>
        <v>0</v>
      </c>
      <c r="S178" s="196">
        <v>2.2000000000000002</v>
      </c>
      <c r="T178" s="197">
        <f>S178*H178</f>
        <v>2.5564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211</v>
      </c>
      <c r="AT178" s="99" t="s">
        <v>207</v>
      </c>
      <c r="AU178" s="99" t="s">
        <v>83</v>
      </c>
      <c r="AY178" s="18" t="s">
        <v>204</v>
      </c>
      <c r="BE178" s="100">
        <f>IF(N178="základní",J178,0)</f>
        <v>0</v>
      </c>
      <c r="BF178" s="100">
        <f>IF(N178="snížená",J178,0)</f>
        <v>0</v>
      </c>
      <c r="BG178" s="100">
        <f>IF(N178="zákl. přenesená",J178,0)</f>
        <v>0</v>
      </c>
      <c r="BH178" s="100">
        <f>IF(N178="sníž. přenesená",J178,0)</f>
        <v>0</v>
      </c>
      <c r="BI178" s="100">
        <f>IF(N178="nulová",J178,0)</f>
        <v>0</v>
      </c>
      <c r="BJ178" s="18" t="s">
        <v>81</v>
      </c>
      <c r="BK178" s="100">
        <f>ROUND(I178*H178,2)</f>
        <v>0</v>
      </c>
      <c r="BL178" s="18" t="s">
        <v>211</v>
      </c>
      <c r="BM178" s="99" t="s">
        <v>2326</v>
      </c>
    </row>
    <row r="179" spans="1:65" s="14" customFormat="1" x14ac:dyDescent="0.2">
      <c r="A179" s="198"/>
      <c r="B179" s="199"/>
      <c r="C179" s="198"/>
      <c r="D179" s="200" t="s">
        <v>212</v>
      </c>
      <c r="E179" s="201" t="s">
        <v>1</v>
      </c>
      <c r="F179" s="202" t="s">
        <v>2327</v>
      </c>
      <c r="G179" s="198"/>
      <c r="H179" s="203">
        <v>1.635</v>
      </c>
      <c r="I179" s="198"/>
      <c r="J179" s="198"/>
      <c r="K179" s="198"/>
      <c r="L179" s="199"/>
      <c r="M179" s="204"/>
      <c r="N179" s="205"/>
      <c r="O179" s="205"/>
      <c r="P179" s="205"/>
      <c r="Q179" s="205"/>
      <c r="R179" s="205"/>
      <c r="S179" s="205"/>
      <c r="T179" s="206"/>
      <c r="U179" s="198"/>
      <c r="V179" s="198"/>
      <c r="AT179" s="102" t="s">
        <v>212</v>
      </c>
      <c r="AU179" s="102" t="s">
        <v>83</v>
      </c>
      <c r="AV179" s="14" t="s">
        <v>83</v>
      </c>
      <c r="AW179" s="14" t="s">
        <v>32</v>
      </c>
      <c r="AX179" s="14" t="s">
        <v>75</v>
      </c>
      <c r="AY179" s="102" t="s">
        <v>204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2328</v>
      </c>
      <c r="G180" s="198"/>
      <c r="H180" s="203">
        <v>-0.47299999999999998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83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5" customFormat="1" x14ac:dyDescent="0.2">
      <c r="A181" s="207"/>
      <c r="B181" s="208"/>
      <c r="C181" s="207"/>
      <c r="D181" s="200" t="s">
        <v>212</v>
      </c>
      <c r="E181" s="209" t="s">
        <v>1</v>
      </c>
      <c r="F181" s="210" t="s">
        <v>227</v>
      </c>
      <c r="G181" s="207"/>
      <c r="H181" s="211">
        <v>1.1619999999999999</v>
      </c>
      <c r="I181" s="207"/>
      <c r="J181" s="207"/>
      <c r="K181" s="207"/>
      <c r="L181" s="208"/>
      <c r="M181" s="212"/>
      <c r="N181" s="213"/>
      <c r="O181" s="213"/>
      <c r="P181" s="213"/>
      <c r="Q181" s="213"/>
      <c r="R181" s="213"/>
      <c r="S181" s="213"/>
      <c r="T181" s="214"/>
      <c r="U181" s="207"/>
      <c r="V181" s="207"/>
      <c r="AT181" s="103" t="s">
        <v>212</v>
      </c>
      <c r="AU181" s="103" t="s">
        <v>83</v>
      </c>
      <c r="AV181" s="15" t="s">
        <v>211</v>
      </c>
      <c r="AW181" s="15" t="s">
        <v>32</v>
      </c>
      <c r="AX181" s="15" t="s">
        <v>81</v>
      </c>
      <c r="AY181" s="103" t="s">
        <v>204</v>
      </c>
    </row>
    <row r="182" spans="1:65" s="2" customFormat="1" ht="24.2" customHeight="1" x14ac:dyDescent="0.2">
      <c r="A182" s="111"/>
      <c r="B182" s="112"/>
      <c r="C182" s="187" t="s">
        <v>320</v>
      </c>
      <c r="D182" s="187" t="s">
        <v>207</v>
      </c>
      <c r="E182" s="188" t="s">
        <v>470</v>
      </c>
      <c r="F182" s="189" t="s">
        <v>471</v>
      </c>
      <c r="G182" s="190" t="s">
        <v>210</v>
      </c>
      <c r="H182" s="191">
        <v>3.15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0.43</v>
      </c>
      <c r="P182" s="196">
        <f>O182*H182</f>
        <v>1.3545</v>
      </c>
      <c r="Q182" s="196">
        <v>0</v>
      </c>
      <c r="R182" s="196">
        <f>Q182*H182</f>
        <v>0</v>
      </c>
      <c r="S182" s="196">
        <v>0.09</v>
      </c>
      <c r="T182" s="197">
        <f>S182*H182</f>
        <v>0.28349999999999997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211</v>
      </c>
      <c r="AT182" s="99" t="s">
        <v>207</v>
      </c>
      <c r="AU182" s="99" t="s">
        <v>83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211</v>
      </c>
      <c r="BM182" s="99" t="s">
        <v>2329</v>
      </c>
    </row>
    <row r="183" spans="1:65" s="14" customFormat="1" x14ac:dyDescent="0.2">
      <c r="A183" s="198"/>
      <c r="B183" s="199"/>
      <c r="C183" s="198"/>
      <c r="D183" s="200" t="s">
        <v>212</v>
      </c>
      <c r="E183" s="201" t="s">
        <v>1</v>
      </c>
      <c r="F183" s="202" t="s">
        <v>2330</v>
      </c>
      <c r="G183" s="198"/>
      <c r="H183" s="203">
        <v>3.15</v>
      </c>
      <c r="I183" s="198"/>
      <c r="J183" s="198"/>
      <c r="K183" s="198"/>
      <c r="L183" s="199"/>
      <c r="M183" s="204"/>
      <c r="N183" s="205"/>
      <c r="O183" s="205"/>
      <c r="P183" s="205"/>
      <c r="Q183" s="205"/>
      <c r="R183" s="205"/>
      <c r="S183" s="205"/>
      <c r="T183" s="206"/>
      <c r="U183" s="198"/>
      <c r="V183" s="198"/>
      <c r="AT183" s="102" t="s">
        <v>212</v>
      </c>
      <c r="AU183" s="102" t="s">
        <v>83</v>
      </c>
      <c r="AV183" s="14" t="s">
        <v>83</v>
      </c>
      <c r="AW183" s="14" t="s">
        <v>32</v>
      </c>
      <c r="AX183" s="14" t="s">
        <v>75</v>
      </c>
      <c r="AY183" s="102" t="s">
        <v>204</v>
      </c>
    </row>
    <row r="184" spans="1:65" s="15" customFormat="1" x14ac:dyDescent="0.2">
      <c r="A184" s="207"/>
      <c r="B184" s="208"/>
      <c r="C184" s="207"/>
      <c r="D184" s="200" t="s">
        <v>212</v>
      </c>
      <c r="E184" s="209" t="s">
        <v>1</v>
      </c>
      <c r="F184" s="210" t="s">
        <v>227</v>
      </c>
      <c r="G184" s="207"/>
      <c r="H184" s="211">
        <v>3.15</v>
      </c>
      <c r="I184" s="207"/>
      <c r="J184" s="207"/>
      <c r="K184" s="207"/>
      <c r="L184" s="208"/>
      <c r="M184" s="212"/>
      <c r="N184" s="213"/>
      <c r="O184" s="213"/>
      <c r="P184" s="213"/>
      <c r="Q184" s="213"/>
      <c r="R184" s="213"/>
      <c r="S184" s="213"/>
      <c r="T184" s="214"/>
      <c r="U184" s="207"/>
      <c r="V184" s="207"/>
      <c r="AT184" s="103" t="s">
        <v>212</v>
      </c>
      <c r="AU184" s="103" t="s">
        <v>83</v>
      </c>
      <c r="AV184" s="15" t="s">
        <v>211</v>
      </c>
      <c r="AW184" s="15" t="s">
        <v>32</v>
      </c>
      <c r="AX184" s="15" t="s">
        <v>81</v>
      </c>
      <c r="AY184" s="103" t="s">
        <v>204</v>
      </c>
    </row>
    <row r="185" spans="1:65" s="12" customFormat="1" ht="22.9" customHeight="1" x14ac:dyDescent="0.2">
      <c r="A185" s="176"/>
      <c r="B185" s="177"/>
      <c r="C185" s="176"/>
      <c r="D185" s="178" t="s">
        <v>74</v>
      </c>
      <c r="E185" s="185" t="s">
        <v>854</v>
      </c>
      <c r="F185" s="185" t="s">
        <v>855</v>
      </c>
      <c r="G185" s="176"/>
      <c r="H185" s="176"/>
      <c r="I185" s="176"/>
      <c r="J185" s="186">
        <f>BK185</f>
        <v>0</v>
      </c>
      <c r="K185" s="176"/>
      <c r="L185" s="177"/>
      <c r="M185" s="181"/>
      <c r="N185" s="182"/>
      <c r="O185" s="182"/>
      <c r="P185" s="183">
        <f>SUM(P186:P200)</f>
        <v>60.070721999999996</v>
      </c>
      <c r="Q185" s="182"/>
      <c r="R185" s="183">
        <f>SUM(R186:R200)</f>
        <v>0</v>
      </c>
      <c r="S185" s="182"/>
      <c r="T185" s="184">
        <f>SUM(T186:T200)</f>
        <v>0</v>
      </c>
      <c r="U185" s="176"/>
      <c r="V185" s="176"/>
      <c r="AR185" s="96" t="s">
        <v>81</v>
      </c>
      <c r="AT185" s="97" t="s">
        <v>74</v>
      </c>
      <c r="AU185" s="97" t="s">
        <v>81</v>
      </c>
      <c r="AY185" s="96" t="s">
        <v>204</v>
      </c>
      <c r="BK185" s="98">
        <f>SUM(BK186:BK200)</f>
        <v>0</v>
      </c>
    </row>
    <row r="186" spans="1:65" s="2" customFormat="1" ht="33" customHeight="1" x14ac:dyDescent="0.2">
      <c r="A186" s="111"/>
      <c r="B186" s="112"/>
      <c r="C186" s="187" t="s">
        <v>435</v>
      </c>
      <c r="D186" s="187" t="s">
        <v>207</v>
      </c>
      <c r="E186" s="188" t="s">
        <v>857</v>
      </c>
      <c r="F186" s="189" t="s">
        <v>2080</v>
      </c>
      <c r="G186" s="190" t="s">
        <v>859</v>
      </c>
      <c r="H186" s="191">
        <v>5.89</v>
      </c>
      <c r="I186" s="192"/>
      <c r="J186" s="192">
        <f>ROUND(I186*H186,2)</f>
        <v>0</v>
      </c>
      <c r="K186" s="193"/>
      <c r="L186" s="112"/>
      <c r="M186" s="194" t="s">
        <v>1</v>
      </c>
      <c r="N186" s="195" t="s">
        <v>40</v>
      </c>
      <c r="O186" s="196">
        <v>7.9</v>
      </c>
      <c r="P186" s="196">
        <f>O186*H186</f>
        <v>46.530999999999999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211</v>
      </c>
      <c r="AT186" s="99" t="s">
        <v>207</v>
      </c>
      <c r="AU186" s="99" t="s">
        <v>83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211</v>
      </c>
      <c r="BM186" s="99" t="s">
        <v>2331</v>
      </c>
    </row>
    <row r="187" spans="1:65" s="2" customFormat="1" ht="33" customHeight="1" x14ac:dyDescent="0.2">
      <c r="A187" s="111"/>
      <c r="B187" s="112"/>
      <c r="C187" s="187" t="s">
        <v>333</v>
      </c>
      <c r="D187" s="187" t="s">
        <v>207</v>
      </c>
      <c r="E187" s="188" t="s">
        <v>861</v>
      </c>
      <c r="F187" s="189" t="s">
        <v>862</v>
      </c>
      <c r="G187" s="190" t="s">
        <v>859</v>
      </c>
      <c r="H187" s="191">
        <v>46.728000000000002</v>
      </c>
      <c r="I187" s="192"/>
      <c r="J187" s="192">
        <f>ROUND(I187*H187,2)</f>
        <v>0</v>
      </c>
      <c r="K187" s="193"/>
      <c r="L187" s="112"/>
      <c r="M187" s="194" t="s">
        <v>1</v>
      </c>
      <c r="N187" s="195" t="s">
        <v>40</v>
      </c>
      <c r="O187" s="196">
        <v>0.26</v>
      </c>
      <c r="P187" s="196">
        <f>O187*H187</f>
        <v>12.149280000000001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211</v>
      </c>
      <c r="AT187" s="99" t="s">
        <v>207</v>
      </c>
      <c r="AU187" s="99" t="s">
        <v>83</v>
      </c>
      <c r="AY187" s="18" t="s">
        <v>204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8" t="s">
        <v>81</v>
      </c>
      <c r="BK187" s="100">
        <f>ROUND(I187*H187,2)</f>
        <v>0</v>
      </c>
      <c r="BL187" s="18" t="s">
        <v>211</v>
      </c>
      <c r="BM187" s="99" t="s">
        <v>2332</v>
      </c>
    </row>
    <row r="188" spans="1:65" s="14" customFormat="1" x14ac:dyDescent="0.2">
      <c r="A188" s="198"/>
      <c r="B188" s="199"/>
      <c r="C188" s="198"/>
      <c r="D188" s="200" t="s">
        <v>212</v>
      </c>
      <c r="E188" s="201" t="s">
        <v>1</v>
      </c>
      <c r="F188" s="202" t="s">
        <v>2333</v>
      </c>
      <c r="G188" s="198"/>
      <c r="H188" s="203">
        <v>46.728000000000002</v>
      </c>
      <c r="I188" s="198"/>
      <c r="J188" s="198"/>
      <c r="K188" s="198"/>
      <c r="L188" s="199"/>
      <c r="M188" s="204"/>
      <c r="N188" s="205"/>
      <c r="O188" s="205"/>
      <c r="P188" s="205"/>
      <c r="Q188" s="205"/>
      <c r="R188" s="205"/>
      <c r="S188" s="205"/>
      <c r="T188" s="206"/>
      <c r="U188" s="198"/>
      <c r="V188" s="198"/>
      <c r="AT188" s="102" t="s">
        <v>212</v>
      </c>
      <c r="AU188" s="102" t="s">
        <v>83</v>
      </c>
      <c r="AV188" s="14" t="s">
        <v>83</v>
      </c>
      <c r="AW188" s="14" t="s">
        <v>32</v>
      </c>
      <c r="AX188" s="14" t="s">
        <v>75</v>
      </c>
      <c r="AY188" s="102" t="s">
        <v>204</v>
      </c>
    </row>
    <row r="189" spans="1:65" s="15" customFormat="1" x14ac:dyDescent="0.2">
      <c r="A189" s="207"/>
      <c r="B189" s="208"/>
      <c r="C189" s="207"/>
      <c r="D189" s="200" t="s">
        <v>212</v>
      </c>
      <c r="E189" s="209" t="s">
        <v>1</v>
      </c>
      <c r="F189" s="210" t="s">
        <v>227</v>
      </c>
      <c r="G189" s="207"/>
      <c r="H189" s="211">
        <v>46.728000000000002</v>
      </c>
      <c r="I189" s="207"/>
      <c r="J189" s="207"/>
      <c r="K189" s="207"/>
      <c r="L189" s="208"/>
      <c r="M189" s="212"/>
      <c r="N189" s="213"/>
      <c r="O189" s="213"/>
      <c r="P189" s="213"/>
      <c r="Q189" s="213"/>
      <c r="R189" s="213"/>
      <c r="S189" s="213"/>
      <c r="T189" s="214"/>
      <c r="U189" s="207"/>
      <c r="V189" s="207"/>
      <c r="AT189" s="103" t="s">
        <v>212</v>
      </c>
      <c r="AU189" s="103" t="s">
        <v>83</v>
      </c>
      <c r="AV189" s="15" t="s">
        <v>211</v>
      </c>
      <c r="AW189" s="15" t="s">
        <v>32</v>
      </c>
      <c r="AX189" s="15" t="s">
        <v>81</v>
      </c>
      <c r="AY189" s="103" t="s">
        <v>204</v>
      </c>
    </row>
    <row r="190" spans="1:65" s="2" customFormat="1" ht="24.2" customHeight="1" x14ac:dyDescent="0.2">
      <c r="A190" s="111"/>
      <c r="B190" s="112"/>
      <c r="C190" s="187" t="s">
        <v>397</v>
      </c>
      <c r="D190" s="187" t="s">
        <v>207</v>
      </c>
      <c r="E190" s="188" t="s">
        <v>866</v>
      </c>
      <c r="F190" s="189" t="s">
        <v>867</v>
      </c>
      <c r="G190" s="190" t="s">
        <v>859</v>
      </c>
      <c r="H190" s="191">
        <v>5.89</v>
      </c>
      <c r="I190" s="192"/>
      <c r="J190" s="192">
        <f>ROUND(I190*H190,2)</f>
        <v>0</v>
      </c>
      <c r="K190" s="193"/>
      <c r="L190" s="112"/>
      <c r="M190" s="194" t="s">
        <v>1</v>
      </c>
      <c r="N190" s="195" t="s">
        <v>40</v>
      </c>
      <c r="O190" s="196">
        <v>0.125</v>
      </c>
      <c r="P190" s="196">
        <f>O190*H190</f>
        <v>0.73624999999999996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211</v>
      </c>
      <c r="AT190" s="99" t="s">
        <v>207</v>
      </c>
      <c r="AU190" s="99" t="s">
        <v>83</v>
      </c>
      <c r="AY190" s="18" t="s">
        <v>204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8" t="s">
        <v>81</v>
      </c>
      <c r="BK190" s="100">
        <f>ROUND(I190*H190,2)</f>
        <v>0</v>
      </c>
      <c r="BL190" s="18" t="s">
        <v>211</v>
      </c>
      <c r="BM190" s="99" t="s">
        <v>2334</v>
      </c>
    </row>
    <row r="191" spans="1:65" s="2" customFormat="1" ht="24.2" customHeight="1" x14ac:dyDescent="0.2">
      <c r="A191" s="111"/>
      <c r="B191" s="112"/>
      <c r="C191" s="187" t="s">
        <v>350</v>
      </c>
      <c r="D191" s="187" t="s">
        <v>207</v>
      </c>
      <c r="E191" s="188" t="s">
        <v>869</v>
      </c>
      <c r="F191" s="189" t="s">
        <v>870</v>
      </c>
      <c r="G191" s="190" t="s">
        <v>859</v>
      </c>
      <c r="H191" s="191">
        <v>109.032</v>
      </c>
      <c r="I191" s="192"/>
      <c r="J191" s="192">
        <f>ROUND(I191*H191,2)</f>
        <v>0</v>
      </c>
      <c r="K191" s="193"/>
      <c r="L191" s="112"/>
      <c r="M191" s="194" t="s">
        <v>1</v>
      </c>
      <c r="N191" s="195" t="s">
        <v>40</v>
      </c>
      <c r="O191" s="196">
        <v>6.0000000000000001E-3</v>
      </c>
      <c r="P191" s="196">
        <f>O191*H191</f>
        <v>0.654192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211</v>
      </c>
      <c r="AT191" s="99" t="s">
        <v>207</v>
      </c>
      <c r="AU191" s="99" t="s">
        <v>83</v>
      </c>
      <c r="AY191" s="18" t="s">
        <v>204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8" t="s">
        <v>81</v>
      </c>
      <c r="BK191" s="100">
        <f>ROUND(I191*H191,2)</f>
        <v>0</v>
      </c>
      <c r="BL191" s="18" t="s">
        <v>211</v>
      </c>
      <c r="BM191" s="99" t="s">
        <v>2335</v>
      </c>
    </row>
    <row r="192" spans="1:65" s="14" customFormat="1" x14ac:dyDescent="0.2">
      <c r="A192" s="198"/>
      <c r="B192" s="199"/>
      <c r="C192" s="198"/>
      <c r="D192" s="200" t="s">
        <v>212</v>
      </c>
      <c r="E192" s="201" t="s">
        <v>1</v>
      </c>
      <c r="F192" s="202" t="s">
        <v>2336</v>
      </c>
      <c r="G192" s="198"/>
      <c r="H192" s="203">
        <v>109.032</v>
      </c>
      <c r="I192" s="198"/>
      <c r="J192" s="198"/>
      <c r="K192" s="198"/>
      <c r="L192" s="199"/>
      <c r="M192" s="204"/>
      <c r="N192" s="205"/>
      <c r="O192" s="205"/>
      <c r="P192" s="205"/>
      <c r="Q192" s="205"/>
      <c r="R192" s="205"/>
      <c r="S192" s="205"/>
      <c r="T192" s="206"/>
      <c r="U192" s="198"/>
      <c r="V192" s="198"/>
      <c r="AT192" s="102" t="s">
        <v>212</v>
      </c>
      <c r="AU192" s="102" t="s">
        <v>83</v>
      </c>
      <c r="AV192" s="14" t="s">
        <v>83</v>
      </c>
      <c r="AW192" s="14" t="s">
        <v>32</v>
      </c>
      <c r="AX192" s="14" t="s">
        <v>75</v>
      </c>
      <c r="AY192" s="102" t="s">
        <v>204</v>
      </c>
    </row>
    <row r="193" spans="1:65" s="15" customFormat="1" x14ac:dyDescent="0.2">
      <c r="A193" s="207"/>
      <c r="B193" s="208"/>
      <c r="C193" s="207"/>
      <c r="D193" s="200" t="s">
        <v>212</v>
      </c>
      <c r="E193" s="209" t="s">
        <v>1</v>
      </c>
      <c r="F193" s="210" t="s">
        <v>227</v>
      </c>
      <c r="G193" s="207"/>
      <c r="H193" s="211">
        <v>109.032</v>
      </c>
      <c r="I193" s="207"/>
      <c r="J193" s="207"/>
      <c r="K193" s="207"/>
      <c r="L193" s="208"/>
      <c r="M193" s="212"/>
      <c r="N193" s="213"/>
      <c r="O193" s="213"/>
      <c r="P193" s="213"/>
      <c r="Q193" s="213"/>
      <c r="R193" s="213"/>
      <c r="S193" s="213"/>
      <c r="T193" s="214"/>
      <c r="U193" s="207"/>
      <c r="V193" s="207"/>
      <c r="AT193" s="103" t="s">
        <v>212</v>
      </c>
      <c r="AU193" s="103" t="s">
        <v>83</v>
      </c>
      <c r="AV193" s="15" t="s">
        <v>211</v>
      </c>
      <c r="AW193" s="15" t="s">
        <v>32</v>
      </c>
      <c r="AX193" s="15" t="s">
        <v>81</v>
      </c>
      <c r="AY193" s="103" t="s">
        <v>204</v>
      </c>
    </row>
    <row r="194" spans="1:65" s="2" customFormat="1" ht="37.9" customHeight="1" x14ac:dyDescent="0.2">
      <c r="A194" s="111"/>
      <c r="B194" s="112"/>
      <c r="C194" s="187" t="s">
        <v>469</v>
      </c>
      <c r="D194" s="187" t="s">
        <v>207</v>
      </c>
      <c r="E194" s="188" t="s">
        <v>2337</v>
      </c>
      <c r="F194" s="189" t="s">
        <v>2338</v>
      </c>
      <c r="G194" s="190" t="s">
        <v>859</v>
      </c>
      <c r="H194" s="191">
        <v>1.222</v>
      </c>
      <c r="I194" s="192"/>
      <c r="J194" s="192">
        <f>ROUND(I194*H194,2)</f>
        <v>0</v>
      </c>
      <c r="K194" s="193"/>
      <c r="L194" s="112"/>
      <c r="M194" s="194" t="s">
        <v>1</v>
      </c>
      <c r="N194" s="195" t="s">
        <v>40</v>
      </c>
      <c r="O194" s="196">
        <v>0</v>
      </c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111"/>
      <c r="V194" s="111"/>
      <c r="W194" s="29"/>
      <c r="X194" s="29"/>
      <c r="Y194" s="29"/>
      <c r="Z194" s="29"/>
      <c r="AA194" s="29"/>
      <c r="AB194" s="29"/>
      <c r="AC194" s="29"/>
      <c r="AD194" s="29"/>
      <c r="AE194" s="29"/>
      <c r="AR194" s="99" t="s">
        <v>211</v>
      </c>
      <c r="AT194" s="99" t="s">
        <v>207</v>
      </c>
      <c r="AU194" s="99" t="s">
        <v>83</v>
      </c>
      <c r="AY194" s="18" t="s">
        <v>204</v>
      </c>
      <c r="BE194" s="100">
        <f>IF(N194="základní",J194,0)</f>
        <v>0</v>
      </c>
      <c r="BF194" s="100">
        <f>IF(N194="snížená",J194,0)</f>
        <v>0</v>
      </c>
      <c r="BG194" s="100">
        <f>IF(N194="zákl. přenesená",J194,0)</f>
        <v>0</v>
      </c>
      <c r="BH194" s="100">
        <f>IF(N194="sníž. přenesená",J194,0)</f>
        <v>0</v>
      </c>
      <c r="BI194" s="100">
        <f>IF(N194="nulová",J194,0)</f>
        <v>0</v>
      </c>
      <c r="BJ194" s="18" t="s">
        <v>81</v>
      </c>
      <c r="BK194" s="100">
        <f>ROUND(I194*H194,2)</f>
        <v>0</v>
      </c>
      <c r="BL194" s="18" t="s">
        <v>211</v>
      </c>
      <c r="BM194" s="99" t="s">
        <v>2339</v>
      </c>
    </row>
    <row r="195" spans="1:65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2340</v>
      </c>
      <c r="G195" s="198"/>
      <c r="H195" s="203">
        <v>5.89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83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65" s="14" customFormat="1" x14ac:dyDescent="0.2">
      <c r="A196" s="198"/>
      <c r="B196" s="199"/>
      <c r="C196" s="198"/>
      <c r="D196" s="200" t="s">
        <v>212</v>
      </c>
      <c r="E196" s="201" t="s">
        <v>1</v>
      </c>
      <c r="F196" s="202" t="s">
        <v>2341</v>
      </c>
      <c r="G196" s="198"/>
      <c r="H196" s="203">
        <v>-0.76300000000000001</v>
      </c>
      <c r="I196" s="198"/>
      <c r="J196" s="198"/>
      <c r="K196" s="198"/>
      <c r="L196" s="199"/>
      <c r="M196" s="204"/>
      <c r="N196" s="205"/>
      <c r="O196" s="205"/>
      <c r="P196" s="205"/>
      <c r="Q196" s="205"/>
      <c r="R196" s="205"/>
      <c r="S196" s="205"/>
      <c r="T196" s="206"/>
      <c r="U196" s="198"/>
      <c r="V196" s="198"/>
      <c r="AT196" s="102" t="s">
        <v>212</v>
      </c>
      <c r="AU196" s="102" t="s">
        <v>83</v>
      </c>
      <c r="AV196" s="14" t="s">
        <v>83</v>
      </c>
      <c r="AW196" s="14" t="s">
        <v>32</v>
      </c>
      <c r="AX196" s="14" t="s">
        <v>75</v>
      </c>
      <c r="AY196" s="102" t="s">
        <v>204</v>
      </c>
    </row>
    <row r="197" spans="1:65" s="14" customFormat="1" x14ac:dyDescent="0.2">
      <c r="A197" s="198"/>
      <c r="B197" s="199"/>
      <c r="C197" s="198"/>
      <c r="D197" s="200" t="s">
        <v>212</v>
      </c>
      <c r="E197" s="201" t="s">
        <v>1</v>
      </c>
      <c r="F197" s="202" t="s">
        <v>2342</v>
      </c>
      <c r="G197" s="198"/>
      <c r="H197" s="203">
        <v>-3.9049999999999998</v>
      </c>
      <c r="I197" s="198"/>
      <c r="J197" s="198"/>
      <c r="K197" s="198"/>
      <c r="L197" s="199"/>
      <c r="M197" s="204"/>
      <c r="N197" s="205"/>
      <c r="O197" s="205"/>
      <c r="P197" s="205"/>
      <c r="Q197" s="205"/>
      <c r="R197" s="205"/>
      <c r="S197" s="205"/>
      <c r="T197" s="206"/>
      <c r="U197" s="198"/>
      <c r="V197" s="198"/>
      <c r="AT197" s="102" t="s">
        <v>212</v>
      </c>
      <c r="AU197" s="102" t="s">
        <v>83</v>
      </c>
      <c r="AV197" s="14" t="s">
        <v>83</v>
      </c>
      <c r="AW197" s="14" t="s">
        <v>32</v>
      </c>
      <c r="AX197" s="14" t="s">
        <v>75</v>
      </c>
      <c r="AY197" s="102" t="s">
        <v>204</v>
      </c>
    </row>
    <row r="198" spans="1:65" s="15" customFormat="1" x14ac:dyDescent="0.2">
      <c r="A198" s="207"/>
      <c r="B198" s="208"/>
      <c r="C198" s="207"/>
      <c r="D198" s="200" t="s">
        <v>212</v>
      </c>
      <c r="E198" s="209" t="s">
        <v>1</v>
      </c>
      <c r="F198" s="210" t="s">
        <v>227</v>
      </c>
      <c r="G198" s="207"/>
      <c r="H198" s="211">
        <v>1.222</v>
      </c>
      <c r="I198" s="207"/>
      <c r="J198" s="207"/>
      <c r="K198" s="207"/>
      <c r="L198" s="208"/>
      <c r="M198" s="212"/>
      <c r="N198" s="213"/>
      <c r="O198" s="213"/>
      <c r="P198" s="213"/>
      <c r="Q198" s="213"/>
      <c r="R198" s="213"/>
      <c r="S198" s="213"/>
      <c r="T198" s="214"/>
      <c r="U198" s="207"/>
      <c r="V198" s="207"/>
      <c r="AT198" s="103" t="s">
        <v>212</v>
      </c>
      <c r="AU198" s="103" t="s">
        <v>83</v>
      </c>
      <c r="AV198" s="15" t="s">
        <v>211</v>
      </c>
      <c r="AW198" s="15" t="s">
        <v>32</v>
      </c>
      <c r="AX198" s="15" t="s">
        <v>81</v>
      </c>
      <c r="AY198" s="103" t="s">
        <v>204</v>
      </c>
    </row>
    <row r="199" spans="1:65" s="2" customFormat="1" ht="37.9" customHeight="1" x14ac:dyDescent="0.2">
      <c r="A199" s="111"/>
      <c r="B199" s="112"/>
      <c r="C199" s="187" t="s">
        <v>355</v>
      </c>
      <c r="D199" s="187" t="s">
        <v>207</v>
      </c>
      <c r="E199" s="188" t="s">
        <v>2343</v>
      </c>
      <c r="F199" s="189" t="s">
        <v>2344</v>
      </c>
      <c r="G199" s="190" t="s">
        <v>859</v>
      </c>
      <c r="H199" s="191">
        <v>0.76300000000000001</v>
      </c>
      <c r="I199" s="192"/>
      <c r="J199" s="192">
        <f>ROUND(I199*H199,2)</f>
        <v>0</v>
      </c>
      <c r="K199" s="193"/>
      <c r="L199" s="112"/>
      <c r="M199" s="194" t="s">
        <v>1</v>
      </c>
      <c r="N199" s="195" t="s">
        <v>40</v>
      </c>
      <c r="O199" s="196">
        <v>0</v>
      </c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211</v>
      </c>
      <c r="AT199" s="99" t="s">
        <v>207</v>
      </c>
      <c r="AU199" s="99" t="s">
        <v>83</v>
      </c>
      <c r="AY199" s="18" t="s">
        <v>204</v>
      </c>
      <c r="BE199" s="100">
        <f>IF(N199="základní",J199,0)</f>
        <v>0</v>
      </c>
      <c r="BF199" s="100">
        <f>IF(N199="snížená",J199,0)</f>
        <v>0</v>
      </c>
      <c r="BG199" s="100">
        <f>IF(N199="zákl. přenesená",J199,0)</f>
        <v>0</v>
      </c>
      <c r="BH199" s="100">
        <f>IF(N199="sníž. přenesená",J199,0)</f>
        <v>0</v>
      </c>
      <c r="BI199" s="100">
        <f>IF(N199="nulová",J199,0)</f>
        <v>0</v>
      </c>
      <c r="BJ199" s="18" t="s">
        <v>81</v>
      </c>
      <c r="BK199" s="100">
        <f>ROUND(I199*H199,2)</f>
        <v>0</v>
      </c>
      <c r="BL199" s="18" t="s">
        <v>211</v>
      </c>
      <c r="BM199" s="99" t="s">
        <v>2345</v>
      </c>
    </row>
    <row r="200" spans="1:65" s="2" customFormat="1" ht="44.25" customHeight="1" x14ac:dyDescent="0.2">
      <c r="A200" s="111"/>
      <c r="B200" s="112"/>
      <c r="C200" s="187" t="s">
        <v>487</v>
      </c>
      <c r="D200" s="187" t="s">
        <v>207</v>
      </c>
      <c r="E200" s="188" t="s">
        <v>2087</v>
      </c>
      <c r="F200" s="189" t="s">
        <v>2088</v>
      </c>
      <c r="G200" s="190" t="s">
        <v>859</v>
      </c>
      <c r="H200" s="191">
        <v>3.9049999999999998</v>
      </c>
      <c r="I200" s="192"/>
      <c r="J200" s="192">
        <f>ROUND(I200*H200,2)</f>
        <v>0</v>
      </c>
      <c r="K200" s="193"/>
      <c r="L200" s="112"/>
      <c r="M200" s="194" t="s">
        <v>1</v>
      </c>
      <c r="N200" s="195" t="s">
        <v>40</v>
      </c>
      <c r="O200" s="196">
        <v>0</v>
      </c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211</v>
      </c>
      <c r="AT200" s="99" t="s">
        <v>207</v>
      </c>
      <c r="AU200" s="99" t="s">
        <v>83</v>
      </c>
      <c r="AY200" s="18" t="s">
        <v>204</v>
      </c>
      <c r="BE200" s="100">
        <f>IF(N200="základní",J200,0)</f>
        <v>0</v>
      </c>
      <c r="BF200" s="100">
        <f>IF(N200="snížená",J200,0)</f>
        <v>0</v>
      </c>
      <c r="BG200" s="100">
        <f>IF(N200="zákl. přenesená",J200,0)</f>
        <v>0</v>
      </c>
      <c r="BH200" s="100">
        <f>IF(N200="sníž. přenesená",J200,0)</f>
        <v>0</v>
      </c>
      <c r="BI200" s="100">
        <f>IF(N200="nulová",J200,0)</f>
        <v>0</v>
      </c>
      <c r="BJ200" s="18" t="s">
        <v>81</v>
      </c>
      <c r="BK200" s="100">
        <f>ROUND(I200*H200,2)</f>
        <v>0</v>
      </c>
      <c r="BL200" s="18" t="s">
        <v>211</v>
      </c>
      <c r="BM200" s="99" t="s">
        <v>2346</v>
      </c>
    </row>
    <row r="201" spans="1:65" s="12" customFormat="1" ht="22.9" customHeight="1" x14ac:dyDescent="0.2">
      <c r="A201" s="176"/>
      <c r="B201" s="177"/>
      <c r="C201" s="176"/>
      <c r="D201" s="178" t="s">
        <v>74</v>
      </c>
      <c r="E201" s="185" t="s">
        <v>900</v>
      </c>
      <c r="F201" s="185" t="s">
        <v>901</v>
      </c>
      <c r="G201" s="176"/>
      <c r="H201" s="176"/>
      <c r="I201" s="176"/>
      <c r="J201" s="186">
        <f>BK201</f>
        <v>0</v>
      </c>
      <c r="K201" s="176"/>
      <c r="L201" s="177"/>
      <c r="M201" s="181"/>
      <c r="N201" s="182"/>
      <c r="O201" s="182"/>
      <c r="P201" s="183">
        <f>P202</f>
        <v>27.696739999999998</v>
      </c>
      <c r="Q201" s="182"/>
      <c r="R201" s="183">
        <f>R202</f>
        <v>0</v>
      </c>
      <c r="S201" s="182"/>
      <c r="T201" s="184">
        <f>T202</f>
        <v>0</v>
      </c>
      <c r="U201" s="176"/>
      <c r="V201" s="176"/>
      <c r="AR201" s="96" t="s">
        <v>81</v>
      </c>
      <c r="AT201" s="97" t="s">
        <v>74</v>
      </c>
      <c r="AU201" s="97" t="s">
        <v>81</v>
      </c>
      <c r="AY201" s="96" t="s">
        <v>204</v>
      </c>
      <c r="BK201" s="98">
        <f>BK202</f>
        <v>0</v>
      </c>
    </row>
    <row r="202" spans="1:65" s="2" customFormat="1" ht="24.2" customHeight="1" x14ac:dyDescent="0.2">
      <c r="A202" s="111"/>
      <c r="B202" s="112"/>
      <c r="C202" s="187" t="s">
        <v>362</v>
      </c>
      <c r="D202" s="187" t="s">
        <v>207</v>
      </c>
      <c r="E202" s="188" t="s">
        <v>903</v>
      </c>
      <c r="F202" s="189" t="s">
        <v>904</v>
      </c>
      <c r="G202" s="190" t="s">
        <v>859</v>
      </c>
      <c r="H202" s="191">
        <v>5.6180000000000003</v>
      </c>
      <c r="I202" s="192"/>
      <c r="J202" s="192">
        <f>ROUND(I202*H202,2)</f>
        <v>0</v>
      </c>
      <c r="K202" s="193"/>
      <c r="L202" s="112"/>
      <c r="M202" s="194" t="s">
        <v>1</v>
      </c>
      <c r="N202" s="195" t="s">
        <v>40</v>
      </c>
      <c r="O202" s="196">
        <v>4.93</v>
      </c>
      <c r="P202" s="196">
        <f>O202*H202</f>
        <v>27.696739999999998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211</v>
      </c>
      <c r="AT202" s="99" t="s">
        <v>207</v>
      </c>
      <c r="AU202" s="99" t="s">
        <v>83</v>
      </c>
      <c r="AY202" s="18" t="s">
        <v>204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8" t="s">
        <v>81</v>
      </c>
      <c r="BK202" s="100">
        <f>ROUND(I202*H202,2)</f>
        <v>0</v>
      </c>
      <c r="BL202" s="18" t="s">
        <v>211</v>
      </c>
      <c r="BM202" s="99" t="s">
        <v>2347</v>
      </c>
    </row>
    <row r="203" spans="1:65" s="12" customFormat="1" ht="25.9" customHeight="1" x14ac:dyDescent="0.2">
      <c r="A203" s="176"/>
      <c r="B203" s="177"/>
      <c r="C203" s="176"/>
      <c r="D203" s="178" t="s">
        <v>74</v>
      </c>
      <c r="E203" s="179" t="s">
        <v>906</v>
      </c>
      <c r="F203" s="179" t="s">
        <v>907</v>
      </c>
      <c r="G203" s="176"/>
      <c r="H203" s="176"/>
      <c r="I203" s="176"/>
      <c r="J203" s="180">
        <f>BK203</f>
        <v>0</v>
      </c>
      <c r="K203" s="176"/>
      <c r="L203" s="177"/>
      <c r="M203" s="181"/>
      <c r="N203" s="182"/>
      <c r="O203" s="182"/>
      <c r="P203" s="183">
        <f>P204</f>
        <v>5.3801119999999996</v>
      </c>
      <c r="Q203" s="182"/>
      <c r="R203" s="183">
        <f>R204</f>
        <v>0</v>
      </c>
      <c r="S203" s="182"/>
      <c r="T203" s="184">
        <f>T204</f>
        <v>2.0066949999999997</v>
      </c>
      <c r="U203" s="176"/>
      <c r="V203" s="176"/>
      <c r="AR203" s="96" t="s">
        <v>83</v>
      </c>
      <c r="AT203" s="97" t="s">
        <v>74</v>
      </c>
      <c r="AU203" s="97" t="s">
        <v>75</v>
      </c>
      <c r="AY203" s="96" t="s">
        <v>204</v>
      </c>
      <c r="BK203" s="98">
        <f>BK204</f>
        <v>0</v>
      </c>
    </row>
    <row r="204" spans="1:65" s="12" customFormat="1" ht="22.9" customHeight="1" x14ac:dyDescent="0.2">
      <c r="A204" s="176"/>
      <c r="B204" s="177"/>
      <c r="C204" s="176"/>
      <c r="D204" s="178" t="s">
        <v>74</v>
      </c>
      <c r="E204" s="185" t="s">
        <v>1029</v>
      </c>
      <c r="F204" s="185" t="s">
        <v>1030</v>
      </c>
      <c r="G204" s="176"/>
      <c r="H204" s="176"/>
      <c r="I204" s="176"/>
      <c r="J204" s="186">
        <f>BK204</f>
        <v>0</v>
      </c>
      <c r="K204" s="176"/>
      <c r="L204" s="177"/>
      <c r="M204" s="181"/>
      <c r="N204" s="182"/>
      <c r="O204" s="182"/>
      <c r="P204" s="183">
        <f>SUM(P205:P207)</f>
        <v>5.3801119999999996</v>
      </c>
      <c r="Q204" s="182"/>
      <c r="R204" s="183">
        <f>SUM(R205:R207)</f>
        <v>0</v>
      </c>
      <c r="S204" s="182"/>
      <c r="T204" s="184">
        <f>SUM(T205:T207)</f>
        <v>2.0066949999999997</v>
      </c>
      <c r="U204" s="176"/>
      <c r="V204" s="176"/>
      <c r="AR204" s="96" t="s">
        <v>83</v>
      </c>
      <c r="AT204" s="97" t="s">
        <v>74</v>
      </c>
      <c r="AU204" s="97" t="s">
        <v>81</v>
      </c>
      <c r="AY204" s="96" t="s">
        <v>204</v>
      </c>
      <c r="BK204" s="98">
        <f>SUM(BK205:BK207)</f>
        <v>0</v>
      </c>
    </row>
    <row r="205" spans="1:65" s="2" customFormat="1" ht="24.2" customHeight="1" x14ac:dyDescent="0.2">
      <c r="A205" s="111"/>
      <c r="B205" s="112"/>
      <c r="C205" s="187" t="s">
        <v>520</v>
      </c>
      <c r="D205" s="187" t="s">
        <v>207</v>
      </c>
      <c r="E205" s="188" t="s">
        <v>2348</v>
      </c>
      <c r="F205" s="189" t="s">
        <v>2349</v>
      </c>
      <c r="G205" s="190" t="s">
        <v>210</v>
      </c>
      <c r="H205" s="191">
        <v>10.847</v>
      </c>
      <c r="I205" s="192"/>
      <c r="J205" s="192">
        <f>ROUND(I205*H205,2)</f>
        <v>0</v>
      </c>
      <c r="K205" s="193"/>
      <c r="L205" s="112"/>
      <c r="M205" s="194" t="s">
        <v>1</v>
      </c>
      <c r="N205" s="195" t="s">
        <v>40</v>
      </c>
      <c r="O205" s="196">
        <v>0.496</v>
      </c>
      <c r="P205" s="196">
        <f>O205*H205</f>
        <v>5.3801119999999996</v>
      </c>
      <c r="Q205" s="196">
        <v>0</v>
      </c>
      <c r="R205" s="196">
        <f>Q205*H205</f>
        <v>0</v>
      </c>
      <c r="S205" s="196">
        <v>0.185</v>
      </c>
      <c r="T205" s="197">
        <f>S205*H205</f>
        <v>2.0066949999999997</v>
      </c>
      <c r="U205" s="111"/>
      <c r="V205" s="111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310</v>
      </c>
      <c r="AT205" s="99" t="s">
        <v>207</v>
      </c>
      <c r="AU205" s="99" t="s">
        <v>83</v>
      </c>
      <c r="AY205" s="18" t="s">
        <v>204</v>
      </c>
      <c r="BE205" s="100">
        <f>IF(N205="základní",J205,0)</f>
        <v>0</v>
      </c>
      <c r="BF205" s="100">
        <f>IF(N205="snížená",J205,0)</f>
        <v>0</v>
      </c>
      <c r="BG205" s="100">
        <f>IF(N205="zákl. přenesená",J205,0)</f>
        <v>0</v>
      </c>
      <c r="BH205" s="100">
        <f>IF(N205="sníž. přenesená",J205,0)</f>
        <v>0</v>
      </c>
      <c r="BI205" s="100">
        <f>IF(N205="nulová",J205,0)</f>
        <v>0</v>
      </c>
      <c r="BJ205" s="18" t="s">
        <v>81</v>
      </c>
      <c r="BK205" s="100">
        <f>ROUND(I205*H205,2)</f>
        <v>0</v>
      </c>
      <c r="BL205" s="18" t="s">
        <v>310</v>
      </c>
      <c r="BM205" s="99" t="s">
        <v>2350</v>
      </c>
    </row>
    <row r="206" spans="1:65" s="14" customFormat="1" x14ac:dyDescent="0.2">
      <c r="A206" s="198"/>
      <c r="B206" s="199"/>
      <c r="C206" s="198"/>
      <c r="D206" s="200" t="s">
        <v>212</v>
      </c>
      <c r="E206" s="201" t="s">
        <v>1</v>
      </c>
      <c r="F206" s="202" t="s">
        <v>2351</v>
      </c>
      <c r="G206" s="198"/>
      <c r="H206" s="203">
        <v>10.847</v>
      </c>
      <c r="I206" s="198"/>
      <c r="J206" s="198"/>
      <c r="K206" s="198"/>
      <c r="L206" s="199"/>
      <c r="M206" s="204"/>
      <c r="N206" s="205"/>
      <c r="O206" s="205"/>
      <c r="P206" s="205"/>
      <c r="Q206" s="205"/>
      <c r="R206" s="205"/>
      <c r="S206" s="205"/>
      <c r="T206" s="206"/>
      <c r="U206" s="198"/>
      <c r="V206" s="198"/>
      <c r="AT206" s="102" t="s">
        <v>212</v>
      </c>
      <c r="AU206" s="102" t="s">
        <v>83</v>
      </c>
      <c r="AV206" s="14" t="s">
        <v>83</v>
      </c>
      <c r="AW206" s="14" t="s">
        <v>32</v>
      </c>
      <c r="AX206" s="14" t="s">
        <v>75</v>
      </c>
      <c r="AY206" s="102" t="s">
        <v>204</v>
      </c>
    </row>
    <row r="207" spans="1:65" s="15" customFormat="1" x14ac:dyDescent="0.2">
      <c r="A207" s="207"/>
      <c r="B207" s="208"/>
      <c r="C207" s="207"/>
      <c r="D207" s="200" t="s">
        <v>212</v>
      </c>
      <c r="E207" s="209" t="s">
        <v>1</v>
      </c>
      <c r="F207" s="210" t="s">
        <v>227</v>
      </c>
      <c r="G207" s="207"/>
      <c r="H207" s="211">
        <v>10.847</v>
      </c>
      <c r="I207" s="207"/>
      <c r="J207" s="207"/>
      <c r="K207" s="207"/>
      <c r="L207" s="208"/>
      <c r="M207" s="246"/>
      <c r="N207" s="247"/>
      <c r="O207" s="247"/>
      <c r="P207" s="247"/>
      <c r="Q207" s="247"/>
      <c r="R207" s="247"/>
      <c r="S207" s="247"/>
      <c r="T207" s="248"/>
      <c r="U207" s="207"/>
      <c r="V207" s="207"/>
      <c r="AT207" s="103" t="s">
        <v>212</v>
      </c>
      <c r="AU207" s="103" t="s">
        <v>83</v>
      </c>
      <c r="AV207" s="15" t="s">
        <v>211</v>
      </c>
      <c r="AW207" s="15" t="s">
        <v>32</v>
      </c>
      <c r="AX207" s="15" t="s">
        <v>81</v>
      </c>
      <c r="AY207" s="103" t="s">
        <v>204</v>
      </c>
    </row>
    <row r="208" spans="1:65" s="2" customFormat="1" ht="6.95" customHeight="1" x14ac:dyDescent="0.2">
      <c r="A208" s="111"/>
      <c r="B208" s="142"/>
      <c r="C208" s="143"/>
      <c r="D208" s="143"/>
      <c r="E208" s="143"/>
      <c r="F208" s="143"/>
      <c r="G208" s="143"/>
      <c r="H208" s="143"/>
      <c r="I208" s="143"/>
      <c r="J208" s="143"/>
      <c r="K208" s="143"/>
      <c r="L208" s="112"/>
      <c r="M208" s="111"/>
      <c r="N208" s="114"/>
      <c r="O208" s="111"/>
      <c r="P208" s="111"/>
      <c r="Q208" s="111"/>
      <c r="R208" s="111"/>
      <c r="S208" s="111"/>
      <c r="T208" s="111"/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</row>
  </sheetData>
  <sheetProtection password="CEF5" sheet="1" objects="1" scenarios="1"/>
  <protectedRanges>
    <protectedRange sqref="I132:I205" name="Oblast1"/>
  </protectedRanges>
  <autoFilter ref="C128:K20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75" workbookViewId="0">
      <selection activeCell="E87" sqref="E87:H8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112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2352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1984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ROUND(J127,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ROUND((SUM(BE127:BE171)),  2)</f>
        <v>0</v>
      </c>
      <c r="G35" s="111"/>
      <c r="H35" s="111"/>
      <c r="I35" s="127">
        <v>0.21</v>
      </c>
      <c r="J35" s="126">
        <f>ROUND(((SUM(BE127:BE171))*I35),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ROUND((SUM(BF127:BF171)),  2)</f>
        <v>0</v>
      </c>
      <c r="G36" s="111"/>
      <c r="H36" s="111"/>
      <c r="I36" s="127">
        <v>0.15</v>
      </c>
      <c r="J36" s="126">
        <f>ROUND(((SUM(BF127:BF171))*I36),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ROUND((SUM(BG127:BG171)),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ROUND((SUM(BH127:BH171)),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ROUND((SUM(BI127:BI171)),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4.7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01-01-8 - Vnitřní nádvoří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J127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J128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173</v>
      </c>
      <c r="E100" s="158"/>
      <c r="F100" s="158"/>
      <c r="G100" s="158"/>
      <c r="H100" s="158"/>
      <c r="I100" s="158"/>
      <c r="J100" s="159">
        <f>J129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175</v>
      </c>
      <c r="E101" s="158"/>
      <c r="F101" s="158"/>
      <c r="G101" s="158"/>
      <c r="H101" s="158"/>
      <c r="I101" s="158"/>
      <c r="J101" s="159">
        <f>J137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178</v>
      </c>
      <c r="E102" s="158"/>
      <c r="F102" s="158"/>
      <c r="G102" s="158"/>
      <c r="H102" s="158"/>
      <c r="I102" s="158"/>
      <c r="J102" s="159">
        <f>J153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179</v>
      </c>
      <c r="E103" s="158"/>
      <c r="F103" s="158"/>
      <c r="G103" s="158"/>
      <c r="H103" s="158"/>
      <c r="I103" s="158"/>
      <c r="J103" s="159">
        <f>J167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9" customFormat="1" ht="24.95" customHeight="1" x14ac:dyDescent="0.2">
      <c r="A104" s="150"/>
      <c r="B104" s="151"/>
      <c r="C104" s="150"/>
      <c r="D104" s="152" t="s">
        <v>180</v>
      </c>
      <c r="E104" s="153"/>
      <c r="F104" s="153"/>
      <c r="G104" s="153"/>
      <c r="H104" s="153"/>
      <c r="I104" s="153"/>
      <c r="J104" s="154">
        <f>J169</f>
        <v>0</v>
      </c>
      <c r="K104" s="150"/>
      <c r="L104" s="151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</row>
    <row r="105" spans="1:47" s="10" customFormat="1" ht="19.899999999999999" customHeight="1" x14ac:dyDescent="0.2">
      <c r="A105" s="155"/>
      <c r="B105" s="156"/>
      <c r="C105" s="155"/>
      <c r="D105" s="157" t="s">
        <v>185</v>
      </c>
      <c r="E105" s="158"/>
      <c r="F105" s="158"/>
      <c r="G105" s="158"/>
      <c r="H105" s="158"/>
      <c r="I105" s="158"/>
      <c r="J105" s="159">
        <f>J170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2" customFormat="1" ht="21.75" customHeight="1" x14ac:dyDescent="0.2">
      <c r="A106" s="111"/>
      <c r="B106" s="112"/>
      <c r="C106" s="111"/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 x14ac:dyDescent="0.2">
      <c r="A111" s="111"/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111"/>
      <c r="B112" s="112"/>
      <c r="C112" s="108" t="s">
        <v>189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111"/>
      <c r="B113" s="112"/>
      <c r="C113" s="111"/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111"/>
      <c r="B114" s="112"/>
      <c r="C114" s="110" t="s">
        <v>14</v>
      </c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7.75" customHeight="1" x14ac:dyDescent="0.2">
      <c r="A115" s="111"/>
      <c r="B115" s="112"/>
      <c r="C115" s="111"/>
      <c r="D115" s="111"/>
      <c r="E115" s="294" t="str">
        <f>E7</f>
        <v>MUZEUM VYSOČINY PELHŘIMOV, Hrad Kámen, rekonstrukce elekroinstalace, stavebni úpravy</v>
      </c>
      <c r="F115" s="295"/>
      <c r="G115" s="295"/>
      <c r="H115" s="295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A116" s="92"/>
      <c r="B116" s="107"/>
      <c r="C116" s="110" t="s">
        <v>162</v>
      </c>
      <c r="D116" s="92"/>
      <c r="E116" s="92"/>
      <c r="F116" s="92"/>
      <c r="G116" s="92"/>
      <c r="H116" s="92"/>
      <c r="I116" s="92"/>
      <c r="J116" s="92"/>
      <c r="K116" s="92"/>
      <c r="L116" s="107"/>
      <c r="M116" s="92"/>
      <c r="N116" s="92"/>
      <c r="O116" s="92"/>
      <c r="P116" s="92"/>
      <c r="Q116" s="92"/>
      <c r="R116" s="92"/>
      <c r="S116" s="92"/>
      <c r="T116" s="92"/>
      <c r="U116" s="92"/>
      <c r="V116" s="92"/>
    </row>
    <row r="117" spans="1:63" s="2" customFormat="1" ht="16.5" customHeight="1" x14ac:dyDescent="0.2">
      <c r="A117" s="111"/>
      <c r="B117" s="112"/>
      <c r="C117" s="111"/>
      <c r="D117" s="111"/>
      <c r="E117" s="294" t="s">
        <v>163</v>
      </c>
      <c r="F117" s="291"/>
      <c r="G117" s="291"/>
      <c r="H117" s="29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111"/>
      <c r="B118" s="112"/>
      <c r="C118" s="110" t="s">
        <v>164</v>
      </c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111"/>
      <c r="B119" s="112"/>
      <c r="C119" s="111"/>
      <c r="D119" s="111"/>
      <c r="E119" s="290" t="str">
        <f>E11</f>
        <v>01-01-8 - Vnitřní nádvoří</v>
      </c>
      <c r="F119" s="291"/>
      <c r="G119" s="291"/>
      <c r="H119" s="29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111"/>
      <c r="B121" s="112"/>
      <c r="C121" s="110" t="s">
        <v>18</v>
      </c>
      <c r="D121" s="111"/>
      <c r="E121" s="111"/>
      <c r="F121" s="115" t="str">
        <f>F14</f>
        <v>Hrad Kámen</v>
      </c>
      <c r="G121" s="111"/>
      <c r="H121" s="111"/>
      <c r="I121" s="110" t="s">
        <v>20</v>
      </c>
      <c r="J121" s="116" t="str">
        <f>IF(J14="","",J14)</f>
        <v>9. 6. 2023</v>
      </c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111"/>
      <c r="B123" s="112"/>
      <c r="C123" s="110" t="s">
        <v>22</v>
      </c>
      <c r="D123" s="111"/>
      <c r="E123" s="111"/>
      <c r="F123" s="115" t="str">
        <f>E17</f>
        <v>KRAJ VYSOČINA</v>
      </c>
      <c r="G123" s="111"/>
      <c r="H123" s="111"/>
      <c r="I123" s="110" t="s">
        <v>30</v>
      </c>
      <c r="J123" s="146" t="str">
        <f>E23</f>
        <v>Ing.Michal Kot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111"/>
      <c r="B124" s="112"/>
      <c r="C124" s="110" t="s">
        <v>28</v>
      </c>
      <c r="D124" s="111"/>
      <c r="E124" s="111"/>
      <c r="F124" s="115" t="str">
        <f>IF(E20="","",E20)</f>
        <v xml:space="preserve"> </v>
      </c>
      <c r="G124" s="111"/>
      <c r="H124" s="111"/>
      <c r="I124" s="110" t="s">
        <v>33</v>
      </c>
      <c r="J124" s="146" t="str">
        <f>E26</f>
        <v xml:space="preserve"> </v>
      </c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111"/>
      <c r="B125" s="112"/>
      <c r="C125" s="111"/>
      <c r="D125" s="111"/>
      <c r="E125" s="111"/>
      <c r="F125" s="111"/>
      <c r="G125" s="111"/>
      <c r="H125" s="11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60"/>
      <c r="B126" s="161"/>
      <c r="C126" s="162" t="s">
        <v>190</v>
      </c>
      <c r="D126" s="163" t="s">
        <v>60</v>
      </c>
      <c r="E126" s="163" t="s">
        <v>56</v>
      </c>
      <c r="F126" s="163" t="s">
        <v>57</v>
      </c>
      <c r="G126" s="163" t="s">
        <v>191</v>
      </c>
      <c r="H126" s="163" t="s">
        <v>192</v>
      </c>
      <c r="I126" s="163" t="s">
        <v>193</v>
      </c>
      <c r="J126" s="164" t="s">
        <v>169</v>
      </c>
      <c r="K126" s="165" t="s">
        <v>194</v>
      </c>
      <c r="L126" s="166"/>
      <c r="M126" s="167" t="s">
        <v>1</v>
      </c>
      <c r="N126" s="168" t="s">
        <v>39</v>
      </c>
      <c r="O126" s="168" t="s">
        <v>195</v>
      </c>
      <c r="P126" s="168" t="s">
        <v>196</v>
      </c>
      <c r="Q126" s="168" t="s">
        <v>197</v>
      </c>
      <c r="R126" s="168" t="s">
        <v>198</v>
      </c>
      <c r="S126" s="168" t="s">
        <v>199</v>
      </c>
      <c r="T126" s="169" t="s">
        <v>200</v>
      </c>
      <c r="U126" s="160"/>
      <c r="V126" s="160"/>
      <c r="W126" s="94"/>
      <c r="X126" s="94"/>
      <c r="Y126" s="94"/>
      <c r="Z126" s="94"/>
      <c r="AA126" s="94"/>
      <c r="AB126" s="94"/>
      <c r="AC126" s="94"/>
      <c r="AD126" s="94"/>
      <c r="AE126" s="94"/>
    </row>
    <row r="127" spans="1:63" s="2" customFormat="1" ht="22.9" customHeight="1" x14ac:dyDescent="0.25">
      <c r="A127" s="111"/>
      <c r="B127" s="112"/>
      <c r="C127" s="170" t="s">
        <v>201</v>
      </c>
      <c r="D127" s="111"/>
      <c r="E127" s="111"/>
      <c r="F127" s="111"/>
      <c r="G127" s="111"/>
      <c r="H127" s="111"/>
      <c r="I127" s="111"/>
      <c r="J127" s="171">
        <f>BK127</f>
        <v>0</v>
      </c>
      <c r="K127" s="111"/>
      <c r="L127" s="112"/>
      <c r="M127" s="172"/>
      <c r="N127" s="173"/>
      <c r="O127" s="121"/>
      <c r="P127" s="174">
        <f>P128+P169</f>
        <v>1357.2348040000002</v>
      </c>
      <c r="Q127" s="121"/>
      <c r="R127" s="174">
        <f>R128+R169</f>
        <v>48.745036079999991</v>
      </c>
      <c r="S127" s="121"/>
      <c r="T127" s="175">
        <f>T128+T169</f>
        <v>101.12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T127" s="18" t="s">
        <v>74</v>
      </c>
      <c r="AU127" s="18" t="s">
        <v>171</v>
      </c>
      <c r="BK127" s="95">
        <f>BK128+BK169</f>
        <v>0</v>
      </c>
    </row>
    <row r="128" spans="1:63" s="12" customFormat="1" ht="25.9" customHeight="1" x14ac:dyDescent="0.2">
      <c r="A128" s="176"/>
      <c r="B128" s="177"/>
      <c r="C128" s="176"/>
      <c r="D128" s="178" t="s">
        <v>74</v>
      </c>
      <c r="E128" s="179" t="s">
        <v>202</v>
      </c>
      <c r="F128" s="179" t="s">
        <v>203</v>
      </c>
      <c r="G128" s="176"/>
      <c r="H128" s="176"/>
      <c r="I128" s="176"/>
      <c r="J128" s="180">
        <f>BK128</f>
        <v>0</v>
      </c>
      <c r="K128" s="176"/>
      <c r="L128" s="177"/>
      <c r="M128" s="181"/>
      <c r="N128" s="182"/>
      <c r="O128" s="182"/>
      <c r="P128" s="183">
        <f>P129+P137+P153+P167</f>
        <v>1293.7468040000001</v>
      </c>
      <c r="Q128" s="182"/>
      <c r="R128" s="183">
        <f>R129+R137+R153+R167</f>
        <v>48.745036079999991</v>
      </c>
      <c r="S128" s="182"/>
      <c r="T128" s="184">
        <f>T129+T137+T153+T167</f>
        <v>55.040000000000006</v>
      </c>
      <c r="U128" s="176"/>
      <c r="V128" s="176"/>
      <c r="AR128" s="96" t="s">
        <v>81</v>
      </c>
      <c r="AT128" s="97" t="s">
        <v>74</v>
      </c>
      <c r="AU128" s="97" t="s">
        <v>75</v>
      </c>
      <c r="AY128" s="96" t="s">
        <v>204</v>
      </c>
      <c r="BK128" s="98">
        <f>BK129+BK137+BK153+BK167</f>
        <v>0</v>
      </c>
    </row>
    <row r="129" spans="1:65" s="12" customFormat="1" ht="22.9" customHeight="1" x14ac:dyDescent="0.2">
      <c r="A129" s="176"/>
      <c r="B129" s="177"/>
      <c r="C129" s="176"/>
      <c r="D129" s="178" t="s">
        <v>74</v>
      </c>
      <c r="E129" s="185" t="s">
        <v>205</v>
      </c>
      <c r="F129" s="185" t="s">
        <v>206</v>
      </c>
      <c r="G129" s="176"/>
      <c r="H129" s="176"/>
      <c r="I129" s="176"/>
      <c r="J129" s="186">
        <f>BK129</f>
        <v>0</v>
      </c>
      <c r="K129" s="176"/>
      <c r="L129" s="177"/>
      <c r="M129" s="181"/>
      <c r="N129" s="182"/>
      <c r="O129" s="182"/>
      <c r="P129" s="183">
        <f>SUM(P130:P136)</f>
        <v>58.383474000000007</v>
      </c>
      <c r="Q129" s="182"/>
      <c r="R129" s="183">
        <f>SUM(R130:R136)</f>
        <v>48.730955579999993</v>
      </c>
      <c r="S129" s="182"/>
      <c r="T129" s="184">
        <f>SUM(T130:T136)</f>
        <v>0</v>
      </c>
      <c r="U129" s="176"/>
      <c r="V129" s="176"/>
      <c r="AR129" s="96" t="s">
        <v>81</v>
      </c>
      <c r="AT129" s="97" t="s">
        <v>74</v>
      </c>
      <c r="AU129" s="97" t="s">
        <v>81</v>
      </c>
      <c r="AY129" s="96" t="s">
        <v>204</v>
      </c>
      <c r="BK129" s="98">
        <f>SUM(BK130:BK136)</f>
        <v>0</v>
      </c>
    </row>
    <row r="130" spans="1:65" s="2" customFormat="1" ht="33" customHeight="1" x14ac:dyDescent="0.2">
      <c r="A130" s="111"/>
      <c r="B130" s="112"/>
      <c r="C130" s="187" t="s">
        <v>81</v>
      </c>
      <c r="D130" s="187" t="s">
        <v>207</v>
      </c>
      <c r="E130" s="188" t="s">
        <v>2307</v>
      </c>
      <c r="F130" s="189" t="s">
        <v>2308</v>
      </c>
      <c r="G130" s="190" t="s">
        <v>349</v>
      </c>
      <c r="H130" s="191">
        <v>19.2</v>
      </c>
      <c r="I130" s="192"/>
      <c r="J130" s="192">
        <f>ROUND(I130*H130,2)</f>
        <v>0</v>
      </c>
      <c r="K130" s="193"/>
      <c r="L130" s="112"/>
      <c r="M130" s="194" t="s">
        <v>1</v>
      </c>
      <c r="N130" s="195" t="s">
        <v>40</v>
      </c>
      <c r="O130" s="196">
        <v>2.3170000000000002</v>
      </c>
      <c r="P130" s="196">
        <f>O130*H130</f>
        <v>44.486400000000003</v>
      </c>
      <c r="Q130" s="196">
        <v>2.5018699999999998</v>
      </c>
      <c r="R130" s="196">
        <f>Q130*H130</f>
        <v>48.035903999999995</v>
      </c>
      <c r="S130" s="196">
        <v>0</v>
      </c>
      <c r="T130" s="197">
        <f>S130*H130</f>
        <v>0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211</v>
      </c>
      <c r="AT130" s="99" t="s">
        <v>207</v>
      </c>
      <c r="AU130" s="99" t="s">
        <v>83</v>
      </c>
      <c r="AY130" s="18" t="s">
        <v>204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8" t="s">
        <v>81</v>
      </c>
      <c r="BK130" s="100">
        <f>ROUND(I130*H130,2)</f>
        <v>0</v>
      </c>
      <c r="BL130" s="18" t="s">
        <v>211</v>
      </c>
      <c r="BM130" s="99" t="s">
        <v>2353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2354</v>
      </c>
      <c r="G131" s="198"/>
      <c r="H131" s="203">
        <v>19.2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83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5" customFormat="1" x14ac:dyDescent="0.2">
      <c r="A132" s="207"/>
      <c r="B132" s="208"/>
      <c r="C132" s="207"/>
      <c r="D132" s="200" t="s">
        <v>212</v>
      </c>
      <c r="E132" s="209" t="s">
        <v>1</v>
      </c>
      <c r="F132" s="210" t="s">
        <v>227</v>
      </c>
      <c r="G132" s="207"/>
      <c r="H132" s="211">
        <v>19.2</v>
      </c>
      <c r="I132" s="207"/>
      <c r="J132" s="207"/>
      <c r="K132" s="207"/>
      <c r="L132" s="208"/>
      <c r="M132" s="212"/>
      <c r="N132" s="213"/>
      <c r="O132" s="213"/>
      <c r="P132" s="213"/>
      <c r="Q132" s="213"/>
      <c r="R132" s="213"/>
      <c r="S132" s="213"/>
      <c r="T132" s="214"/>
      <c r="U132" s="207"/>
      <c r="V132" s="207"/>
      <c r="AT132" s="103" t="s">
        <v>212</v>
      </c>
      <c r="AU132" s="103" t="s">
        <v>83</v>
      </c>
      <c r="AV132" s="15" t="s">
        <v>211</v>
      </c>
      <c r="AW132" s="15" t="s">
        <v>32</v>
      </c>
      <c r="AX132" s="15" t="s">
        <v>81</v>
      </c>
      <c r="AY132" s="103" t="s">
        <v>204</v>
      </c>
    </row>
    <row r="133" spans="1:65" s="2" customFormat="1" ht="33" customHeight="1" x14ac:dyDescent="0.2">
      <c r="A133" s="111"/>
      <c r="B133" s="112"/>
      <c r="C133" s="187" t="s">
        <v>83</v>
      </c>
      <c r="D133" s="187" t="s">
        <v>207</v>
      </c>
      <c r="E133" s="188" t="s">
        <v>2311</v>
      </c>
      <c r="F133" s="189" t="s">
        <v>2312</v>
      </c>
      <c r="G133" s="190" t="s">
        <v>349</v>
      </c>
      <c r="H133" s="191">
        <v>19.2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0.20499999999999999</v>
      </c>
      <c r="P133" s="196">
        <f>O133*H133</f>
        <v>3.9359999999999995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211</v>
      </c>
      <c r="AT133" s="99" t="s">
        <v>207</v>
      </c>
      <c r="AU133" s="99" t="s">
        <v>83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211</v>
      </c>
      <c r="BM133" s="99" t="s">
        <v>2355</v>
      </c>
    </row>
    <row r="134" spans="1:65" s="2" customFormat="1" ht="16.5" customHeight="1" x14ac:dyDescent="0.2">
      <c r="A134" s="111"/>
      <c r="B134" s="112"/>
      <c r="C134" s="187" t="s">
        <v>230</v>
      </c>
      <c r="D134" s="187" t="s">
        <v>207</v>
      </c>
      <c r="E134" s="188" t="s">
        <v>1327</v>
      </c>
      <c r="F134" s="189" t="s">
        <v>1328</v>
      </c>
      <c r="G134" s="190" t="s">
        <v>859</v>
      </c>
      <c r="H134" s="191">
        <v>0.65400000000000003</v>
      </c>
      <c r="I134" s="192"/>
      <c r="J134" s="192">
        <f>ROUND(I134*H134,2)</f>
        <v>0</v>
      </c>
      <c r="K134" s="193"/>
      <c r="L134" s="112"/>
      <c r="M134" s="194" t="s">
        <v>1</v>
      </c>
      <c r="N134" s="195" t="s">
        <v>40</v>
      </c>
      <c r="O134" s="196">
        <v>15.231</v>
      </c>
      <c r="P134" s="196">
        <f>O134*H134</f>
        <v>9.961074</v>
      </c>
      <c r="Q134" s="196">
        <v>1.06277</v>
      </c>
      <c r="R134" s="196">
        <f>Q134*H134</f>
        <v>0.69505158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211</v>
      </c>
      <c r="AT134" s="99" t="s">
        <v>207</v>
      </c>
      <c r="AU134" s="99" t="s">
        <v>83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211</v>
      </c>
      <c r="BM134" s="99" t="s">
        <v>2356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2357</v>
      </c>
      <c r="G135" s="198"/>
      <c r="H135" s="203">
        <v>0.65400000000000003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0.65400000000000003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12" customFormat="1" ht="22.9" customHeight="1" x14ac:dyDescent="0.2">
      <c r="A137" s="176"/>
      <c r="B137" s="177"/>
      <c r="C137" s="176"/>
      <c r="D137" s="178" t="s">
        <v>74</v>
      </c>
      <c r="E137" s="185" t="s">
        <v>284</v>
      </c>
      <c r="F137" s="185" t="s">
        <v>285</v>
      </c>
      <c r="G137" s="176"/>
      <c r="H137" s="176"/>
      <c r="I137" s="176"/>
      <c r="J137" s="186">
        <f>BK137</f>
        <v>0</v>
      </c>
      <c r="K137" s="176"/>
      <c r="L137" s="177"/>
      <c r="M137" s="181"/>
      <c r="N137" s="182"/>
      <c r="O137" s="182"/>
      <c r="P137" s="183">
        <f>SUM(P138:P152)</f>
        <v>122.486</v>
      </c>
      <c r="Q137" s="182"/>
      <c r="R137" s="183">
        <f>SUM(R138:R152)</f>
        <v>1.4080500000000001E-2</v>
      </c>
      <c r="S137" s="182"/>
      <c r="T137" s="184">
        <f>SUM(T138:T152)</f>
        <v>55.040000000000006</v>
      </c>
      <c r="U137" s="176"/>
      <c r="V137" s="176"/>
      <c r="AR137" s="96" t="s">
        <v>81</v>
      </c>
      <c r="AT137" s="97" t="s">
        <v>74</v>
      </c>
      <c r="AU137" s="97" t="s">
        <v>81</v>
      </c>
      <c r="AY137" s="96" t="s">
        <v>204</v>
      </c>
      <c r="BK137" s="98">
        <f>SUM(BK138:BK152)</f>
        <v>0</v>
      </c>
    </row>
    <row r="138" spans="1:65" s="2" customFormat="1" ht="33" customHeight="1" x14ac:dyDescent="0.2">
      <c r="A138" s="111"/>
      <c r="B138" s="112"/>
      <c r="C138" s="187" t="s">
        <v>211</v>
      </c>
      <c r="D138" s="187" t="s">
        <v>207</v>
      </c>
      <c r="E138" s="188" t="s">
        <v>2316</v>
      </c>
      <c r="F138" s="189" t="s">
        <v>2317</v>
      </c>
      <c r="G138" s="190" t="s">
        <v>210</v>
      </c>
      <c r="H138" s="191">
        <v>22.35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0.2</v>
      </c>
      <c r="P138" s="196">
        <f>O138*H138</f>
        <v>4.4700000000000006</v>
      </c>
      <c r="Q138" s="196">
        <v>6.3000000000000003E-4</v>
      </c>
      <c r="R138" s="196">
        <f>Q138*H138</f>
        <v>1.4080500000000001E-2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211</v>
      </c>
      <c r="BM138" s="99" t="s">
        <v>2358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2359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83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4" customFormat="1" x14ac:dyDescent="0.2">
      <c r="A140" s="198"/>
      <c r="B140" s="199"/>
      <c r="C140" s="198"/>
      <c r="D140" s="200" t="s">
        <v>212</v>
      </c>
      <c r="E140" s="201" t="s">
        <v>1</v>
      </c>
      <c r="F140" s="202" t="s">
        <v>2360</v>
      </c>
      <c r="G140" s="198"/>
      <c r="H140" s="203">
        <v>1.125</v>
      </c>
      <c r="I140" s="198"/>
      <c r="J140" s="198"/>
      <c r="K140" s="198"/>
      <c r="L140" s="199"/>
      <c r="M140" s="204"/>
      <c r="N140" s="205"/>
      <c r="O140" s="205"/>
      <c r="P140" s="205"/>
      <c r="Q140" s="205"/>
      <c r="R140" s="205"/>
      <c r="S140" s="205"/>
      <c r="T140" s="206"/>
      <c r="U140" s="198"/>
      <c r="V140" s="198"/>
      <c r="AT140" s="102" t="s">
        <v>212</v>
      </c>
      <c r="AU140" s="102" t="s">
        <v>83</v>
      </c>
      <c r="AV140" s="14" t="s">
        <v>83</v>
      </c>
      <c r="AW140" s="14" t="s">
        <v>32</v>
      </c>
      <c r="AX140" s="14" t="s">
        <v>75</v>
      </c>
      <c r="AY140" s="102" t="s">
        <v>204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2361</v>
      </c>
      <c r="G141" s="198"/>
      <c r="H141" s="203">
        <v>4.6500000000000004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4" customFormat="1" x14ac:dyDescent="0.2">
      <c r="A142" s="198"/>
      <c r="B142" s="199"/>
      <c r="C142" s="198"/>
      <c r="D142" s="200" t="s">
        <v>212</v>
      </c>
      <c r="E142" s="201" t="s">
        <v>1</v>
      </c>
      <c r="F142" s="202" t="s">
        <v>2362</v>
      </c>
      <c r="G142" s="198"/>
      <c r="H142" s="203">
        <v>5.4749999999999996</v>
      </c>
      <c r="I142" s="198"/>
      <c r="J142" s="198"/>
      <c r="K142" s="198"/>
      <c r="L142" s="199"/>
      <c r="M142" s="204"/>
      <c r="N142" s="205"/>
      <c r="O142" s="205"/>
      <c r="P142" s="205"/>
      <c r="Q142" s="205"/>
      <c r="R142" s="205"/>
      <c r="S142" s="205"/>
      <c r="T142" s="206"/>
      <c r="U142" s="198"/>
      <c r="V142" s="198"/>
      <c r="AT142" s="102" t="s">
        <v>212</v>
      </c>
      <c r="AU142" s="102" t="s">
        <v>83</v>
      </c>
      <c r="AV142" s="14" t="s">
        <v>83</v>
      </c>
      <c r="AW142" s="14" t="s">
        <v>32</v>
      </c>
      <c r="AX142" s="14" t="s">
        <v>75</v>
      </c>
      <c r="AY142" s="102" t="s">
        <v>204</v>
      </c>
    </row>
    <row r="143" spans="1:65" s="13" customFormat="1" x14ac:dyDescent="0.2">
      <c r="A143" s="225"/>
      <c r="B143" s="226"/>
      <c r="C143" s="225"/>
      <c r="D143" s="200" t="s">
        <v>212</v>
      </c>
      <c r="E143" s="227" t="s">
        <v>1</v>
      </c>
      <c r="F143" s="228" t="s">
        <v>2363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83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2364</v>
      </c>
      <c r="G144" s="198"/>
      <c r="H144" s="203">
        <v>10.050000000000001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83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2365</v>
      </c>
      <c r="G145" s="198"/>
      <c r="H145" s="203">
        <v>1.05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22.35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83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37.9" customHeight="1" x14ac:dyDescent="0.2">
      <c r="A147" s="111"/>
      <c r="B147" s="112"/>
      <c r="C147" s="187" t="s">
        <v>288</v>
      </c>
      <c r="D147" s="187" t="s">
        <v>207</v>
      </c>
      <c r="E147" s="188" t="s">
        <v>416</v>
      </c>
      <c r="F147" s="189" t="s">
        <v>417</v>
      </c>
      <c r="G147" s="190" t="s">
        <v>349</v>
      </c>
      <c r="H147" s="191">
        <v>12.8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7.1950000000000003</v>
      </c>
      <c r="P147" s="196">
        <f>O147*H147</f>
        <v>92.096000000000004</v>
      </c>
      <c r="Q147" s="196">
        <v>0</v>
      </c>
      <c r="R147" s="196">
        <f>Q147*H147</f>
        <v>0</v>
      </c>
      <c r="S147" s="196">
        <v>2.2000000000000002</v>
      </c>
      <c r="T147" s="197">
        <f>S147*H147</f>
        <v>28.160000000000004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2366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2367</v>
      </c>
      <c r="G148" s="198"/>
      <c r="H148" s="203">
        <v>12.8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12.8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24.2" customHeight="1" x14ac:dyDescent="0.2">
      <c r="A150" s="111"/>
      <c r="B150" s="112"/>
      <c r="C150" s="187" t="s">
        <v>205</v>
      </c>
      <c r="D150" s="187" t="s">
        <v>207</v>
      </c>
      <c r="E150" s="188" t="s">
        <v>558</v>
      </c>
      <c r="F150" s="189" t="s">
        <v>559</v>
      </c>
      <c r="G150" s="190" t="s">
        <v>349</v>
      </c>
      <c r="H150" s="191">
        <v>19.2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1.35</v>
      </c>
      <c r="P150" s="196">
        <f>O150*H150</f>
        <v>25.92</v>
      </c>
      <c r="Q150" s="196">
        <v>0</v>
      </c>
      <c r="R150" s="196">
        <f>Q150*H150</f>
        <v>0</v>
      </c>
      <c r="S150" s="196">
        <v>1.4</v>
      </c>
      <c r="T150" s="197">
        <f>S150*H150</f>
        <v>26.88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83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2368</v>
      </c>
    </row>
    <row r="151" spans="1:65" s="14" customFormat="1" x14ac:dyDescent="0.2">
      <c r="A151" s="198"/>
      <c r="B151" s="199"/>
      <c r="C151" s="198"/>
      <c r="D151" s="200" t="s">
        <v>212</v>
      </c>
      <c r="E151" s="201" t="s">
        <v>1</v>
      </c>
      <c r="F151" s="202" t="s">
        <v>2354</v>
      </c>
      <c r="G151" s="198"/>
      <c r="H151" s="203">
        <v>19.2</v>
      </c>
      <c r="I151" s="198"/>
      <c r="J151" s="198"/>
      <c r="K151" s="198"/>
      <c r="L151" s="199"/>
      <c r="M151" s="204"/>
      <c r="N151" s="205"/>
      <c r="O151" s="205"/>
      <c r="P151" s="205"/>
      <c r="Q151" s="205"/>
      <c r="R151" s="205"/>
      <c r="S151" s="205"/>
      <c r="T151" s="206"/>
      <c r="U151" s="198"/>
      <c r="V151" s="198"/>
      <c r="AT151" s="102" t="s">
        <v>212</v>
      </c>
      <c r="AU151" s="102" t="s">
        <v>83</v>
      </c>
      <c r="AV151" s="14" t="s">
        <v>83</v>
      </c>
      <c r="AW151" s="14" t="s">
        <v>32</v>
      </c>
      <c r="AX151" s="14" t="s">
        <v>75</v>
      </c>
      <c r="AY151" s="102" t="s">
        <v>204</v>
      </c>
    </row>
    <row r="152" spans="1:65" s="15" customFormat="1" x14ac:dyDescent="0.2">
      <c r="A152" s="207"/>
      <c r="B152" s="208"/>
      <c r="C152" s="207"/>
      <c r="D152" s="200" t="s">
        <v>212</v>
      </c>
      <c r="E152" s="209" t="s">
        <v>1</v>
      </c>
      <c r="F152" s="210" t="s">
        <v>227</v>
      </c>
      <c r="G152" s="207"/>
      <c r="H152" s="211">
        <v>19.2</v>
      </c>
      <c r="I152" s="207"/>
      <c r="J152" s="207"/>
      <c r="K152" s="207"/>
      <c r="L152" s="208"/>
      <c r="M152" s="212"/>
      <c r="N152" s="213"/>
      <c r="O152" s="213"/>
      <c r="P152" s="213"/>
      <c r="Q152" s="213"/>
      <c r="R152" s="213"/>
      <c r="S152" s="213"/>
      <c r="T152" s="214"/>
      <c r="U152" s="207"/>
      <c r="V152" s="207"/>
      <c r="AT152" s="103" t="s">
        <v>212</v>
      </c>
      <c r="AU152" s="103" t="s">
        <v>83</v>
      </c>
      <c r="AV152" s="15" t="s">
        <v>211</v>
      </c>
      <c r="AW152" s="15" t="s">
        <v>32</v>
      </c>
      <c r="AX152" s="15" t="s">
        <v>81</v>
      </c>
      <c r="AY152" s="103" t="s">
        <v>204</v>
      </c>
    </row>
    <row r="153" spans="1:65" s="12" customFormat="1" ht="22.9" customHeight="1" x14ac:dyDescent="0.2">
      <c r="A153" s="176"/>
      <c r="B153" s="177"/>
      <c r="C153" s="176"/>
      <c r="D153" s="178" t="s">
        <v>74</v>
      </c>
      <c r="E153" s="185" t="s">
        <v>854</v>
      </c>
      <c r="F153" s="185" t="s">
        <v>855</v>
      </c>
      <c r="G153" s="176"/>
      <c r="H153" s="176"/>
      <c r="I153" s="176"/>
      <c r="J153" s="186">
        <f>BK153</f>
        <v>0</v>
      </c>
      <c r="K153" s="176"/>
      <c r="L153" s="177"/>
      <c r="M153" s="181"/>
      <c r="N153" s="182"/>
      <c r="O153" s="182"/>
      <c r="P153" s="183">
        <f>SUM(P154:P166)</f>
        <v>872.56448000000012</v>
      </c>
      <c r="Q153" s="182"/>
      <c r="R153" s="183">
        <f>SUM(R154:R166)</f>
        <v>0</v>
      </c>
      <c r="S153" s="182"/>
      <c r="T153" s="184">
        <f>SUM(T154:T166)</f>
        <v>0</v>
      </c>
      <c r="U153" s="176"/>
      <c r="V153" s="176"/>
      <c r="AR153" s="96" t="s">
        <v>81</v>
      </c>
      <c r="AT153" s="97" t="s">
        <v>74</v>
      </c>
      <c r="AU153" s="97" t="s">
        <v>81</v>
      </c>
      <c r="AY153" s="96" t="s">
        <v>204</v>
      </c>
      <c r="BK153" s="98">
        <f>SUM(BK154:BK166)</f>
        <v>0</v>
      </c>
    </row>
    <row r="154" spans="1:65" s="2" customFormat="1" ht="33" customHeight="1" x14ac:dyDescent="0.2">
      <c r="A154" s="111"/>
      <c r="B154" s="112"/>
      <c r="C154" s="187" t="s">
        <v>302</v>
      </c>
      <c r="D154" s="187" t="s">
        <v>207</v>
      </c>
      <c r="E154" s="188" t="s">
        <v>857</v>
      </c>
      <c r="F154" s="189" t="s">
        <v>2080</v>
      </c>
      <c r="G154" s="190" t="s">
        <v>859</v>
      </c>
      <c r="H154" s="191">
        <v>101.12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7.9</v>
      </c>
      <c r="P154" s="196">
        <f>O154*H154</f>
        <v>798.84800000000007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211</v>
      </c>
      <c r="AT154" s="99" t="s">
        <v>207</v>
      </c>
      <c r="AU154" s="99" t="s">
        <v>83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211</v>
      </c>
      <c r="BM154" s="99" t="s">
        <v>2369</v>
      </c>
    </row>
    <row r="155" spans="1:65" s="2" customFormat="1" ht="33" customHeight="1" x14ac:dyDescent="0.2">
      <c r="A155" s="111"/>
      <c r="B155" s="112"/>
      <c r="C155" s="187" t="s">
        <v>278</v>
      </c>
      <c r="D155" s="187" t="s">
        <v>207</v>
      </c>
      <c r="E155" s="188" t="s">
        <v>861</v>
      </c>
      <c r="F155" s="189" t="s">
        <v>862</v>
      </c>
      <c r="G155" s="190" t="s">
        <v>859</v>
      </c>
      <c r="H155" s="191">
        <v>202.24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0.26</v>
      </c>
      <c r="P155" s="196">
        <f>O155*H155</f>
        <v>52.582400000000007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83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2370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2371</v>
      </c>
      <c r="G156" s="198"/>
      <c r="H156" s="203">
        <v>202.24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83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5" customFormat="1" x14ac:dyDescent="0.2">
      <c r="A157" s="207"/>
      <c r="B157" s="208"/>
      <c r="C157" s="207"/>
      <c r="D157" s="200" t="s">
        <v>212</v>
      </c>
      <c r="E157" s="209" t="s">
        <v>1</v>
      </c>
      <c r="F157" s="210" t="s">
        <v>227</v>
      </c>
      <c r="G157" s="207"/>
      <c r="H157" s="211">
        <v>202.24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AT157" s="103" t="s">
        <v>212</v>
      </c>
      <c r="AU157" s="103" t="s">
        <v>83</v>
      </c>
      <c r="AV157" s="15" t="s">
        <v>211</v>
      </c>
      <c r="AW157" s="15" t="s">
        <v>32</v>
      </c>
      <c r="AX157" s="15" t="s">
        <v>81</v>
      </c>
      <c r="AY157" s="103" t="s">
        <v>204</v>
      </c>
    </row>
    <row r="158" spans="1:65" s="2" customFormat="1" ht="24.2" customHeight="1" x14ac:dyDescent="0.2">
      <c r="A158" s="111"/>
      <c r="B158" s="112"/>
      <c r="C158" s="187" t="s">
        <v>284</v>
      </c>
      <c r="D158" s="187" t="s">
        <v>207</v>
      </c>
      <c r="E158" s="188" t="s">
        <v>866</v>
      </c>
      <c r="F158" s="189" t="s">
        <v>867</v>
      </c>
      <c r="G158" s="190" t="s">
        <v>859</v>
      </c>
      <c r="H158" s="191">
        <v>101.12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0.125</v>
      </c>
      <c r="P158" s="196">
        <f>O158*H158</f>
        <v>12.64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2372</v>
      </c>
    </row>
    <row r="159" spans="1:65" s="2" customFormat="1" ht="24.2" customHeight="1" x14ac:dyDescent="0.2">
      <c r="A159" s="111"/>
      <c r="B159" s="112"/>
      <c r="C159" s="187" t="s">
        <v>291</v>
      </c>
      <c r="D159" s="187" t="s">
        <v>207</v>
      </c>
      <c r="E159" s="188" t="s">
        <v>869</v>
      </c>
      <c r="F159" s="189" t="s">
        <v>870</v>
      </c>
      <c r="G159" s="190" t="s">
        <v>859</v>
      </c>
      <c r="H159" s="191">
        <v>1415.68</v>
      </c>
      <c r="I159" s="192"/>
      <c r="J159" s="192">
        <f>ROUND(I159*H159,2)</f>
        <v>0</v>
      </c>
      <c r="K159" s="193"/>
      <c r="L159" s="112"/>
      <c r="M159" s="194" t="s">
        <v>1</v>
      </c>
      <c r="N159" s="195" t="s">
        <v>40</v>
      </c>
      <c r="O159" s="196">
        <v>6.0000000000000001E-3</v>
      </c>
      <c r="P159" s="196">
        <f>O159*H159</f>
        <v>8.4940800000000003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111"/>
      <c r="V159" s="111"/>
      <c r="W159" s="29"/>
      <c r="X159" s="29"/>
      <c r="Y159" s="29"/>
      <c r="Z159" s="29"/>
      <c r="AA159" s="29"/>
      <c r="AB159" s="29"/>
      <c r="AC159" s="29"/>
      <c r="AD159" s="29"/>
      <c r="AE159" s="29"/>
      <c r="AR159" s="99" t="s">
        <v>211</v>
      </c>
      <c r="AT159" s="99" t="s">
        <v>207</v>
      </c>
      <c r="AU159" s="99" t="s">
        <v>83</v>
      </c>
      <c r="AY159" s="18" t="s">
        <v>204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8" t="s">
        <v>81</v>
      </c>
      <c r="BK159" s="100">
        <f>ROUND(I159*H159,2)</f>
        <v>0</v>
      </c>
      <c r="BL159" s="18" t="s">
        <v>211</v>
      </c>
      <c r="BM159" s="99" t="s">
        <v>2373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2374</v>
      </c>
      <c r="G160" s="198"/>
      <c r="H160" s="203">
        <v>1415.68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1415.68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83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37.9" customHeight="1" x14ac:dyDescent="0.2">
      <c r="A162" s="111"/>
      <c r="B162" s="112"/>
      <c r="C162" s="187" t="s">
        <v>317</v>
      </c>
      <c r="D162" s="187" t="s">
        <v>207</v>
      </c>
      <c r="E162" s="188" t="s">
        <v>2337</v>
      </c>
      <c r="F162" s="189" t="s">
        <v>2338</v>
      </c>
      <c r="G162" s="190" t="s">
        <v>859</v>
      </c>
      <c r="H162" s="191">
        <v>28.16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2375</v>
      </c>
    </row>
    <row r="163" spans="1:65" s="2" customFormat="1" ht="44.25" customHeight="1" x14ac:dyDescent="0.2">
      <c r="A163" s="111"/>
      <c r="B163" s="112"/>
      <c r="C163" s="187" t="s">
        <v>295</v>
      </c>
      <c r="D163" s="187" t="s">
        <v>207</v>
      </c>
      <c r="E163" s="188" t="s">
        <v>2087</v>
      </c>
      <c r="F163" s="189" t="s">
        <v>2088</v>
      </c>
      <c r="G163" s="190" t="s">
        <v>859</v>
      </c>
      <c r="H163" s="191">
        <v>72.959999999999994</v>
      </c>
      <c r="I163" s="192"/>
      <c r="J163" s="192">
        <f>ROUND(I163*H163,2)</f>
        <v>0</v>
      </c>
      <c r="K163" s="193"/>
      <c r="L163" s="112"/>
      <c r="M163" s="194" t="s">
        <v>1</v>
      </c>
      <c r="N163" s="195" t="s">
        <v>40</v>
      </c>
      <c r="O163" s="196">
        <v>0</v>
      </c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2376</v>
      </c>
    </row>
    <row r="164" spans="1:65" s="14" customFormat="1" x14ac:dyDescent="0.2">
      <c r="A164" s="198"/>
      <c r="B164" s="199"/>
      <c r="C164" s="198"/>
      <c r="D164" s="200" t="s">
        <v>212</v>
      </c>
      <c r="E164" s="201" t="s">
        <v>1</v>
      </c>
      <c r="F164" s="202" t="s">
        <v>2377</v>
      </c>
      <c r="G164" s="198"/>
      <c r="H164" s="203">
        <v>26.88</v>
      </c>
      <c r="I164" s="198"/>
      <c r="J164" s="198"/>
      <c r="K164" s="198"/>
      <c r="L164" s="199"/>
      <c r="M164" s="204"/>
      <c r="N164" s="205"/>
      <c r="O164" s="205"/>
      <c r="P164" s="205"/>
      <c r="Q164" s="205"/>
      <c r="R164" s="205"/>
      <c r="S164" s="205"/>
      <c r="T164" s="206"/>
      <c r="U164" s="198"/>
      <c r="V164" s="198"/>
      <c r="AT164" s="102" t="s">
        <v>212</v>
      </c>
      <c r="AU164" s="102" t="s">
        <v>83</v>
      </c>
      <c r="AV164" s="14" t="s">
        <v>83</v>
      </c>
      <c r="AW164" s="14" t="s">
        <v>32</v>
      </c>
      <c r="AX164" s="14" t="s">
        <v>75</v>
      </c>
      <c r="AY164" s="102" t="s">
        <v>204</v>
      </c>
    </row>
    <row r="165" spans="1:65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2378</v>
      </c>
      <c r="G165" s="198"/>
      <c r="H165" s="203">
        <v>46.08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65" s="15" customFormat="1" x14ac:dyDescent="0.2">
      <c r="A166" s="207"/>
      <c r="B166" s="208"/>
      <c r="C166" s="207"/>
      <c r="D166" s="200" t="s">
        <v>212</v>
      </c>
      <c r="E166" s="209" t="s">
        <v>1</v>
      </c>
      <c r="F166" s="210" t="s">
        <v>227</v>
      </c>
      <c r="G166" s="207"/>
      <c r="H166" s="211">
        <v>72.959999999999994</v>
      </c>
      <c r="I166" s="207"/>
      <c r="J166" s="207"/>
      <c r="K166" s="207"/>
      <c r="L166" s="208"/>
      <c r="M166" s="212"/>
      <c r="N166" s="213"/>
      <c r="O166" s="213"/>
      <c r="P166" s="213"/>
      <c r="Q166" s="213"/>
      <c r="R166" s="213"/>
      <c r="S166" s="213"/>
      <c r="T166" s="214"/>
      <c r="U166" s="207"/>
      <c r="V166" s="207"/>
      <c r="AT166" s="103" t="s">
        <v>212</v>
      </c>
      <c r="AU166" s="103" t="s">
        <v>83</v>
      </c>
      <c r="AV166" s="15" t="s">
        <v>211</v>
      </c>
      <c r="AW166" s="15" t="s">
        <v>32</v>
      </c>
      <c r="AX166" s="15" t="s">
        <v>81</v>
      </c>
      <c r="AY166" s="103" t="s">
        <v>204</v>
      </c>
    </row>
    <row r="167" spans="1:65" s="12" customFormat="1" ht="22.9" customHeight="1" x14ac:dyDescent="0.2">
      <c r="A167" s="176"/>
      <c r="B167" s="177"/>
      <c r="C167" s="176"/>
      <c r="D167" s="178" t="s">
        <v>74</v>
      </c>
      <c r="E167" s="185" t="s">
        <v>900</v>
      </c>
      <c r="F167" s="185" t="s">
        <v>901</v>
      </c>
      <c r="G167" s="176"/>
      <c r="H167" s="176"/>
      <c r="I167" s="176"/>
      <c r="J167" s="186">
        <f>BK167</f>
        <v>0</v>
      </c>
      <c r="K167" s="176"/>
      <c r="L167" s="177"/>
      <c r="M167" s="181"/>
      <c r="N167" s="182"/>
      <c r="O167" s="182"/>
      <c r="P167" s="183">
        <f>P168</f>
        <v>240.31284999999997</v>
      </c>
      <c r="Q167" s="182"/>
      <c r="R167" s="183">
        <f>R168</f>
        <v>0</v>
      </c>
      <c r="S167" s="182"/>
      <c r="T167" s="184">
        <f>T168</f>
        <v>0</v>
      </c>
      <c r="U167" s="176"/>
      <c r="V167" s="176"/>
      <c r="AR167" s="96" t="s">
        <v>81</v>
      </c>
      <c r="AT167" s="97" t="s">
        <v>74</v>
      </c>
      <c r="AU167" s="97" t="s">
        <v>81</v>
      </c>
      <c r="AY167" s="96" t="s">
        <v>204</v>
      </c>
      <c r="BK167" s="98">
        <f>BK168</f>
        <v>0</v>
      </c>
    </row>
    <row r="168" spans="1:65" s="2" customFormat="1" ht="24.2" customHeight="1" x14ac:dyDescent="0.2">
      <c r="A168" s="111"/>
      <c r="B168" s="112"/>
      <c r="C168" s="187" t="s">
        <v>346</v>
      </c>
      <c r="D168" s="187" t="s">
        <v>207</v>
      </c>
      <c r="E168" s="188" t="s">
        <v>903</v>
      </c>
      <c r="F168" s="189" t="s">
        <v>904</v>
      </c>
      <c r="G168" s="190" t="s">
        <v>859</v>
      </c>
      <c r="H168" s="191">
        <v>48.744999999999997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4.93</v>
      </c>
      <c r="P168" s="196">
        <f>O168*H168</f>
        <v>240.31284999999997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211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2379</v>
      </c>
    </row>
    <row r="169" spans="1:65" s="12" customFormat="1" ht="25.9" customHeight="1" x14ac:dyDescent="0.2">
      <c r="A169" s="176"/>
      <c r="B169" s="177"/>
      <c r="C169" s="176"/>
      <c r="D169" s="178" t="s">
        <v>74</v>
      </c>
      <c r="E169" s="179" t="s">
        <v>906</v>
      </c>
      <c r="F169" s="179" t="s">
        <v>907</v>
      </c>
      <c r="G169" s="176"/>
      <c r="H169" s="176"/>
      <c r="I169" s="176"/>
      <c r="J169" s="180">
        <f>BK169</f>
        <v>0</v>
      </c>
      <c r="K169" s="176"/>
      <c r="L169" s="177"/>
      <c r="M169" s="181"/>
      <c r="N169" s="182"/>
      <c r="O169" s="182"/>
      <c r="P169" s="183">
        <f>P170</f>
        <v>63.488</v>
      </c>
      <c r="Q169" s="182"/>
      <c r="R169" s="183">
        <f>R170</f>
        <v>0</v>
      </c>
      <c r="S169" s="182"/>
      <c r="T169" s="184">
        <f>T170</f>
        <v>46.08</v>
      </c>
      <c r="U169" s="176"/>
      <c r="V169" s="176"/>
      <c r="AR169" s="96" t="s">
        <v>83</v>
      </c>
      <c r="AT169" s="97" t="s">
        <v>74</v>
      </c>
      <c r="AU169" s="97" t="s">
        <v>75</v>
      </c>
      <c r="AY169" s="96" t="s">
        <v>204</v>
      </c>
      <c r="BK169" s="98">
        <f>BK170</f>
        <v>0</v>
      </c>
    </row>
    <row r="170" spans="1:65" s="12" customFormat="1" ht="22.9" customHeight="1" x14ac:dyDescent="0.2">
      <c r="A170" s="176"/>
      <c r="B170" s="177"/>
      <c r="C170" s="176"/>
      <c r="D170" s="178" t="s">
        <v>74</v>
      </c>
      <c r="E170" s="185" t="s">
        <v>1029</v>
      </c>
      <c r="F170" s="185" t="s">
        <v>1030</v>
      </c>
      <c r="G170" s="176"/>
      <c r="H170" s="176"/>
      <c r="I170" s="176"/>
      <c r="J170" s="186">
        <f>BK170</f>
        <v>0</v>
      </c>
      <c r="K170" s="176"/>
      <c r="L170" s="177"/>
      <c r="M170" s="181"/>
      <c r="N170" s="182"/>
      <c r="O170" s="182"/>
      <c r="P170" s="183">
        <f>P171</f>
        <v>63.488</v>
      </c>
      <c r="Q170" s="182"/>
      <c r="R170" s="183">
        <f>R171</f>
        <v>0</v>
      </c>
      <c r="S170" s="182"/>
      <c r="T170" s="184">
        <f>T171</f>
        <v>46.08</v>
      </c>
      <c r="U170" s="176"/>
      <c r="V170" s="176"/>
      <c r="AR170" s="96" t="s">
        <v>83</v>
      </c>
      <c r="AT170" s="97" t="s">
        <v>74</v>
      </c>
      <c r="AU170" s="97" t="s">
        <v>81</v>
      </c>
      <c r="AY170" s="96" t="s">
        <v>204</v>
      </c>
      <c r="BK170" s="98">
        <f>BK171</f>
        <v>0</v>
      </c>
    </row>
    <row r="171" spans="1:65" s="2" customFormat="1" ht="24.2" customHeight="1" x14ac:dyDescent="0.2">
      <c r="A171" s="111"/>
      <c r="B171" s="112"/>
      <c r="C171" s="187" t="s">
        <v>305</v>
      </c>
      <c r="D171" s="187" t="s">
        <v>207</v>
      </c>
      <c r="E171" s="188" t="s">
        <v>2348</v>
      </c>
      <c r="F171" s="189" t="s">
        <v>2349</v>
      </c>
      <c r="G171" s="190" t="s">
        <v>210</v>
      </c>
      <c r="H171" s="191">
        <v>128</v>
      </c>
      <c r="I171" s="192"/>
      <c r="J171" s="192">
        <f>ROUND(I171*H171,2)</f>
        <v>0</v>
      </c>
      <c r="K171" s="193"/>
      <c r="L171" s="112"/>
      <c r="M171" s="240" t="s">
        <v>1</v>
      </c>
      <c r="N171" s="241" t="s">
        <v>40</v>
      </c>
      <c r="O171" s="242">
        <v>0.496</v>
      </c>
      <c r="P171" s="242">
        <f>O171*H171</f>
        <v>63.488</v>
      </c>
      <c r="Q171" s="242">
        <v>0</v>
      </c>
      <c r="R171" s="242">
        <f>Q171*H171</f>
        <v>0</v>
      </c>
      <c r="S171" s="242">
        <v>0.36</v>
      </c>
      <c r="T171" s="243">
        <f>S171*H171</f>
        <v>46.08</v>
      </c>
      <c r="U171" s="111"/>
      <c r="V171" s="111"/>
      <c r="W171" s="29"/>
      <c r="X171" s="29"/>
      <c r="Y171" s="29"/>
      <c r="Z171" s="29"/>
      <c r="AA171" s="29"/>
      <c r="AB171" s="29"/>
      <c r="AC171" s="29"/>
      <c r="AD171" s="29"/>
      <c r="AE171" s="29"/>
      <c r="AR171" s="99" t="s">
        <v>310</v>
      </c>
      <c r="AT171" s="99" t="s">
        <v>207</v>
      </c>
      <c r="AU171" s="99" t="s">
        <v>83</v>
      </c>
      <c r="AY171" s="18" t="s">
        <v>204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8" t="s">
        <v>81</v>
      </c>
      <c r="BK171" s="100">
        <f>ROUND(I171*H171,2)</f>
        <v>0</v>
      </c>
      <c r="BL171" s="18" t="s">
        <v>310</v>
      </c>
      <c r="BM171" s="99" t="s">
        <v>2380</v>
      </c>
    </row>
    <row r="172" spans="1:65" s="2" customFormat="1" ht="6.95" customHeight="1" x14ac:dyDescent="0.2">
      <c r="A172" s="111"/>
      <c r="B172" s="142"/>
      <c r="C172" s="143"/>
      <c r="D172" s="143"/>
      <c r="E172" s="143"/>
      <c r="F172" s="143"/>
      <c r="G172" s="143"/>
      <c r="H172" s="143"/>
      <c r="I172" s="143"/>
      <c r="J172" s="143"/>
      <c r="K172" s="143"/>
      <c r="L172" s="112"/>
      <c r="M172" s="111"/>
      <c r="N172" s="114"/>
      <c r="O172" s="111"/>
      <c r="P172" s="111"/>
      <c r="Q172" s="111"/>
      <c r="R172" s="111"/>
      <c r="S172" s="111"/>
      <c r="T172" s="111"/>
      <c r="U172" s="111"/>
      <c r="V172" s="111"/>
      <c r="W172" s="29"/>
      <c r="X172" s="29"/>
      <c r="Y172" s="29"/>
      <c r="Z172" s="29"/>
      <c r="AA172" s="29"/>
      <c r="AB172" s="29"/>
      <c r="AC172" s="29"/>
      <c r="AD172" s="29"/>
      <c r="AE172" s="29"/>
    </row>
  </sheetData>
  <sheetProtection password="CEF5" sheet="1" objects="1" scenarios="1"/>
  <protectedRanges>
    <protectedRange sqref="I130:I171" name="Oblast1"/>
  </protectedRanges>
  <autoFilter ref="C126:K17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topLeftCell="A72" workbookViewId="0">
      <selection activeCell="W352" sqref="W352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115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2381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ROUND(J125,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ROUND((SUM(BE125:BE419)),  2)</f>
        <v>0</v>
      </c>
      <c r="G35" s="111"/>
      <c r="H35" s="111"/>
      <c r="I35" s="127">
        <v>0.21</v>
      </c>
      <c r="J35" s="126">
        <f>ROUND(((SUM(BE125:BE419))*I35),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ROUND((SUM(BF125:BF419)),  2)</f>
        <v>0</v>
      </c>
      <c r="G36" s="111"/>
      <c r="H36" s="111"/>
      <c r="I36" s="127">
        <v>0.15</v>
      </c>
      <c r="J36" s="126">
        <f>ROUND(((SUM(BF125:BF419))*I36),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ROUND((SUM(BG125:BG419)),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ROUND((SUM(BH125:BH419)),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ROUND((SUM(BI125:BI419)),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01-02 - Projekt ochrany a odstrojení stavby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J125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2382</v>
      </c>
      <c r="E99" s="153"/>
      <c r="F99" s="153"/>
      <c r="G99" s="153"/>
      <c r="H99" s="153"/>
      <c r="I99" s="153"/>
      <c r="J99" s="154">
        <f>J126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9" customFormat="1" ht="24.95" customHeight="1" x14ac:dyDescent="0.2">
      <c r="A100" s="150"/>
      <c r="B100" s="151"/>
      <c r="C100" s="150"/>
      <c r="D100" s="152" t="s">
        <v>2383</v>
      </c>
      <c r="E100" s="153"/>
      <c r="F100" s="153"/>
      <c r="G100" s="153"/>
      <c r="H100" s="153"/>
      <c r="I100" s="153"/>
      <c r="J100" s="154">
        <f>J185</f>
        <v>0</v>
      </c>
      <c r="K100" s="150"/>
      <c r="L100" s="151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47" s="9" customFormat="1" ht="24.95" customHeight="1" x14ac:dyDescent="0.2">
      <c r="A101" s="150"/>
      <c r="B101" s="151"/>
      <c r="C101" s="150"/>
      <c r="D101" s="152" t="s">
        <v>2384</v>
      </c>
      <c r="E101" s="153"/>
      <c r="F101" s="153"/>
      <c r="G101" s="153"/>
      <c r="H101" s="153"/>
      <c r="I101" s="153"/>
      <c r="J101" s="154">
        <f>J228</f>
        <v>0</v>
      </c>
      <c r="K101" s="150"/>
      <c r="L101" s="151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</row>
    <row r="102" spans="1:47" s="9" customFormat="1" ht="24.95" customHeight="1" x14ac:dyDescent="0.2">
      <c r="A102" s="150"/>
      <c r="B102" s="151"/>
      <c r="C102" s="150"/>
      <c r="D102" s="152" t="s">
        <v>2385</v>
      </c>
      <c r="E102" s="153"/>
      <c r="F102" s="153"/>
      <c r="G102" s="153"/>
      <c r="H102" s="153"/>
      <c r="I102" s="153"/>
      <c r="J102" s="154">
        <f>J343</f>
        <v>0</v>
      </c>
      <c r="K102" s="150"/>
      <c r="L102" s="151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</row>
    <row r="103" spans="1:47" s="9" customFormat="1" ht="24.95" customHeight="1" x14ac:dyDescent="0.2">
      <c r="A103" s="150"/>
      <c r="B103" s="151"/>
      <c r="C103" s="150"/>
      <c r="D103" s="152" t="s">
        <v>2386</v>
      </c>
      <c r="E103" s="153"/>
      <c r="F103" s="153"/>
      <c r="G103" s="153"/>
      <c r="H103" s="153"/>
      <c r="I103" s="153"/>
      <c r="J103" s="154">
        <f>J350</f>
        <v>0</v>
      </c>
      <c r="K103" s="150"/>
      <c r="L103" s="151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</row>
    <row r="104" spans="1:47" s="2" customFormat="1" ht="21.75" customHeight="1" x14ac:dyDescent="0.2">
      <c r="A104" s="111"/>
      <c r="B104" s="112"/>
      <c r="C104" s="111"/>
      <c r="D104" s="111"/>
      <c r="E104" s="111"/>
      <c r="F104" s="111"/>
      <c r="G104" s="111"/>
      <c r="H104" s="111"/>
      <c r="I104" s="111"/>
      <c r="J104" s="111"/>
      <c r="K104" s="111"/>
      <c r="L104" s="113"/>
      <c r="M104" s="114"/>
      <c r="N104" s="114"/>
      <c r="O104" s="114"/>
      <c r="P104" s="114"/>
      <c r="Q104" s="114"/>
      <c r="R104" s="114"/>
      <c r="S104" s="111"/>
      <c r="T104" s="111"/>
      <c r="U104" s="111"/>
      <c r="V104" s="111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 x14ac:dyDescent="0.2">
      <c r="A105" s="111"/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 x14ac:dyDescent="0.2">
      <c r="A109" s="111"/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 x14ac:dyDescent="0.2">
      <c r="A110" s="111"/>
      <c r="B110" s="112"/>
      <c r="C110" s="108" t="s">
        <v>189</v>
      </c>
      <c r="D110" s="111"/>
      <c r="E110" s="111"/>
      <c r="F110" s="111"/>
      <c r="G110" s="111"/>
      <c r="H110" s="111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 x14ac:dyDescent="0.2">
      <c r="A111" s="111"/>
      <c r="B111" s="112"/>
      <c r="C111" s="111"/>
      <c r="D111" s="111"/>
      <c r="E111" s="111"/>
      <c r="F111" s="111"/>
      <c r="G111" s="111"/>
      <c r="H111" s="11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7.75" customHeight="1" x14ac:dyDescent="0.2">
      <c r="A113" s="111"/>
      <c r="B113" s="112"/>
      <c r="C113" s="111"/>
      <c r="D113" s="111"/>
      <c r="E113" s="294" t="str">
        <f>E7</f>
        <v>MUZEUM VYSOČINY PELHŘIMOV, Hrad Kámen, rekonstrukce elekroinstalace, stavebni úpravy</v>
      </c>
      <c r="F113" s="295"/>
      <c r="G113" s="295"/>
      <c r="H113" s="295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 x14ac:dyDescent="0.2">
      <c r="A114" s="92"/>
      <c r="B114" s="107"/>
      <c r="C114" s="110" t="s">
        <v>162</v>
      </c>
      <c r="D114" s="92"/>
      <c r="E114" s="92"/>
      <c r="F114" s="92"/>
      <c r="G114" s="92"/>
      <c r="H114" s="92"/>
      <c r="I114" s="92"/>
      <c r="J114" s="92"/>
      <c r="K114" s="92"/>
      <c r="L114" s="107"/>
      <c r="M114" s="92"/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1:65" s="2" customFormat="1" ht="16.5" customHeight="1" x14ac:dyDescent="0.2">
      <c r="A115" s="111"/>
      <c r="B115" s="112"/>
      <c r="C115" s="111"/>
      <c r="D115" s="111"/>
      <c r="E115" s="294" t="s">
        <v>163</v>
      </c>
      <c r="F115" s="291"/>
      <c r="G115" s="291"/>
      <c r="H115" s="29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164</v>
      </c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 x14ac:dyDescent="0.2">
      <c r="A117" s="111"/>
      <c r="B117" s="112"/>
      <c r="C117" s="111"/>
      <c r="D117" s="111"/>
      <c r="E117" s="290" t="str">
        <f>E11</f>
        <v>01-02 - Projekt ochrany a odstrojení stavby</v>
      </c>
      <c r="F117" s="291"/>
      <c r="G117" s="291"/>
      <c r="H117" s="29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111"/>
      <c r="B118" s="112"/>
      <c r="C118" s="111"/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 x14ac:dyDescent="0.2">
      <c r="A119" s="111"/>
      <c r="B119" s="112"/>
      <c r="C119" s="110" t="s">
        <v>18</v>
      </c>
      <c r="D119" s="111"/>
      <c r="E119" s="111"/>
      <c r="F119" s="115" t="str">
        <f>F14</f>
        <v>Hrad Kámen</v>
      </c>
      <c r="G119" s="111"/>
      <c r="H119" s="111"/>
      <c r="I119" s="110" t="s">
        <v>20</v>
      </c>
      <c r="J119" s="116" t="str">
        <f>IF(J14="","",J14)</f>
        <v>9. 6. 2023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5.7" customHeight="1" x14ac:dyDescent="0.2">
      <c r="A121" s="111"/>
      <c r="B121" s="112"/>
      <c r="C121" s="110" t="s">
        <v>22</v>
      </c>
      <c r="D121" s="111"/>
      <c r="E121" s="111"/>
      <c r="F121" s="115" t="str">
        <f>E17</f>
        <v>KRAJ VYSOČINA</v>
      </c>
      <c r="G121" s="111"/>
      <c r="H121" s="111"/>
      <c r="I121" s="110" t="s">
        <v>30</v>
      </c>
      <c r="J121" s="146" t="str">
        <f>E23</f>
        <v>Ing.Michal Zlatuška arch.</v>
      </c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111"/>
      <c r="B122" s="112"/>
      <c r="C122" s="110" t="s">
        <v>28</v>
      </c>
      <c r="D122" s="111"/>
      <c r="E122" s="111"/>
      <c r="F122" s="115" t="str">
        <f>IF(E20="","",E20)</f>
        <v xml:space="preserve"> </v>
      </c>
      <c r="G122" s="111"/>
      <c r="H122" s="111"/>
      <c r="I122" s="110" t="s">
        <v>33</v>
      </c>
      <c r="J122" s="146" t="str">
        <f>E26</f>
        <v xml:space="preserve"> 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 x14ac:dyDescent="0.2">
      <c r="A124" s="160"/>
      <c r="B124" s="161"/>
      <c r="C124" s="162" t="s">
        <v>190</v>
      </c>
      <c r="D124" s="163" t="s">
        <v>60</v>
      </c>
      <c r="E124" s="163" t="s">
        <v>56</v>
      </c>
      <c r="F124" s="163" t="s">
        <v>57</v>
      </c>
      <c r="G124" s="163" t="s">
        <v>191</v>
      </c>
      <c r="H124" s="163" t="s">
        <v>192</v>
      </c>
      <c r="I124" s="163" t="s">
        <v>193</v>
      </c>
      <c r="J124" s="164" t="s">
        <v>169</v>
      </c>
      <c r="K124" s="165" t="s">
        <v>194</v>
      </c>
      <c r="L124" s="166"/>
      <c r="M124" s="167" t="s">
        <v>1</v>
      </c>
      <c r="N124" s="168" t="s">
        <v>39</v>
      </c>
      <c r="O124" s="168" t="s">
        <v>195</v>
      </c>
      <c r="P124" s="168" t="s">
        <v>196</v>
      </c>
      <c r="Q124" s="168" t="s">
        <v>197</v>
      </c>
      <c r="R124" s="168" t="s">
        <v>198</v>
      </c>
      <c r="S124" s="168" t="s">
        <v>199</v>
      </c>
      <c r="T124" s="169" t="s">
        <v>200</v>
      </c>
      <c r="U124" s="160"/>
      <c r="V124" s="160"/>
      <c r="W124" s="94"/>
      <c r="X124" s="94"/>
      <c r="Y124" s="94"/>
      <c r="Z124" s="94"/>
      <c r="AA124" s="94"/>
      <c r="AB124" s="94"/>
      <c r="AC124" s="94"/>
      <c r="AD124" s="94"/>
      <c r="AE124" s="94"/>
    </row>
    <row r="125" spans="1:65" s="2" customFormat="1" ht="22.9" customHeight="1" x14ac:dyDescent="0.25">
      <c r="A125" s="111"/>
      <c r="B125" s="112"/>
      <c r="C125" s="170" t="s">
        <v>201</v>
      </c>
      <c r="D125" s="111"/>
      <c r="E125" s="111"/>
      <c r="F125" s="111"/>
      <c r="G125" s="111"/>
      <c r="H125" s="111"/>
      <c r="I125" s="111"/>
      <c r="J125" s="171">
        <f>BK125</f>
        <v>0</v>
      </c>
      <c r="K125" s="111"/>
      <c r="L125" s="112"/>
      <c r="M125" s="172"/>
      <c r="N125" s="173"/>
      <c r="O125" s="121"/>
      <c r="P125" s="174">
        <f>P126+P185+P228+P343+P350</f>
        <v>0</v>
      </c>
      <c r="Q125" s="121"/>
      <c r="R125" s="174">
        <f>R126+R185+R228+R343+R350</f>
        <v>0</v>
      </c>
      <c r="S125" s="121"/>
      <c r="T125" s="175">
        <f>T126+T185+T228+T343+T350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T125" s="18" t="s">
        <v>74</v>
      </c>
      <c r="AU125" s="18" t="s">
        <v>171</v>
      </c>
      <c r="BK125" s="95">
        <f>BK126+BK185+BK228+BK343+BK350</f>
        <v>0</v>
      </c>
    </row>
    <row r="126" spans="1:65" s="12" customFormat="1" ht="25.9" customHeight="1" x14ac:dyDescent="0.2">
      <c r="A126" s="176"/>
      <c r="B126" s="177"/>
      <c r="C126" s="176"/>
      <c r="D126" s="178" t="s">
        <v>74</v>
      </c>
      <c r="E126" s="179" t="s">
        <v>836</v>
      </c>
      <c r="F126" s="179" t="s">
        <v>2387</v>
      </c>
      <c r="G126" s="176"/>
      <c r="H126" s="176"/>
      <c r="I126" s="176"/>
      <c r="J126" s="180">
        <f>BK126</f>
        <v>0</v>
      </c>
      <c r="K126" s="176"/>
      <c r="L126" s="177"/>
      <c r="M126" s="181"/>
      <c r="N126" s="182"/>
      <c r="O126" s="182"/>
      <c r="P126" s="183">
        <f>SUM(P127:P184)</f>
        <v>0</v>
      </c>
      <c r="Q126" s="182"/>
      <c r="R126" s="183">
        <f>SUM(R127:R184)</f>
        <v>0</v>
      </c>
      <c r="S126" s="182"/>
      <c r="T126" s="184">
        <f>SUM(T127:T184)</f>
        <v>0</v>
      </c>
      <c r="U126" s="176"/>
      <c r="V126" s="176"/>
      <c r="AR126" s="96" t="s">
        <v>81</v>
      </c>
      <c r="AT126" s="97" t="s">
        <v>74</v>
      </c>
      <c r="AU126" s="97" t="s">
        <v>75</v>
      </c>
      <c r="AY126" s="96" t="s">
        <v>204</v>
      </c>
      <c r="BK126" s="98">
        <f>SUM(BK127:BK184)</f>
        <v>0</v>
      </c>
    </row>
    <row r="127" spans="1:65" s="2" customFormat="1" ht="24.2" customHeight="1" x14ac:dyDescent="0.2">
      <c r="A127" s="111"/>
      <c r="B127" s="112"/>
      <c r="C127" s="187" t="s">
        <v>81</v>
      </c>
      <c r="D127" s="187" t="s">
        <v>207</v>
      </c>
      <c r="E127" s="188" t="s">
        <v>2388</v>
      </c>
      <c r="F127" s="189" t="s">
        <v>2389</v>
      </c>
      <c r="G127" s="190" t="s">
        <v>210</v>
      </c>
      <c r="H127" s="191">
        <v>1304.691</v>
      </c>
      <c r="I127" s="192"/>
      <c r="J127" s="192">
        <f>ROUND(I127*H127,2)</f>
        <v>0</v>
      </c>
      <c r="K127" s="193"/>
      <c r="L127" s="112"/>
      <c r="M127" s="194" t="s">
        <v>1</v>
      </c>
      <c r="N127" s="195" t="s">
        <v>40</v>
      </c>
      <c r="O127" s="196">
        <v>0</v>
      </c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R127" s="99" t="s">
        <v>211</v>
      </c>
      <c r="AT127" s="99" t="s">
        <v>207</v>
      </c>
      <c r="AU127" s="99" t="s">
        <v>81</v>
      </c>
      <c r="AY127" s="18" t="s">
        <v>204</v>
      </c>
      <c r="BE127" s="100">
        <f>IF(N127="základní",J127,0)</f>
        <v>0</v>
      </c>
      <c r="BF127" s="100">
        <f>IF(N127="snížená",J127,0)</f>
        <v>0</v>
      </c>
      <c r="BG127" s="100">
        <f>IF(N127="zákl. přenesená",J127,0)</f>
        <v>0</v>
      </c>
      <c r="BH127" s="100">
        <f>IF(N127="sníž. přenesená",J127,0)</f>
        <v>0</v>
      </c>
      <c r="BI127" s="100">
        <f>IF(N127="nulová",J127,0)</f>
        <v>0</v>
      </c>
      <c r="BJ127" s="18" t="s">
        <v>81</v>
      </c>
      <c r="BK127" s="100">
        <f>ROUND(I127*H127,2)</f>
        <v>0</v>
      </c>
      <c r="BL127" s="18" t="s">
        <v>211</v>
      </c>
      <c r="BM127" s="99" t="s">
        <v>83</v>
      </c>
    </row>
    <row r="128" spans="1:65" s="13" customFormat="1" ht="33.75" x14ac:dyDescent="0.2">
      <c r="A128" s="225"/>
      <c r="B128" s="226"/>
      <c r="C128" s="225"/>
      <c r="D128" s="200" t="s">
        <v>212</v>
      </c>
      <c r="E128" s="227" t="s">
        <v>1</v>
      </c>
      <c r="F128" s="228" t="s">
        <v>2390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51" s="13" customFormat="1" ht="22.5" x14ac:dyDescent="0.2">
      <c r="A129" s="225"/>
      <c r="B129" s="226"/>
      <c r="C129" s="225"/>
      <c r="D129" s="200" t="s">
        <v>212</v>
      </c>
      <c r="E129" s="227" t="s">
        <v>1</v>
      </c>
      <c r="F129" s="228" t="s">
        <v>2391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51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2392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81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51" s="13" customFormat="1" ht="33.75" x14ac:dyDescent="0.2">
      <c r="A131" s="225"/>
      <c r="B131" s="226"/>
      <c r="C131" s="225"/>
      <c r="D131" s="200" t="s">
        <v>212</v>
      </c>
      <c r="E131" s="227" t="s">
        <v>1</v>
      </c>
      <c r="F131" s="228" t="s">
        <v>2393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51" s="13" customFormat="1" ht="22.5" x14ac:dyDescent="0.2">
      <c r="A132" s="225"/>
      <c r="B132" s="226"/>
      <c r="C132" s="225"/>
      <c r="D132" s="200" t="s">
        <v>212</v>
      </c>
      <c r="E132" s="227" t="s">
        <v>1</v>
      </c>
      <c r="F132" s="228" t="s">
        <v>2394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51" s="13" customFormat="1" x14ac:dyDescent="0.2">
      <c r="A133" s="225"/>
      <c r="B133" s="226"/>
      <c r="C133" s="225"/>
      <c r="D133" s="200" t="s">
        <v>212</v>
      </c>
      <c r="E133" s="227" t="s">
        <v>1</v>
      </c>
      <c r="F133" s="228" t="s">
        <v>2395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51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2396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51" s="13" customFormat="1" x14ac:dyDescent="0.2">
      <c r="A135" s="225"/>
      <c r="B135" s="226"/>
      <c r="C135" s="225"/>
      <c r="D135" s="200" t="s">
        <v>212</v>
      </c>
      <c r="E135" s="227" t="s">
        <v>1</v>
      </c>
      <c r="F135" s="228" t="s">
        <v>2397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51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2398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51" s="13" customFormat="1" x14ac:dyDescent="0.2">
      <c r="A137" s="225"/>
      <c r="B137" s="226"/>
      <c r="C137" s="225"/>
      <c r="D137" s="200" t="s">
        <v>212</v>
      </c>
      <c r="E137" s="227" t="s">
        <v>1</v>
      </c>
      <c r="F137" s="228" t="s">
        <v>2399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51" s="13" customFormat="1" x14ac:dyDescent="0.2">
      <c r="A138" s="225"/>
      <c r="B138" s="226"/>
      <c r="C138" s="225"/>
      <c r="D138" s="200" t="s">
        <v>212</v>
      </c>
      <c r="E138" s="227" t="s">
        <v>1</v>
      </c>
      <c r="F138" s="228" t="s">
        <v>2400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51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2401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51" s="16" customFormat="1" x14ac:dyDescent="0.2">
      <c r="A140" s="232"/>
      <c r="B140" s="233"/>
      <c r="C140" s="232"/>
      <c r="D140" s="200" t="s">
        <v>212</v>
      </c>
      <c r="E140" s="234" t="s">
        <v>1</v>
      </c>
      <c r="F140" s="235" t="s">
        <v>1067</v>
      </c>
      <c r="G140" s="232"/>
      <c r="H140" s="236">
        <v>0</v>
      </c>
      <c r="I140" s="232"/>
      <c r="J140" s="232"/>
      <c r="K140" s="232"/>
      <c r="L140" s="233"/>
      <c r="M140" s="237"/>
      <c r="N140" s="238"/>
      <c r="O140" s="238"/>
      <c r="P140" s="238"/>
      <c r="Q140" s="238"/>
      <c r="R140" s="238"/>
      <c r="S140" s="238"/>
      <c r="T140" s="239"/>
      <c r="U140" s="232"/>
      <c r="V140" s="232"/>
      <c r="AT140" s="104" t="s">
        <v>212</v>
      </c>
      <c r="AU140" s="104" t="s">
        <v>81</v>
      </c>
      <c r="AV140" s="16" t="s">
        <v>230</v>
      </c>
      <c r="AW140" s="16" t="s">
        <v>32</v>
      </c>
      <c r="AX140" s="16" t="s">
        <v>75</v>
      </c>
      <c r="AY140" s="104" t="s">
        <v>204</v>
      </c>
    </row>
    <row r="141" spans="1:51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2402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51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2403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51" s="13" customFormat="1" x14ac:dyDescent="0.2">
      <c r="A143" s="225"/>
      <c r="B143" s="226"/>
      <c r="C143" s="225"/>
      <c r="D143" s="200" t="s">
        <v>212</v>
      </c>
      <c r="E143" s="227" t="s">
        <v>1</v>
      </c>
      <c r="F143" s="228" t="s">
        <v>2404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51" s="13" customFormat="1" x14ac:dyDescent="0.2">
      <c r="A144" s="225"/>
      <c r="B144" s="226"/>
      <c r="C144" s="225"/>
      <c r="D144" s="200" t="s">
        <v>212</v>
      </c>
      <c r="E144" s="227" t="s">
        <v>1</v>
      </c>
      <c r="F144" s="228" t="s">
        <v>2405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51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2406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51" s="13" customFormat="1" x14ac:dyDescent="0.2">
      <c r="A146" s="225"/>
      <c r="B146" s="226"/>
      <c r="C146" s="225"/>
      <c r="D146" s="200" t="s">
        <v>212</v>
      </c>
      <c r="E146" s="227" t="s">
        <v>1</v>
      </c>
      <c r="F146" s="228" t="s">
        <v>2407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81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51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2408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51" s="13" customFormat="1" x14ac:dyDescent="0.2">
      <c r="A148" s="225"/>
      <c r="B148" s="226"/>
      <c r="C148" s="225"/>
      <c r="D148" s="200" t="s">
        <v>212</v>
      </c>
      <c r="E148" s="227" t="s">
        <v>1</v>
      </c>
      <c r="F148" s="228" t="s">
        <v>2409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51" s="13" customFormat="1" x14ac:dyDescent="0.2">
      <c r="A149" s="225"/>
      <c r="B149" s="226"/>
      <c r="C149" s="225"/>
      <c r="D149" s="200" t="s">
        <v>212</v>
      </c>
      <c r="E149" s="227" t="s">
        <v>1</v>
      </c>
      <c r="F149" s="228" t="s">
        <v>2410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51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2411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51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2412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51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2413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51" s="13" customFormat="1" x14ac:dyDescent="0.2">
      <c r="A153" s="225"/>
      <c r="B153" s="226"/>
      <c r="C153" s="225"/>
      <c r="D153" s="200" t="s">
        <v>212</v>
      </c>
      <c r="E153" s="227" t="s">
        <v>1</v>
      </c>
      <c r="F153" s="228" t="s">
        <v>2403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51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2405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51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2414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51" s="13" customFormat="1" x14ac:dyDescent="0.2">
      <c r="A156" s="225"/>
      <c r="B156" s="226"/>
      <c r="C156" s="225"/>
      <c r="D156" s="200" t="s">
        <v>212</v>
      </c>
      <c r="E156" s="227" t="s">
        <v>1</v>
      </c>
      <c r="F156" s="228" t="s">
        <v>2415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51" s="13" customFormat="1" x14ac:dyDescent="0.2">
      <c r="A157" s="225"/>
      <c r="B157" s="226"/>
      <c r="C157" s="225"/>
      <c r="D157" s="200" t="s">
        <v>212</v>
      </c>
      <c r="E157" s="227" t="s">
        <v>1</v>
      </c>
      <c r="F157" s="228" t="s">
        <v>2416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51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2417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51" s="16" customFormat="1" x14ac:dyDescent="0.2">
      <c r="A159" s="232"/>
      <c r="B159" s="233"/>
      <c r="C159" s="232"/>
      <c r="D159" s="200" t="s">
        <v>212</v>
      </c>
      <c r="E159" s="234" t="s">
        <v>1</v>
      </c>
      <c r="F159" s="235" t="s">
        <v>1067</v>
      </c>
      <c r="G159" s="232"/>
      <c r="H159" s="236">
        <v>0</v>
      </c>
      <c r="I159" s="232"/>
      <c r="J159" s="232"/>
      <c r="K159" s="232"/>
      <c r="L159" s="233"/>
      <c r="M159" s="237"/>
      <c r="N159" s="238"/>
      <c r="O159" s="238"/>
      <c r="P159" s="238"/>
      <c r="Q159" s="238"/>
      <c r="R159" s="238"/>
      <c r="S159" s="238"/>
      <c r="T159" s="239"/>
      <c r="U159" s="232"/>
      <c r="V159" s="232"/>
      <c r="AT159" s="104" t="s">
        <v>212</v>
      </c>
      <c r="AU159" s="104" t="s">
        <v>81</v>
      </c>
      <c r="AV159" s="16" t="s">
        <v>230</v>
      </c>
      <c r="AW159" s="16" t="s">
        <v>32</v>
      </c>
      <c r="AX159" s="16" t="s">
        <v>75</v>
      </c>
      <c r="AY159" s="104" t="s">
        <v>204</v>
      </c>
    </row>
    <row r="160" spans="1:51" s="13" customFormat="1" x14ac:dyDescent="0.2">
      <c r="A160" s="225"/>
      <c r="B160" s="226"/>
      <c r="C160" s="225"/>
      <c r="D160" s="200" t="s">
        <v>212</v>
      </c>
      <c r="E160" s="227" t="s">
        <v>1</v>
      </c>
      <c r="F160" s="228" t="s">
        <v>2418</v>
      </c>
      <c r="G160" s="225"/>
      <c r="H160" s="227" t="s">
        <v>1</v>
      </c>
      <c r="I160" s="225"/>
      <c r="J160" s="225"/>
      <c r="K160" s="225"/>
      <c r="L160" s="226"/>
      <c r="M160" s="229"/>
      <c r="N160" s="230"/>
      <c r="O160" s="230"/>
      <c r="P160" s="230"/>
      <c r="Q160" s="230"/>
      <c r="R160" s="230"/>
      <c r="S160" s="230"/>
      <c r="T160" s="231"/>
      <c r="U160" s="225"/>
      <c r="V160" s="225"/>
      <c r="AT160" s="101" t="s">
        <v>212</v>
      </c>
      <c r="AU160" s="101" t="s">
        <v>81</v>
      </c>
      <c r="AV160" s="13" t="s">
        <v>81</v>
      </c>
      <c r="AW160" s="13" t="s">
        <v>32</v>
      </c>
      <c r="AX160" s="13" t="s">
        <v>75</v>
      </c>
      <c r="AY160" s="101" t="s">
        <v>204</v>
      </c>
    </row>
    <row r="161" spans="1:51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2419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81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51" s="13" customFormat="1" x14ac:dyDescent="0.2">
      <c r="A162" s="225"/>
      <c r="B162" s="226"/>
      <c r="C162" s="225"/>
      <c r="D162" s="200" t="s">
        <v>212</v>
      </c>
      <c r="E162" s="227" t="s">
        <v>1</v>
      </c>
      <c r="F162" s="228" t="s">
        <v>2420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81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51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2421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51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2413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51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2422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51" s="13" customFormat="1" x14ac:dyDescent="0.2">
      <c r="A166" s="225"/>
      <c r="B166" s="226"/>
      <c r="C166" s="225"/>
      <c r="D166" s="200" t="s">
        <v>212</v>
      </c>
      <c r="E166" s="227" t="s">
        <v>1</v>
      </c>
      <c r="F166" s="228" t="s">
        <v>2423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51" s="13" customFormat="1" x14ac:dyDescent="0.2">
      <c r="A167" s="225"/>
      <c r="B167" s="226"/>
      <c r="C167" s="225"/>
      <c r="D167" s="200" t="s">
        <v>212</v>
      </c>
      <c r="E167" s="227" t="s">
        <v>1</v>
      </c>
      <c r="F167" s="228" t="s">
        <v>2424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51" s="13" customFormat="1" x14ac:dyDescent="0.2">
      <c r="A168" s="225"/>
      <c r="B168" s="226"/>
      <c r="C168" s="225"/>
      <c r="D168" s="200" t="s">
        <v>212</v>
      </c>
      <c r="E168" s="227" t="s">
        <v>1</v>
      </c>
      <c r="F168" s="228" t="s">
        <v>2425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51" s="16" customFormat="1" x14ac:dyDescent="0.2">
      <c r="A169" s="232"/>
      <c r="B169" s="233"/>
      <c r="C169" s="232"/>
      <c r="D169" s="200" t="s">
        <v>212</v>
      </c>
      <c r="E169" s="234" t="s">
        <v>1</v>
      </c>
      <c r="F169" s="235" t="s">
        <v>1067</v>
      </c>
      <c r="G169" s="232"/>
      <c r="H169" s="236">
        <v>0</v>
      </c>
      <c r="I169" s="232"/>
      <c r="J169" s="232"/>
      <c r="K169" s="232"/>
      <c r="L169" s="233"/>
      <c r="M169" s="237"/>
      <c r="N169" s="238"/>
      <c r="O169" s="238"/>
      <c r="P169" s="238"/>
      <c r="Q169" s="238"/>
      <c r="R169" s="238"/>
      <c r="S169" s="238"/>
      <c r="T169" s="239"/>
      <c r="U169" s="232"/>
      <c r="V169" s="232"/>
      <c r="AT169" s="104" t="s">
        <v>212</v>
      </c>
      <c r="AU169" s="104" t="s">
        <v>81</v>
      </c>
      <c r="AV169" s="16" t="s">
        <v>230</v>
      </c>
      <c r="AW169" s="16" t="s">
        <v>32</v>
      </c>
      <c r="AX169" s="16" t="s">
        <v>75</v>
      </c>
      <c r="AY169" s="104" t="s">
        <v>204</v>
      </c>
    </row>
    <row r="170" spans="1:51" s="13" customFormat="1" x14ac:dyDescent="0.2">
      <c r="A170" s="225"/>
      <c r="B170" s="226"/>
      <c r="C170" s="225"/>
      <c r="D170" s="200" t="s">
        <v>212</v>
      </c>
      <c r="E170" s="227" t="s">
        <v>1</v>
      </c>
      <c r="F170" s="228" t="s">
        <v>2426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51" s="13" customFormat="1" x14ac:dyDescent="0.2">
      <c r="A171" s="225"/>
      <c r="B171" s="226"/>
      <c r="C171" s="225"/>
      <c r="D171" s="200" t="s">
        <v>212</v>
      </c>
      <c r="E171" s="227" t="s">
        <v>1</v>
      </c>
      <c r="F171" s="228" t="s">
        <v>2427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81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51" s="13" customFormat="1" x14ac:dyDescent="0.2">
      <c r="A172" s="225"/>
      <c r="B172" s="226"/>
      <c r="C172" s="225"/>
      <c r="D172" s="200" t="s">
        <v>212</v>
      </c>
      <c r="E172" s="227" t="s">
        <v>1</v>
      </c>
      <c r="F172" s="228" t="s">
        <v>2428</v>
      </c>
      <c r="G172" s="225"/>
      <c r="H172" s="227" t="s">
        <v>1</v>
      </c>
      <c r="I172" s="225"/>
      <c r="J172" s="225"/>
      <c r="K172" s="225"/>
      <c r="L172" s="226"/>
      <c r="M172" s="229"/>
      <c r="N172" s="230"/>
      <c r="O172" s="230"/>
      <c r="P172" s="230"/>
      <c r="Q172" s="230"/>
      <c r="R172" s="230"/>
      <c r="S172" s="230"/>
      <c r="T172" s="231"/>
      <c r="U172" s="225"/>
      <c r="V172" s="225"/>
      <c r="AT172" s="101" t="s">
        <v>212</v>
      </c>
      <c r="AU172" s="101" t="s">
        <v>81</v>
      </c>
      <c r="AV172" s="13" t="s">
        <v>81</v>
      </c>
      <c r="AW172" s="13" t="s">
        <v>32</v>
      </c>
      <c r="AX172" s="13" t="s">
        <v>75</v>
      </c>
      <c r="AY172" s="101" t="s">
        <v>204</v>
      </c>
    </row>
    <row r="173" spans="1:51" s="13" customFormat="1" x14ac:dyDescent="0.2">
      <c r="A173" s="225"/>
      <c r="B173" s="226"/>
      <c r="C173" s="225"/>
      <c r="D173" s="200" t="s">
        <v>212</v>
      </c>
      <c r="E173" s="227" t="s">
        <v>1</v>
      </c>
      <c r="F173" s="228" t="s">
        <v>2429</v>
      </c>
      <c r="G173" s="225"/>
      <c r="H173" s="227" t="s">
        <v>1</v>
      </c>
      <c r="I173" s="225"/>
      <c r="J173" s="225"/>
      <c r="K173" s="225"/>
      <c r="L173" s="226"/>
      <c r="M173" s="229"/>
      <c r="N173" s="230"/>
      <c r="O173" s="230"/>
      <c r="P173" s="230"/>
      <c r="Q173" s="230"/>
      <c r="R173" s="230"/>
      <c r="S173" s="230"/>
      <c r="T173" s="231"/>
      <c r="U173" s="225"/>
      <c r="V173" s="225"/>
      <c r="AT173" s="101" t="s">
        <v>212</v>
      </c>
      <c r="AU173" s="101" t="s">
        <v>81</v>
      </c>
      <c r="AV173" s="13" t="s">
        <v>81</v>
      </c>
      <c r="AW173" s="13" t="s">
        <v>32</v>
      </c>
      <c r="AX173" s="13" t="s">
        <v>75</v>
      </c>
      <c r="AY173" s="101" t="s">
        <v>204</v>
      </c>
    </row>
    <row r="174" spans="1:51" s="13" customFormat="1" x14ac:dyDescent="0.2">
      <c r="A174" s="225"/>
      <c r="B174" s="226"/>
      <c r="C174" s="225"/>
      <c r="D174" s="200" t="s">
        <v>212</v>
      </c>
      <c r="E174" s="227" t="s">
        <v>1</v>
      </c>
      <c r="F174" s="228" t="s">
        <v>2430</v>
      </c>
      <c r="G174" s="225"/>
      <c r="H174" s="227" t="s">
        <v>1</v>
      </c>
      <c r="I174" s="225"/>
      <c r="J174" s="225"/>
      <c r="K174" s="225"/>
      <c r="L174" s="226"/>
      <c r="M174" s="229"/>
      <c r="N174" s="230"/>
      <c r="O174" s="230"/>
      <c r="P174" s="230"/>
      <c r="Q174" s="230"/>
      <c r="R174" s="230"/>
      <c r="S174" s="230"/>
      <c r="T174" s="231"/>
      <c r="U174" s="225"/>
      <c r="V174" s="225"/>
      <c r="AT174" s="101" t="s">
        <v>212</v>
      </c>
      <c r="AU174" s="101" t="s">
        <v>81</v>
      </c>
      <c r="AV174" s="13" t="s">
        <v>81</v>
      </c>
      <c r="AW174" s="13" t="s">
        <v>32</v>
      </c>
      <c r="AX174" s="13" t="s">
        <v>75</v>
      </c>
      <c r="AY174" s="101" t="s">
        <v>204</v>
      </c>
    </row>
    <row r="175" spans="1:51" s="13" customFormat="1" x14ac:dyDescent="0.2">
      <c r="A175" s="225"/>
      <c r="B175" s="226"/>
      <c r="C175" s="225"/>
      <c r="D175" s="200" t="s">
        <v>212</v>
      </c>
      <c r="E175" s="227" t="s">
        <v>1</v>
      </c>
      <c r="F175" s="228" t="s">
        <v>2431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51" s="13" customFormat="1" ht="22.5" x14ac:dyDescent="0.2">
      <c r="A176" s="225"/>
      <c r="B176" s="226"/>
      <c r="C176" s="225"/>
      <c r="D176" s="200" t="s">
        <v>212</v>
      </c>
      <c r="E176" s="227" t="s">
        <v>1</v>
      </c>
      <c r="F176" s="228" t="s">
        <v>2432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6" customFormat="1" x14ac:dyDescent="0.2">
      <c r="A177" s="232"/>
      <c r="B177" s="233"/>
      <c r="C177" s="232"/>
      <c r="D177" s="200" t="s">
        <v>212</v>
      </c>
      <c r="E177" s="234" t="s">
        <v>1</v>
      </c>
      <c r="F177" s="235" t="s">
        <v>1067</v>
      </c>
      <c r="G177" s="232"/>
      <c r="H177" s="236">
        <v>0</v>
      </c>
      <c r="I177" s="232"/>
      <c r="J177" s="232"/>
      <c r="K177" s="232"/>
      <c r="L177" s="233"/>
      <c r="M177" s="237"/>
      <c r="N177" s="238"/>
      <c r="O177" s="238"/>
      <c r="P177" s="238"/>
      <c r="Q177" s="238"/>
      <c r="R177" s="238"/>
      <c r="S177" s="238"/>
      <c r="T177" s="239"/>
      <c r="U177" s="232"/>
      <c r="V177" s="232"/>
      <c r="AT177" s="104" t="s">
        <v>212</v>
      </c>
      <c r="AU177" s="104" t="s">
        <v>81</v>
      </c>
      <c r="AV177" s="16" t="s">
        <v>230</v>
      </c>
      <c r="AW177" s="16" t="s">
        <v>32</v>
      </c>
      <c r="AX177" s="16" t="s">
        <v>75</v>
      </c>
      <c r="AY177" s="104" t="s">
        <v>204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2433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3" customFormat="1" x14ac:dyDescent="0.2">
      <c r="A179" s="225"/>
      <c r="B179" s="226"/>
      <c r="C179" s="225"/>
      <c r="D179" s="200" t="s">
        <v>212</v>
      </c>
      <c r="E179" s="227" t="s">
        <v>1</v>
      </c>
      <c r="F179" s="228" t="s">
        <v>2434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2435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81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65" s="16" customFormat="1" x14ac:dyDescent="0.2">
      <c r="A181" s="232"/>
      <c r="B181" s="233"/>
      <c r="C181" s="232"/>
      <c r="D181" s="200" t="s">
        <v>212</v>
      </c>
      <c r="E181" s="234" t="s">
        <v>1</v>
      </c>
      <c r="F181" s="235" t="s">
        <v>1067</v>
      </c>
      <c r="G181" s="232"/>
      <c r="H181" s="236">
        <v>0</v>
      </c>
      <c r="I181" s="232"/>
      <c r="J181" s="232"/>
      <c r="K181" s="232"/>
      <c r="L181" s="233"/>
      <c r="M181" s="237"/>
      <c r="N181" s="238"/>
      <c r="O181" s="238"/>
      <c r="P181" s="238"/>
      <c r="Q181" s="238"/>
      <c r="R181" s="238"/>
      <c r="S181" s="238"/>
      <c r="T181" s="239"/>
      <c r="U181" s="232"/>
      <c r="V181" s="232"/>
      <c r="AT181" s="104" t="s">
        <v>212</v>
      </c>
      <c r="AU181" s="104" t="s">
        <v>81</v>
      </c>
      <c r="AV181" s="16" t="s">
        <v>230</v>
      </c>
      <c r="AW181" s="16" t="s">
        <v>32</v>
      </c>
      <c r="AX181" s="16" t="s">
        <v>75</v>
      </c>
      <c r="AY181" s="104" t="s">
        <v>204</v>
      </c>
    </row>
    <row r="182" spans="1:65" s="13" customFormat="1" x14ac:dyDescent="0.2">
      <c r="A182" s="225"/>
      <c r="B182" s="226"/>
      <c r="C182" s="225"/>
      <c r="D182" s="200" t="s">
        <v>212</v>
      </c>
      <c r="E182" s="227" t="s">
        <v>1</v>
      </c>
      <c r="F182" s="228" t="s">
        <v>2436</v>
      </c>
      <c r="G182" s="225"/>
      <c r="H182" s="227" t="s">
        <v>1</v>
      </c>
      <c r="I182" s="225"/>
      <c r="J182" s="225"/>
      <c r="K182" s="225"/>
      <c r="L182" s="226"/>
      <c r="M182" s="229"/>
      <c r="N182" s="230"/>
      <c r="O182" s="230"/>
      <c r="P182" s="230"/>
      <c r="Q182" s="230"/>
      <c r="R182" s="230"/>
      <c r="S182" s="230"/>
      <c r="T182" s="231"/>
      <c r="U182" s="225"/>
      <c r="V182" s="225"/>
      <c r="AT182" s="101" t="s">
        <v>212</v>
      </c>
      <c r="AU182" s="101" t="s">
        <v>81</v>
      </c>
      <c r="AV182" s="13" t="s">
        <v>81</v>
      </c>
      <c r="AW182" s="13" t="s">
        <v>32</v>
      </c>
      <c r="AX182" s="13" t="s">
        <v>75</v>
      </c>
      <c r="AY182" s="101" t="s">
        <v>204</v>
      </c>
    </row>
    <row r="183" spans="1:65" s="14" customFormat="1" x14ac:dyDescent="0.2">
      <c r="A183" s="198"/>
      <c r="B183" s="199"/>
      <c r="C183" s="198"/>
      <c r="D183" s="200" t="s">
        <v>212</v>
      </c>
      <c r="E183" s="201" t="s">
        <v>1</v>
      </c>
      <c r="F183" s="202" t="s">
        <v>2437</v>
      </c>
      <c r="G183" s="198"/>
      <c r="H183" s="203">
        <v>1304.691</v>
      </c>
      <c r="I183" s="198"/>
      <c r="J183" s="198"/>
      <c r="K183" s="198"/>
      <c r="L183" s="199"/>
      <c r="M183" s="204"/>
      <c r="N183" s="205"/>
      <c r="O183" s="205"/>
      <c r="P183" s="205"/>
      <c r="Q183" s="205"/>
      <c r="R183" s="205"/>
      <c r="S183" s="205"/>
      <c r="T183" s="206"/>
      <c r="U183" s="198"/>
      <c r="V183" s="198"/>
      <c r="AT183" s="102" t="s">
        <v>212</v>
      </c>
      <c r="AU183" s="102" t="s">
        <v>81</v>
      </c>
      <c r="AV183" s="14" t="s">
        <v>83</v>
      </c>
      <c r="AW183" s="14" t="s">
        <v>32</v>
      </c>
      <c r="AX183" s="14" t="s">
        <v>75</v>
      </c>
      <c r="AY183" s="102" t="s">
        <v>204</v>
      </c>
    </row>
    <row r="184" spans="1:65" s="15" customFormat="1" x14ac:dyDescent="0.2">
      <c r="A184" s="207"/>
      <c r="B184" s="208"/>
      <c r="C184" s="207"/>
      <c r="D184" s="200" t="s">
        <v>212</v>
      </c>
      <c r="E184" s="209" t="s">
        <v>1</v>
      </c>
      <c r="F184" s="210" t="s">
        <v>227</v>
      </c>
      <c r="G184" s="207"/>
      <c r="H184" s="211">
        <v>1304.691</v>
      </c>
      <c r="I184" s="207"/>
      <c r="J184" s="207"/>
      <c r="K184" s="207"/>
      <c r="L184" s="208"/>
      <c r="M184" s="212"/>
      <c r="N184" s="213"/>
      <c r="O184" s="213"/>
      <c r="P184" s="213"/>
      <c r="Q184" s="213"/>
      <c r="R184" s="213"/>
      <c r="S184" s="213"/>
      <c r="T184" s="214"/>
      <c r="U184" s="207"/>
      <c r="V184" s="207"/>
      <c r="AT184" s="103" t="s">
        <v>212</v>
      </c>
      <c r="AU184" s="103" t="s">
        <v>81</v>
      </c>
      <c r="AV184" s="15" t="s">
        <v>211</v>
      </c>
      <c r="AW184" s="15" t="s">
        <v>32</v>
      </c>
      <c r="AX184" s="15" t="s">
        <v>81</v>
      </c>
      <c r="AY184" s="103" t="s">
        <v>204</v>
      </c>
    </row>
    <row r="185" spans="1:65" s="12" customFormat="1" ht="25.9" customHeight="1" x14ac:dyDescent="0.2">
      <c r="A185" s="176"/>
      <c r="B185" s="177"/>
      <c r="C185" s="176"/>
      <c r="D185" s="178" t="s">
        <v>74</v>
      </c>
      <c r="E185" s="179" t="s">
        <v>523</v>
      </c>
      <c r="F185" s="179" t="s">
        <v>2438</v>
      </c>
      <c r="G185" s="176"/>
      <c r="H185" s="176"/>
      <c r="I185" s="176"/>
      <c r="J185" s="180">
        <f>BK185</f>
        <v>0</v>
      </c>
      <c r="K185" s="176"/>
      <c r="L185" s="177"/>
      <c r="M185" s="181"/>
      <c r="N185" s="182"/>
      <c r="O185" s="182"/>
      <c r="P185" s="183">
        <f>SUM(P186:P227)</f>
        <v>0</v>
      </c>
      <c r="Q185" s="182"/>
      <c r="R185" s="183">
        <f>SUM(R186:R227)</f>
        <v>0</v>
      </c>
      <c r="S185" s="182"/>
      <c r="T185" s="184">
        <f>SUM(T186:T227)</f>
        <v>0</v>
      </c>
      <c r="U185" s="176"/>
      <c r="V185" s="176"/>
      <c r="AR185" s="96" t="s">
        <v>81</v>
      </c>
      <c r="AT185" s="97" t="s">
        <v>74</v>
      </c>
      <c r="AU185" s="97" t="s">
        <v>75</v>
      </c>
      <c r="AY185" s="96" t="s">
        <v>204</v>
      </c>
      <c r="BK185" s="98">
        <f>SUM(BK186:BK227)</f>
        <v>0</v>
      </c>
    </row>
    <row r="186" spans="1:65" s="2" customFormat="1" ht="21.75" customHeight="1" x14ac:dyDescent="0.2">
      <c r="A186" s="111"/>
      <c r="B186" s="112"/>
      <c r="C186" s="187" t="s">
        <v>83</v>
      </c>
      <c r="D186" s="187" t="s">
        <v>207</v>
      </c>
      <c r="E186" s="188" t="s">
        <v>2439</v>
      </c>
      <c r="F186" s="189" t="s">
        <v>2440</v>
      </c>
      <c r="G186" s="190" t="s">
        <v>210</v>
      </c>
      <c r="H186" s="191">
        <v>119.691</v>
      </c>
      <c r="I186" s="192"/>
      <c r="J186" s="192">
        <f>ROUND(I186*H186,2)</f>
        <v>0</v>
      </c>
      <c r="K186" s="193"/>
      <c r="L186" s="112"/>
      <c r="M186" s="194" t="s">
        <v>1</v>
      </c>
      <c r="N186" s="195" t="s">
        <v>40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211</v>
      </c>
      <c r="AT186" s="99" t="s">
        <v>207</v>
      </c>
      <c r="AU186" s="99" t="s">
        <v>81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211</v>
      </c>
      <c r="BM186" s="99" t="s">
        <v>211</v>
      </c>
    </row>
    <row r="187" spans="1:65" s="13" customFormat="1" ht="33.75" x14ac:dyDescent="0.2">
      <c r="A187" s="225"/>
      <c r="B187" s="226"/>
      <c r="C187" s="225"/>
      <c r="D187" s="200" t="s">
        <v>212</v>
      </c>
      <c r="E187" s="227" t="s">
        <v>1</v>
      </c>
      <c r="F187" s="228" t="s">
        <v>2441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65" s="13" customFormat="1" ht="22.5" x14ac:dyDescent="0.2">
      <c r="A188" s="225"/>
      <c r="B188" s="226"/>
      <c r="C188" s="225"/>
      <c r="D188" s="200" t="s">
        <v>212</v>
      </c>
      <c r="E188" s="227" t="s">
        <v>1</v>
      </c>
      <c r="F188" s="228" t="s">
        <v>2391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65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2395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65" s="13" customFormat="1" x14ac:dyDescent="0.2">
      <c r="A190" s="225"/>
      <c r="B190" s="226"/>
      <c r="C190" s="225"/>
      <c r="D190" s="200" t="s">
        <v>212</v>
      </c>
      <c r="E190" s="227" t="s">
        <v>1</v>
      </c>
      <c r="F190" s="228" t="s">
        <v>2396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81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3" customFormat="1" x14ac:dyDescent="0.2">
      <c r="A191" s="225"/>
      <c r="B191" s="226"/>
      <c r="C191" s="225"/>
      <c r="D191" s="200" t="s">
        <v>212</v>
      </c>
      <c r="E191" s="227" t="s">
        <v>1</v>
      </c>
      <c r="F191" s="228" t="s">
        <v>2397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81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65" s="13" customFormat="1" x14ac:dyDescent="0.2">
      <c r="A192" s="225"/>
      <c r="B192" s="226"/>
      <c r="C192" s="225"/>
      <c r="D192" s="200" t="s">
        <v>212</v>
      </c>
      <c r="E192" s="227" t="s">
        <v>1</v>
      </c>
      <c r="F192" s="228" t="s">
        <v>2398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51" s="13" customFormat="1" x14ac:dyDescent="0.2">
      <c r="A193" s="225"/>
      <c r="B193" s="226"/>
      <c r="C193" s="225"/>
      <c r="D193" s="200" t="s">
        <v>212</v>
      </c>
      <c r="E193" s="227" t="s">
        <v>1</v>
      </c>
      <c r="F193" s="228" t="s">
        <v>2399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51" s="13" customFormat="1" x14ac:dyDescent="0.2">
      <c r="A194" s="225"/>
      <c r="B194" s="226"/>
      <c r="C194" s="225"/>
      <c r="D194" s="200" t="s">
        <v>212</v>
      </c>
      <c r="E194" s="227" t="s">
        <v>1</v>
      </c>
      <c r="F194" s="228" t="s">
        <v>2400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51" s="13" customFormat="1" x14ac:dyDescent="0.2">
      <c r="A195" s="225"/>
      <c r="B195" s="226"/>
      <c r="C195" s="225"/>
      <c r="D195" s="200" t="s">
        <v>212</v>
      </c>
      <c r="E195" s="227" t="s">
        <v>1</v>
      </c>
      <c r="F195" s="228" t="s">
        <v>2401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81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51" s="16" customFormat="1" x14ac:dyDescent="0.2">
      <c r="A196" s="232"/>
      <c r="B196" s="233"/>
      <c r="C196" s="232"/>
      <c r="D196" s="200" t="s">
        <v>212</v>
      </c>
      <c r="E196" s="234" t="s">
        <v>1</v>
      </c>
      <c r="F196" s="235" t="s">
        <v>1067</v>
      </c>
      <c r="G196" s="232"/>
      <c r="H196" s="236">
        <v>0</v>
      </c>
      <c r="I196" s="232"/>
      <c r="J196" s="232"/>
      <c r="K196" s="232"/>
      <c r="L196" s="233"/>
      <c r="M196" s="237"/>
      <c r="N196" s="238"/>
      <c r="O196" s="238"/>
      <c r="P196" s="238"/>
      <c r="Q196" s="238"/>
      <c r="R196" s="238"/>
      <c r="S196" s="238"/>
      <c r="T196" s="239"/>
      <c r="U196" s="232"/>
      <c r="V196" s="232"/>
      <c r="AT196" s="104" t="s">
        <v>212</v>
      </c>
      <c r="AU196" s="104" t="s">
        <v>81</v>
      </c>
      <c r="AV196" s="16" t="s">
        <v>230</v>
      </c>
      <c r="AW196" s="16" t="s">
        <v>32</v>
      </c>
      <c r="AX196" s="16" t="s">
        <v>75</v>
      </c>
      <c r="AY196" s="104" t="s">
        <v>204</v>
      </c>
    </row>
    <row r="197" spans="1:51" s="13" customFormat="1" x14ac:dyDescent="0.2">
      <c r="A197" s="225"/>
      <c r="B197" s="226"/>
      <c r="C197" s="225"/>
      <c r="D197" s="200" t="s">
        <v>212</v>
      </c>
      <c r="E197" s="227" t="s">
        <v>1</v>
      </c>
      <c r="F197" s="228" t="s">
        <v>2402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81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51" s="13" customFormat="1" x14ac:dyDescent="0.2">
      <c r="A198" s="225"/>
      <c r="B198" s="226"/>
      <c r="C198" s="225"/>
      <c r="D198" s="200" t="s">
        <v>212</v>
      </c>
      <c r="E198" s="227" t="s">
        <v>1</v>
      </c>
      <c r="F198" s="228" t="s">
        <v>2403</v>
      </c>
      <c r="G198" s="225"/>
      <c r="H198" s="227" t="s">
        <v>1</v>
      </c>
      <c r="I198" s="225"/>
      <c r="J198" s="225"/>
      <c r="K198" s="225"/>
      <c r="L198" s="226"/>
      <c r="M198" s="229"/>
      <c r="N198" s="230"/>
      <c r="O198" s="230"/>
      <c r="P198" s="230"/>
      <c r="Q198" s="230"/>
      <c r="R198" s="230"/>
      <c r="S198" s="230"/>
      <c r="T198" s="231"/>
      <c r="U198" s="225"/>
      <c r="V198" s="225"/>
      <c r="AT198" s="101" t="s">
        <v>212</v>
      </c>
      <c r="AU198" s="101" t="s">
        <v>81</v>
      </c>
      <c r="AV198" s="13" t="s">
        <v>81</v>
      </c>
      <c r="AW198" s="13" t="s">
        <v>32</v>
      </c>
      <c r="AX198" s="13" t="s">
        <v>75</v>
      </c>
      <c r="AY198" s="101" t="s">
        <v>204</v>
      </c>
    </row>
    <row r="199" spans="1:51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2404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81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51" s="13" customFormat="1" x14ac:dyDescent="0.2">
      <c r="A200" s="225"/>
      <c r="B200" s="226"/>
      <c r="C200" s="225"/>
      <c r="D200" s="200" t="s">
        <v>212</v>
      </c>
      <c r="E200" s="227" t="s">
        <v>1</v>
      </c>
      <c r="F200" s="228" t="s">
        <v>2405</v>
      </c>
      <c r="G200" s="225"/>
      <c r="H200" s="227" t="s">
        <v>1</v>
      </c>
      <c r="I200" s="225"/>
      <c r="J200" s="225"/>
      <c r="K200" s="225"/>
      <c r="L200" s="226"/>
      <c r="M200" s="229"/>
      <c r="N200" s="230"/>
      <c r="O200" s="230"/>
      <c r="P200" s="230"/>
      <c r="Q200" s="230"/>
      <c r="R200" s="230"/>
      <c r="S200" s="230"/>
      <c r="T200" s="231"/>
      <c r="U200" s="225"/>
      <c r="V200" s="225"/>
      <c r="AT200" s="101" t="s">
        <v>212</v>
      </c>
      <c r="AU200" s="101" t="s">
        <v>81</v>
      </c>
      <c r="AV200" s="13" t="s">
        <v>81</v>
      </c>
      <c r="AW200" s="13" t="s">
        <v>32</v>
      </c>
      <c r="AX200" s="13" t="s">
        <v>75</v>
      </c>
      <c r="AY200" s="101" t="s">
        <v>204</v>
      </c>
    </row>
    <row r="201" spans="1:51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2406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51" s="13" customFormat="1" x14ac:dyDescent="0.2">
      <c r="A202" s="225"/>
      <c r="B202" s="226"/>
      <c r="C202" s="225"/>
      <c r="D202" s="200" t="s">
        <v>212</v>
      </c>
      <c r="E202" s="227" t="s">
        <v>1</v>
      </c>
      <c r="F202" s="228" t="s">
        <v>2407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81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51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2408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81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51" s="13" customFormat="1" x14ac:dyDescent="0.2">
      <c r="A204" s="225"/>
      <c r="B204" s="226"/>
      <c r="C204" s="225"/>
      <c r="D204" s="200" t="s">
        <v>212</v>
      </c>
      <c r="E204" s="227" t="s">
        <v>1</v>
      </c>
      <c r="F204" s="228" t="s">
        <v>2409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51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2410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51" s="13" customFormat="1" x14ac:dyDescent="0.2">
      <c r="A206" s="225"/>
      <c r="B206" s="226"/>
      <c r="C206" s="225"/>
      <c r="D206" s="200" t="s">
        <v>212</v>
      </c>
      <c r="E206" s="227" t="s">
        <v>1</v>
      </c>
      <c r="F206" s="228" t="s">
        <v>2411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51" s="13" customFormat="1" x14ac:dyDescent="0.2">
      <c r="A207" s="225"/>
      <c r="B207" s="226"/>
      <c r="C207" s="225"/>
      <c r="D207" s="200" t="s">
        <v>212</v>
      </c>
      <c r="E207" s="227" t="s">
        <v>1</v>
      </c>
      <c r="F207" s="228" t="s">
        <v>2412</v>
      </c>
      <c r="G207" s="225"/>
      <c r="H207" s="227" t="s">
        <v>1</v>
      </c>
      <c r="I207" s="225"/>
      <c r="J207" s="225"/>
      <c r="K207" s="225"/>
      <c r="L207" s="226"/>
      <c r="M207" s="229"/>
      <c r="N207" s="230"/>
      <c r="O207" s="230"/>
      <c r="P207" s="230"/>
      <c r="Q207" s="230"/>
      <c r="R207" s="230"/>
      <c r="S207" s="230"/>
      <c r="T207" s="231"/>
      <c r="U207" s="225"/>
      <c r="V207" s="225"/>
      <c r="AT207" s="101" t="s">
        <v>212</v>
      </c>
      <c r="AU207" s="101" t="s">
        <v>81</v>
      </c>
      <c r="AV207" s="13" t="s">
        <v>81</v>
      </c>
      <c r="AW207" s="13" t="s">
        <v>32</v>
      </c>
      <c r="AX207" s="13" t="s">
        <v>75</v>
      </c>
      <c r="AY207" s="101" t="s">
        <v>204</v>
      </c>
    </row>
    <row r="208" spans="1:51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2413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81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51" s="13" customFormat="1" x14ac:dyDescent="0.2">
      <c r="A209" s="225"/>
      <c r="B209" s="226"/>
      <c r="C209" s="225"/>
      <c r="D209" s="200" t="s">
        <v>212</v>
      </c>
      <c r="E209" s="227" t="s">
        <v>1</v>
      </c>
      <c r="F209" s="228" t="s">
        <v>2403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81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51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2405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81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51" s="13" customFormat="1" x14ac:dyDescent="0.2">
      <c r="A211" s="225"/>
      <c r="B211" s="226"/>
      <c r="C211" s="225"/>
      <c r="D211" s="200" t="s">
        <v>212</v>
      </c>
      <c r="E211" s="227" t="s">
        <v>1</v>
      </c>
      <c r="F211" s="228" t="s">
        <v>2414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81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51" s="13" customFormat="1" x14ac:dyDescent="0.2">
      <c r="A212" s="225"/>
      <c r="B212" s="226"/>
      <c r="C212" s="225"/>
      <c r="D212" s="200" t="s">
        <v>212</v>
      </c>
      <c r="E212" s="227" t="s">
        <v>1</v>
      </c>
      <c r="F212" s="228" t="s">
        <v>2415</v>
      </c>
      <c r="G212" s="225"/>
      <c r="H212" s="227" t="s">
        <v>1</v>
      </c>
      <c r="I212" s="225"/>
      <c r="J212" s="225"/>
      <c r="K212" s="225"/>
      <c r="L212" s="226"/>
      <c r="M212" s="229"/>
      <c r="N212" s="230"/>
      <c r="O212" s="230"/>
      <c r="P212" s="230"/>
      <c r="Q212" s="230"/>
      <c r="R212" s="230"/>
      <c r="S212" s="230"/>
      <c r="T212" s="231"/>
      <c r="U212" s="225"/>
      <c r="V212" s="225"/>
      <c r="AT212" s="101" t="s">
        <v>212</v>
      </c>
      <c r="AU212" s="101" t="s">
        <v>81</v>
      </c>
      <c r="AV212" s="13" t="s">
        <v>81</v>
      </c>
      <c r="AW212" s="13" t="s">
        <v>32</v>
      </c>
      <c r="AX212" s="13" t="s">
        <v>75</v>
      </c>
      <c r="AY212" s="101" t="s">
        <v>204</v>
      </c>
    </row>
    <row r="213" spans="1:51" s="13" customFormat="1" x14ac:dyDescent="0.2">
      <c r="A213" s="225"/>
      <c r="B213" s="226"/>
      <c r="C213" s="225"/>
      <c r="D213" s="200" t="s">
        <v>212</v>
      </c>
      <c r="E213" s="227" t="s">
        <v>1</v>
      </c>
      <c r="F213" s="228" t="s">
        <v>2416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51" s="13" customFormat="1" x14ac:dyDescent="0.2">
      <c r="A214" s="225"/>
      <c r="B214" s="226"/>
      <c r="C214" s="225"/>
      <c r="D214" s="200" t="s">
        <v>212</v>
      </c>
      <c r="E214" s="227" t="s">
        <v>1</v>
      </c>
      <c r="F214" s="228" t="s">
        <v>2417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51" s="16" customFormat="1" x14ac:dyDescent="0.2">
      <c r="A215" s="232"/>
      <c r="B215" s="233"/>
      <c r="C215" s="232"/>
      <c r="D215" s="200" t="s">
        <v>212</v>
      </c>
      <c r="E215" s="234" t="s">
        <v>1</v>
      </c>
      <c r="F215" s="235" t="s">
        <v>1067</v>
      </c>
      <c r="G215" s="232"/>
      <c r="H215" s="236">
        <v>0</v>
      </c>
      <c r="I215" s="232"/>
      <c r="J215" s="232"/>
      <c r="K215" s="232"/>
      <c r="L215" s="233"/>
      <c r="M215" s="237"/>
      <c r="N215" s="238"/>
      <c r="O215" s="238"/>
      <c r="P215" s="238"/>
      <c r="Q215" s="238"/>
      <c r="R215" s="238"/>
      <c r="S215" s="238"/>
      <c r="T215" s="239"/>
      <c r="U215" s="232"/>
      <c r="V215" s="232"/>
      <c r="AT215" s="104" t="s">
        <v>212</v>
      </c>
      <c r="AU215" s="104" t="s">
        <v>81</v>
      </c>
      <c r="AV215" s="16" t="s">
        <v>230</v>
      </c>
      <c r="AW215" s="16" t="s">
        <v>32</v>
      </c>
      <c r="AX215" s="16" t="s">
        <v>75</v>
      </c>
      <c r="AY215" s="104" t="s">
        <v>204</v>
      </c>
    </row>
    <row r="216" spans="1:51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2418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81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51" s="13" customFormat="1" x14ac:dyDescent="0.2">
      <c r="A217" s="225"/>
      <c r="B217" s="226"/>
      <c r="C217" s="225"/>
      <c r="D217" s="200" t="s">
        <v>212</v>
      </c>
      <c r="E217" s="227" t="s">
        <v>1</v>
      </c>
      <c r="F217" s="228" t="s">
        <v>2419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81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51" s="13" customFormat="1" x14ac:dyDescent="0.2">
      <c r="A218" s="225"/>
      <c r="B218" s="226"/>
      <c r="C218" s="225"/>
      <c r="D218" s="200" t="s">
        <v>212</v>
      </c>
      <c r="E218" s="227" t="s">
        <v>1</v>
      </c>
      <c r="F218" s="228" t="s">
        <v>2420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51" s="13" customFormat="1" x14ac:dyDescent="0.2">
      <c r="A219" s="225"/>
      <c r="B219" s="226"/>
      <c r="C219" s="225"/>
      <c r="D219" s="200" t="s">
        <v>212</v>
      </c>
      <c r="E219" s="227" t="s">
        <v>1</v>
      </c>
      <c r="F219" s="228" t="s">
        <v>2421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51" s="13" customFormat="1" x14ac:dyDescent="0.2">
      <c r="A220" s="225"/>
      <c r="B220" s="226"/>
      <c r="C220" s="225"/>
      <c r="D220" s="200" t="s">
        <v>212</v>
      </c>
      <c r="E220" s="227" t="s">
        <v>1</v>
      </c>
      <c r="F220" s="228" t="s">
        <v>2413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81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51" s="13" customFormat="1" x14ac:dyDescent="0.2">
      <c r="A221" s="225"/>
      <c r="B221" s="226"/>
      <c r="C221" s="225"/>
      <c r="D221" s="200" t="s">
        <v>212</v>
      </c>
      <c r="E221" s="227" t="s">
        <v>1</v>
      </c>
      <c r="F221" s="228" t="s">
        <v>2422</v>
      </c>
      <c r="G221" s="225"/>
      <c r="H221" s="227" t="s">
        <v>1</v>
      </c>
      <c r="I221" s="225"/>
      <c r="J221" s="225"/>
      <c r="K221" s="225"/>
      <c r="L221" s="226"/>
      <c r="M221" s="229"/>
      <c r="N221" s="230"/>
      <c r="O221" s="230"/>
      <c r="P221" s="230"/>
      <c r="Q221" s="230"/>
      <c r="R221" s="230"/>
      <c r="S221" s="230"/>
      <c r="T221" s="231"/>
      <c r="U221" s="225"/>
      <c r="V221" s="225"/>
      <c r="AT221" s="101" t="s">
        <v>212</v>
      </c>
      <c r="AU221" s="101" t="s">
        <v>81</v>
      </c>
      <c r="AV221" s="13" t="s">
        <v>81</v>
      </c>
      <c r="AW221" s="13" t="s">
        <v>32</v>
      </c>
      <c r="AX221" s="13" t="s">
        <v>75</v>
      </c>
      <c r="AY221" s="101" t="s">
        <v>204</v>
      </c>
    </row>
    <row r="222" spans="1:51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2423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51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2424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51" s="13" customFormat="1" x14ac:dyDescent="0.2">
      <c r="A224" s="225"/>
      <c r="B224" s="226"/>
      <c r="C224" s="225"/>
      <c r="D224" s="200" t="s">
        <v>212</v>
      </c>
      <c r="E224" s="227" t="s">
        <v>1</v>
      </c>
      <c r="F224" s="228" t="s">
        <v>2425</v>
      </c>
      <c r="G224" s="225"/>
      <c r="H224" s="227" t="s">
        <v>1</v>
      </c>
      <c r="I224" s="225"/>
      <c r="J224" s="225"/>
      <c r="K224" s="225"/>
      <c r="L224" s="226"/>
      <c r="M224" s="229"/>
      <c r="N224" s="230"/>
      <c r="O224" s="230"/>
      <c r="P224" s="230"/>
      <c r="Q224" s="230"/>
      <c r="R224" s="230"/>
      <c r="S224" s="230"/>
      <c r="T224" s="231"/>
      <c r="U224" s="225"/>
      <c r="V224" s="225"/>
      <c r="AT224" s="101" t="s">
        <v>212</v>
      </c>
      <c r="AU224" s="101" t="s">
        <v>81</v>
      </c>
      <c r="AV224" s="13" t="s">
        <v>81</v>
      </c>
      <c r="AW224" s="13" t="s">
        <v>32</v>
      </c>
      <c r="AX224" s="13" t="s">
        <v>75</v>
      </c>
      <c r="AY224" s="101" t="s">
        <v>204</v>
      </c>
    </row>
    <row r="225" spans="1:65" s="16" customFormat="1" x14ac:dyDescent="0.2">
      <c r="A225" s="232"/>
      <c r="B225" s="233"/>
      <c r="C225" s="232"/>
      <c r="D225" s="200" t="s">
        <v>212</v>
      </c>
      <c r="E225" s="234" t="s">
        <v>1</v>
      </c>
      <c r="F225" s="235" t="s">
        <v>1067</v>
      </c>
      <c r="G225" s="232"/>
      <c r="H225" s="236">
        <v>0</v>
      </c>
      <c r="I225" s="232"/>
      <c r="J225" s="232"/>
      <c r="K225" s="232"/>
      <c r="L225" s="233"/>
      <c r="M225" s="237"/>
      <c r="N225" s="238"/>
      <c r="O225" s="238"/>
      <c r="P225" s="238"/>
      <c r="Q225" s="238"/>
      <c r="R225" s="238"/>
      <c r="S225" s="238"/>
      <c r="T225" s="239"/>
      <c r="U225" s="232"/>
      <c r="V225" s="232"/>
      <c r="AT225" s="104" t="s">
        <v>212</v>
      </c>
      <c r="AU225" s="104" t="s">
        <v>81</v>
      </c>
      <c r="AV225" s="16" t="s">
        <v>230</v>
      </c>
      <c r="AW225" s="16" t="s">
        <v>32</v>
      </c>
      <c r="AX225" s="16" t="s">
        <v>75</v>
      </c>
      <c r="AY225" s="104" t="s">
        <v>204</v>
      </c>
    </row>
    <row r="226" spans="1:65" s="14" customFormat="1" x14ac:dyDescent="0.2">
      <c r="A226" s="198"/>
      <c r="B226" s="199"/>
      <c r="C226" s="198"/>
      <c r="D226" s="200" t="s">
        <v>212</v>
      </c>
      <c r="E226" s="201" t="s">
        <v>1</v>
      </c>
      <c r="F226" s="202" t="s">
        <v>2442</v>
      </c>
      <c r="G226" s="198"/>
      <c r="H226" s="203">
        <v>119.691</v>
      </c>
      <c r="I226" s="198"/>
      <c r="J226" s="198"/>
      <c r="K226" s="198"/>
      <c r="L226" s="199"/>
      <c r="M226" s="204"/>
      <c r="N226" s="205"/>
      <c r="O226" s="205"/>
      <c r="P226" s="205"/>
      <c r="Q226" s="205"/>
      <c r="R226" s="205"/>
      <c r="S226" s="205"/>
      <c r="T226" s="206"/>
      <c r="U226" s="198"/>
      <c r="V226" s="198"/>
      <c r="AT226" s="102" t="s">
        <v>212</v>
      </c>
      <c r="AU226" s="102" t="s">
        <v>81</v>
      </c>
      <c r="AV226" s="14" t="s">
        <v>83</v>
      </c>
      <c r="AW226" s="14" t="s">
        <v>32</v>
      </c>
      <c r="AX226" s="14" t="s">
        <v>75</v>
      </c>
      <c r="AY226" s="102" t="s">
        <v>204</v>
      </c>
    </row>
    <row r="227" spans="1:65" s="15" customFormat="1" x14ac:dyDescent="0.2">
      <c r="A227" s="207"/>
      <c r="B227" s="208"/>
      <c r="C227" s="207"/>
      <c r="D227" s="200" t="s">
        <v>212</v>
      </c>
      <c r="E227" s="209" t="s">
        <v>1</v>
      </c>
      <c r="F227" s="210" t="s">
        <v>227</v>
      </c>
      <c r="G227" s="207"/>
      <c r="H227" s="211">
        <v>119.691</v>
      </c>
      <c r="I227" s="207"/>
      <c r="J227" s="207"/>
      <c r="K227" s="207"/>
      <c r="L227" s="208"/>
      <c r="M227" s="212"/>
      <c r="N227" s="213"/>
      <c r="O227" s="213"/>
      <c r="P227" s="213"/>
      <c r="Q227" s="213"/>
      <c r="R227" s="213"/>
      <c r="S227" s="213"/>
      <c r="T227" s="214"/>
      <c r="U227" s="207"/>
      <c r="V227" s="207"/>
      <c r="AT227" s="103" t="s">
        <v>212</v>
      </c>
      <c r="AU227" s="103" t="s">
        <v>81</v>
      </c>
      <c r="AV227" s="15" t="s">
        <v>211</v>
      </c>
      <c r="AW227" s="15" t="s">
        <v>32</v>
      </c>
      <c r="AX227" s="15" t="s">
        <v>81</v>
      </c>
      <c r="AY227" s="103" t="s">
        <v>204</v>
      </c>
    </row>
    <row r="228" spans="1:65" s="12" customFormat="1" ht="25.9" customHeight="1" x14ac:dyDescent="0.2">
      <c r="A228" s="176"/>
      <c r="B228" s="177"/>
      <c r="C228" s="176"/>
      <c r="D228" s="178" t="s">
        <v>74</v>
      </c>
      <c r="E228" s="179" t="s">
        <v>284</v>
      </c>
      <c r="F228" s="179" t="s">
        <v>2443</v>
      </c>
      <c r="G228" s="176"/>
      <c r="H228" s="176"/>
      <c r="I228" s="176"/>
      <c r="J228" s="180">
        <f>BK228</f>
        <v>0</v>
      </c>
      <c r="K228" s="176"/>
      <c r="L228" s="177"/>
      <c r="M228" s="181"/>
      <c r="N228" s="182"/>
      <c r="O228" s="182"/>
      <c r="P228" s="183">
        <f>SUM(P229:P342)</f>
        <v>0</v>
      </c>
      <c r="Q228" s="182"/>
      <c r="R228" s="183">
        <f>SUM(R229:R342)</f>
        <v>0</v>
      </c>
      <c r="S228" s="182"/>
      <c r="T228" s="184">
        <f>SUM(T229:T342)</f>
        <v>0</v>
      </c>
      <c r="U228" s="176"/>
      <c r="V228" s="176"/>
      <c r="AR228" s="96" t="s">
        <v>81</v>
      </c>
      <c r="AT228" s="97" t="s">
        <v>74</v>
      </c>
      <c r="AU228" s="97" t="s">
        <v>75</v>
      </c>
      <c r="AY228" s="96" t="s">
        <v>204</v>
      </c>
      <c r="BK228" s="98">
        <f>SUM(BK229:BK342)</f>
        <v>0</v>
      </c>
    </row>
    <row r="229" spans="1:65" s="2" customFormat="1" ht="21.75" customHeight="1" x14ac:dyDescent="0.2">
      <c r="A229" s="111"/>
      <c r="B229" s="112"/>
      <c r="C229" s="187" t="s">
        <v>230</v>
      </c>
      <c r="D229" s="187" t="s">
        <v>207</v>
      </c>
      <c r="E229" s="188" t="s">
        <v>2444</v>
      </c>
      <c r="F229" s="189" t="s">
        <v>2445</v>
      </c>
      <c r="G229" s="190" t="s">
        <v>2446</v>
      </c>
      <c r="H229" s="191">
        <v>150</v>
      </c>
      <c r="I229" s="192"/>
      <c r="J229" s="192">
        <f>ROUND(I229*H229,2)</f>
        <v>0</v>
      </c>
      <c r="K229" s="193"/>
      <c r="L229" s="112"/>
      <c r="M229" s="194" t="s">
        <v>1</v>
      </c>
      <c r="N229" s="195" t="s">
        <v>40</v>
      </c>
      <c r="O229" s="196">
        <v>0</v>
      </c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211</v>
      </c>
      <c r="AT229" s="99" t="s">
        <v>207</v>
      </c>
      <c r="AU229" s="99" t="s">
        <v>81</v>
      </c>
      <c r="AY229" s="18" t="s">
        <v>204</v>
      </c>
      <c r="BE229" s="100">
        <f>IF(N229="základní",J229,0)</f>
        <v>0</v>
      </c>
      <c r="BF229" s="100">
        <f>IF(N229="snížená",J229,0)</f>
        <v>0</v>
      </c>
      <c r="BG229" s="100">
        <f>IF(N229="zákl. přenesená",J229,0)</f>
        <v>0</v>
      </c>
      <c r="BH229" s="100">
        <f>IF(N229="sníž. přenesená",J229,0)</f>
        <v>0</v>
      </c>
      <c r="BI229" s="100">
        <f>IF(N229="nulová",J229,0)</f>
        <v>0</v>
      </c>
      <c r="BJ229" s="18" t="s">
        <v>81</v>
      </c>
      <c r="BK229" s="100">
        <f>ROUND(I229*H229,2)</f>
        <v>0</v>
      </c>
      <c r="BL229" s="18" t="s">
        <v>211</v>
      </c>
      <c r="BM229" s="99" t="s">
        <v>205</v>
      </c>
    </row>
    <row r="230" spans="1:65" s="13" customFormat="1" ht="22.5" x14ac:dyDescent="0.2">
      <c r="A230" s="225"/>
      <c r="B230" s="226"/>
      <c r="C230" s="225"/>
      <c r="D230" s="200" t="s">
        <v>212</v>
      </c>
      <c r="E230" s="227" t="s">
        <v>1</v>
      </c>
      <c r="F230" s="228" t="s">
        <v>2447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ht="33.75" x14ac:dyDescent="0.2">
      <c r="A231" s="225"/>
      <c r="B231" s="226"/>
      <c r="C231" s="225"/>
      <c r="D231" s="200" t="s">
        <v>212</v>
      </c>
      <c r="E231" s="227" t="s">
        <v>1</v>
      </c>
      <c r="F231" s="228" t="s">
        <v>2448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3" customFormat="1" ht="33.75" x14ac:dyDescent="0.2">
      <c r="A232" s="225"/>
      <c r="B232" s="226"/>
      <c r="C232" s="225"/>
      <c r="D232" s="200" t="s">
        <v>212</v>
      </c>
      <c r="E232" s="227" t="s">
        <v>1</v>
      </c>
      <c r="F232" s="228" t="s">
        <v>2449</v>
      </c>
      <c r="G232" s="225"/>
      <c r="H232" s="227" t="s">
        <v>1</v>
      </c>
      <c r="I232" s="225"/>
      <c r="J232" s="225"/>
      <c r="K232" s="225"/>
      <c r="L232" s="226"/>
      <c r="M232" s="229"/>
      <c r="N232" s="230"/>
      <c r="O232" s="230"/>
      <c r="P232" s="230"/>
      <c r="Q232" s="230"/>
      <c r="R232" s="230"/>
      <c r="S232" s="230"/>
      <c r="T232" s="231"/>
      <c r="U232" s="225"/>
      <c r="V232" s="225"/>
      <c r="AT232" s="101" t="s">
        <v>212</v>
      </c>
      <c r="AU232" s="101" t="s">
        <v>81</v>
      </c>
      <c r="AV232" s="13" t="s">
        <v>81</v>
      </c>
      <c r="AW232" s="13" t="s">
        <v>32</v>
      </c>
      <c r="AX232" s="13" t="s">
        <v>75</v>
      </c>
      <c r="AY232" s="101" t="s">
        <v>204</v>
      </c>
    </row>
    <row r="233" spans="1:65" s="13" customFormat="1" ht="22.5" x14ac:dyDescent="0.2">
      <c r="A233" s="225"/>
      <c r="B233" s="226"/>
      <c r="C233" s="225"/>
      <c r="D233" s="200" t="s">
        <v>212</v>
      </c>
      <c r="E233" s="227" t="s">
        <v>1</v>
      </c>
      <c r="F233" s="228" t="s">
        <v>2450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81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3" customFormat="1" x14ac:dyDescent="0.2">
      <c r="A234" s="225"/>
      <c r="B234" s="226"/>
      <c r="C234" s="225"/>
      <c r="D234" s="200" t="s">
        <v>212</v>
      </c>
      <c r="E234" s="227" t="s">
        <v>1</v>
      </c>
      <c r="F234" s="228" t="s">
        <v>2451</v>
      </c>
      <c r="G234" s="225"/>
      <c r="H234" s="227" t="s">
        <v>1</v>
      </c>
      <c r="I234" s="225"/>
      <c r="J234" s="225"/>
      <c r="K234" s="225"/>
      <c r="L234" s="226"/>
      <c r="M234" s="229"/>
      <c r="N234" s="230"/>
      <c r="O234" s="230"/>
      <c r="P234" s="230"/>
      <c r="Q234" s="230"/>
      <c r="R234" s="230"/>
      <c r="S234" s="230"/>
      <c r="T234" s="231"/>
      <c r="U234" s="225"/>
      <c r="V234" s="225"/>
      <c r="AT234" s="101" t="s">
        <v>212</v>
      </c>
      <c r="AU234" s="101" t="s">
        <v>81</v>
      </c>
      <c r="AV234" s="13" t="s">
        <v>81</v>
      </c>
      <c r="AW234" s="13" t="s">
        <v>32</v>
      </c>
      <c r="AX234" s="13" t="s">
        <v>75</v>
      </c>
      <c r="AY234" s="101" t="s">
        <v>204</v>
      </c>
    </row>
    <row r="235" spans="1:65" s="13" customFormat="1" x14ac:dyDescent="0.2">
      <c r="A235" s="225"/>
      <c r="B235" s="226"/>
      <c r="C235" s="225"/>
      <c r="D235" s="200" t="s">
        <v>212</v>
      </c>
      <c r="E235" s="227" t="s">
        <v>1</v>
      </c>
      <c r="F235" s="228" t="s">
        <v>2452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3" customFormat="1" x14ac:dyDescent="0.2">
      <c r="A236" s="225"/>
      <c r="B236" s="226"/>
      <c r="C236" s="225"/>
      <c r="D236" s="200" t="s">
        <v>212</v>
      </c>
      <c r="E236" s="227" t="s">
        <v>1</v>
      </c>
      <c r="F236" s="228" t="s">
        <v>2453</v>
      </c>
      <c r="G236" s="225"/>
      <c r="H236" s="227" t="s">
        <v>1</v>
      </c>
      <c r="I236" s="225"/>
      <c r="J236" s="225"/>
      <c r="K236" s="225"/>
      <c r="L236" s="226"/>
      <c r="M236" s="229"/>
      <c r="N236" s="230"/>
      <c r="O236" s="230"/>
      <c r="P236" s="230"/>
      <c r="Q236" s="230"/>
      <c r="R236" s="230"/>
      <c r="S236" s="230"/>
      <c r="T236" s="231"/>
      <c r="U236" s="225"/>
      <c r="V236" s="225"/>
      <c r="AT236" s="101" t="s">
        <v>212</v>
      </c>
      <c r="AU236" s="101" t="s">
        <v>81</v>
      </c>
      <c r="AV236" s="13" t="s">
        <v>81</v>
      </c>
      <c r="AW236" s="13" t="s">
        <v>32</v>
      </c>
      <c r="AX236" s="13" t="s">
        <v>75</v>
      </c>
      <c r="AY236" s="101" t="s">
        <v>204</v>
      </c>
    </row>
    <row r="237" spans="1:65" s="14" customFormat="1" x14ac:dyDescent="0.2">
      <c r="A237" s="198"/>
      <c r="B237" s="199"/>
      <c r="C237" s="198"/>
      <c r="D237" s="200" t="s">
        <v>212</v>
      </c>
      <c r="E237" s="201" t="s">
        <v>1</v>
      </c>
      <c r="F237" s="202" t="s">
        <v>917</v>
      </c>
      <c r="G237" s="198"/>
      <c r="H237" s="203">
        <v>150</v>
      </c>
      <c r="I237" s="198"/>
      <c r="J237" s="198"/>
      <c r="K237" s="198"/>
      <c r="L237" s="199"/>
      <c r="M237" s="204"/>
      <c r="N237" s="205"/>
      <c r="O237" s="205"/>
      <c r="P237" s="205"/>
      <c r="Q237" s="205"/>
      <c r="R237" s="205"/>
      <c r="S237" s="205"/>
      <c r="T237" s="206"/>
      <c r="U237" s="198"/>
      <c r="V237" s="198"/>
      <c r="AT237" s="102" t="s">
        <v>212</v>
      </c>
      <c r="AU237" s="102" t="s">
        <v>81</v>
      </c>
      <c r="AV237" s="14" t="s">
        <v>83</v>
      </c>
      <c r="AW237" s="14" t="s">
        <v>32</v>
      </c>
      <c r="AX237" s="14" t="s">
        <v>75</v>
      </c>
      <c r="AY237" s="102" t="s">
        <v>204</v>
      </c>
    </row>
    <row r="238" spans="1:65" s="15" customFormat="1" x14ac:dyDescent="0.2">
      <c r="A238" s="207"/>
      <c r="B238" s="208"/>
      <c r="C238" s="207"/>
      <c r="D238" s="200" t="s">
        <v>212</v>
      </c>
      <c r="E238" s="209" t="s">
        <v>1</v>
      </c>
      <c r="F238" s="210" t="s">
        <v>227</v>
      </c>
      <c r="G238" s="207"/>
      <c r="H238" s="211">
        <v>150</v>
      </c>
      <c r="I238" s="207"/>
      <c r="J238" s="207"/>
      <c r="K238" s="207"/>
      <c r="L238" s="208"/>
      <c r="M238" s="212"/>
      <c r="N238" s="213"/>
      <c r="O238" s="213"/>
      <c r="P238" s="213"/>
      <c r="Q238" s="213"/>
      <c r="R238" s="213"/>
      <c r="S238" s="213"/>
      <c r="T238" s="214"/>
      <c r="U238" s="207"/>
      <c r="V238" s="207"/>
      <c r="AT238" s="103" t="s">
        <v>212</v>
      </c>
      <c r="AU238" s="103" t="s">
        <v>81</v>
      </c>
      <c r="AV238" s="15" t="s">
        <v>211</v>
      </c>
      <c r="AW238" s="15" t="s">
        <v>32</v>
      </c>
      <c r="AX238" s="15" t="s">
        <v>81</v>
      </c>
      <c r="AY238" s="103" t="s">
        <v>204</v>
      </c>
    </row>
    <row r="239" spans="1:65" s="2" customFormat="1" ht="37.9" customHeight="1" x14ac:dyDescent="0.2">
      <c r="A239" s="111"/>
      <c r="B239" s="112"/>
      <c r="C239" s="187" t="s">
        <v>211</v>
      </c>
      <c r="D239" s="187" t="s">
        <v>207</v>
      </c>
      <c r="E239" s="188" t="s">
        <v>2454</v>
      </c>
      <c r="F239" s="189" t="s">
        <v>2455</v>
      </c>
      <c r="G239" s="190" t="s">
        <v>210</v>
      </c>
      <c r="H239" s="191">
        <v>139.90799999999999</v>
      </c>
      <c r="I239" s="192"/>
      <c r="J239" s="192">
        <f>ROUND(I239*H239,2)</f>
        <v>0</v>
      </c>
      <c r="K239" s="193"/>
      <c r="L239" s="112"/>
      <c r="M239" s="194" t="s">
        <v>1</v>
      </c>
      <c r="N239" s="195" t="s">
        <v>40</v>
      </c>
      <c r="O239" s="196">
        <v>0</v>
      </c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111"/>
      <c r="V239" s="111"/>
      <c r="W239" s="29"/>
      <c r="X239" s="29"/>
      <c r="Y239" s="29"/>
      <c r="Z239" s="29"/>
      <c r="AA239" s="29"/>
      <c r="AB239" s="29"/>
      <c r="AC239" s="29"/>
      <c r="AD239" s="29"/>
      <c r="AE239" s="29"/>
      <c r="AR239" s="99" t="s">
        <v>211</v>
      </c>
      <c r="AT239" s="99" t="s">
        <v>207</v>
      </c>
      <c r="AU239" s="99" t="s">
        <v>81</v>
      </c>
      <c r="AY239" s="18" t="s">
        <v>204</v>
      </c>
      <c r="BE239" s="100">
        <f>IF(N239="základní",J239,0)</f>
        <v>0</v>
      </c>
      <c r="BF239" s="100">
        <f>IF(N239="snížená",J239,0)</f>
        <v>0</v>
      </c>
      <c r="BG239" s="100">
        <f>IF(N239="zákl. přenesená",J239,0)</f>
        <v>0</v>
      </c>
      <c r="BH239" s="100">
        <f>IF(N239="sníž. přenesená",J239,0)</f>
        <v>0</v>
      </c>
      <c r="BI239" s="100">
        <f>IF(N239="nulová",J239,0)</f>
        <v>0</v>
      </c>
      <c r="BJ239" s="18" t="s">
        <v>81</v>
      </c>
      <c r="BK239" s="100">
        <f>ROUND(I239*H239,2)</f>
        <v>0</v>
      </c>
      <c r="BL239" s="18" t="s">
        <v>211</v>
      </c>
      <c r="BM239" s="99" t="s">
        <v>278</v>
      </c>
    </row>
    <row r="240" spans="1:65" s="13" customFormat="1" x14ac:dyDescent="0.2">
      <c r="A240" s="225"/>
      <c r="B240" s="226"/>
      <c r="C240" s="225"/>
      <c r="D240" s="200" t="s">
        <v>212</v>
      </c>
      <c r="E240" s="227" t="s">
        <v>1</v>
      </c>
      <c r="F240" s="228" t="s">
        <v>2456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81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2457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x14ac:dyDescent="0.2">
      <c r="A242" s="225"/>
      <c r="B242" s="226"/>
      <c r="C242" s="225"/>
      <c r="D242" s="200" t="s">
        <v>212</v>
      </c>
      <c r="E242" s="227" t="s">
        <v>1</v>
      </c>
      <c r="F242" s="228" t="s">
        <v>2458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3" customFormat="1" x14ac:dyDescent="0.2">
      <c r="A243" s="225"/>
      <c r="B243" s="226"/>
      <c r="C243" s="225"/>
      <c r="D243" s="200" t="s">
        <v>212</v>
      </c>
      <c r="E243" s="227" t="s">
        <v>1</v>
      </c>
      <c r="F243" s="228" t="s">
        <v>2459</v>
      </c>
      <c r="G243" s="225"/>
      <c r="H243" s="227" t="s">
        <v>1</v>
      </c>
      <c r="I243" s="225"/>
      <c r="J243" s="225"/>
      <c r="K243" s="225"/>
      <c r="L243" s="226"/>
      <c r="M243" s="229"/>
      <c r="N243" s="230"/>
      <c r="O243" s="230"/>
      <c r="P243" s="230"/>
      <c r="Q243" s="230"/>
      <c r="R243" s="230"/>
      <c r="S243" s="230"/>
      <c r="T243" s="231"/>
      <c r="U243" s="225"/>
      <c r="V243" s="225"/>
      <c r="AT243" s="101" t="s">
        <v>212</v>
      </c>
      <c r="AU243" s="101" t="s">
        <v>81</v>
      </c>
      <c r="AV243" s="13" t="s">
        <v>81</v>
      </c>
      <c r="AW243" s="13" t="s">
        <v>32</v>
      </c>
      <c r="AX243" s="13" t="s">
        <v>75</v>
      </c>
      <c r="AY243" s="101" t="s">
        <v>204</v>
      </c>
    </row>
    <row r="244" spans="1:65" s="13" customFormat="1" x14ac:dyDescent="0.2">
      <c r="A244" s="225"/>
      <c r="B244" s="226"/>
      <c r="C244" s="225"/>
      <c r="D244" s="200" t="s">
        <v>212</v>
      </c>
      <c r="E244" s="227" t="s">
        <v>1</v>
      </c>
      <c r="F244" s="228" t="s">
        <v>2460</v>
      </c>
      <c r="G244" s="225"/>
      <c r="H244" s="227" t="s">
        <v>1</v>
      </c>
      <c r="I244" s="225"/>
      <c r="J244" s="225"/>
      <c r="K244" s="225"/>
      <c r="L244" s="226"/>
      <c r="M244" s="229"/>
      <c r="N244" s="230"/>
      <c r="O244" s="230"/>
      <c r="P244" s="230"/>
      <c r="Q244" s="230"/>
      <c r="R244" s="230"/>
      <c r="S244" s="230"/>
      <c r="T244" s="231"/>
      <c r="U244" s="225"/>
      <c r="V244" s="225"/>
      <c r="AT244" s="101" t="s">
        <v>212</v>
      </c>
      <c r="AU244" s="101" t="s">
        <v>81</v>
      </c>
      <c r="AV244" s="13" t="s">
        <v>81</v>
      </c>
      <c r="AW244" s="13" t="s">
        <v>32</v>
      </c>
      <c r="AX244" s="13" t="s">
        <v>75</v>
      </c>
      <c r="AY244" s="101" t="s">
        <v>204</v>
      </c>
    </row>
    <row r="245" spans="1:65" s="13" customFormat="1" x14ac:dyDescent="0.2">
      <c r="A245" s="225"/>
      <c r="B245" s="226"/>
      <c r="C245" s="225"/>
      <c r="D245" s="200" t="s">
        <v>212</v>
      </c>
      <c r="E245" s="227" t="s">
        <v>1</v>
      </c>
      <c r="F245" s="228" t="s">
        <v>2461</v>
      </c>
      <c r="G245" s="225"/>
      <c r="H245" s="227" t="s">
        <v>1</v>
      </c>
      <c r="I245" s="225"/>
      <c r="J245" s="225"/>
      <c r="K245" s="225"/>
      <c r="L245" s="226"/>
      <c r="M245" s="229"/>
      <c r="N245" s="230"/>
      <c r="O245" s="230"/>
      <c r="P245" s="230"/>
      <c r="Q245" s="230"/>
      <c r="R245" s="230"/>
      <c r="S245" s="230"/>
      <c r="T245" s="231"/>
      <c r="U245" s="225"/>
      <c r="V245" s="225"/>
      <c r="AT245" s="101" t="s">
        <v>212</v>
      </c>
      <c r="AU245" s="101" t="s">
        <v>81</v>
      </c>
      <c r="AV245" s="13" t="s">
        <v>81</v>
      </c>
      <c r="AW245" s="13" t="s">
        <v>32</v>
      </c>
      <c r="AX245" s="13" t="s">
        <v>75</v>
      </c>
      <c r="AY245" s="101" t="s">
        <v>204</v>
      </c>
    </row>
    <row r="246" spans="1:65" s="13" customFormat="1" x14ac:dyDescent="0.2">
      <c r="A246" s="225"/>
      <c r="B246" s="226"/>
      <c r="C246" s="225"/>
      <c r="D246" s="200" t="s">
        <v>212</v>
      </c>
      <c r="E246" s="227" t="s">
        <v>1</v>
      </c>
      <c r="F246" s="228" t="s">
        <v>2462</v>
      </c>
      <c r="G246" s="225"/>
      <c r="H246" s="227" t="s">
        <v>1</v>
      </c>
      <c r="I246" s="225"/>
      <c r="J246" s="225"/>
      <c r="K246" s="225"/>
      <c r="L246" s="226"/>
      <c r="M246" s="229"/>
      <c r="N246" s="230"/>
      <c r="O246" s="230"/>
      <c r="P246" s="230"/>
      <c r="Q246" s="230"/>
      <c r="R246" s="230"/>
      <c r="S246" s="230"/>
      <c r="T246" s="231"/>
      <c r="U246" s="225"/>
      <c r="V246" s="225"/>
      <c r="AT246" s="101" t="s">
        <v>212</v>
      </c>
      <c r="AU246" s="101" t="s">
        <v>81</v>
      </c>
      <c r="AV246" s="13" t="s">
        <v>81</v>
      </c>
      <c r="AW246" s="13" t="s">
        <v>32</v>
      </c>
      <c r="AX246" s="13" t="s">
        <v>75</v>
      </c>
      <c r="AY246" s="101" t="s">
        <v>204</v>
      </c>
    </row>
    <row r="247" spans="1:65" s="13" customFormat="1" x14ac:dyDescent="0.2">
      <c r="A247" s="225"/>
      <c r="B247" s="226"/>
      <c r="C247" s="225"/>
      <c r="D247" s="200" t="s">
        <v>212</v>
      </c>
      <c r="E247" s="227" t="s">
        <v>1</v>
      </c>
      <c r="F247" s="228" t="s">
        <v>2463</v>
      </c>
      <c r="G247" s="225"/>
      <c r="H247" s="227" t="s">
        <v>1</v>
      </c>
      <c r="I247" s="225"/>
      <c r="J247" s="225"/>
      <c r="K247" s="225"/>
      <c r="L247" s="226"/>
      <c r="M247" s="229"/>
      <c r="N247" s="230"/>
      <c r="O247" s="230"/>
      <c r="P247" s="230"/>
      <c r="Q247" s="230"/>
      <c r="R247" s="230"/>
      <c r="S247" s="230"/>
      <c r="T247" s="231"/>
      <c r="U247" s="225"/>
      <c r="V247" s="225"/>
      <c r="AT247" s="101" t="s">
        <v>212</v>
      </c>
      <c r="AU247" s="101" t="s">
        <v>81</v>
      </c>
      <c r="AV247" s="13" t="s">
        <v>81</v>
      </c>
      <c r="AW247" s="13" t="s">
        <v>32</v>
      </c>
      <c r="AX247" s="13" t="s">
        <v>75</v>
      </c>
      <c r="AY247" s="101" t="s">
        <v>204</v>
      </c>
    </row>
    <row r="248" spans="1:65" s="14" customFormat="1" x14ac:dyDescent="0.2">
      <c r="A248" s="198"/>
      <c r="B248" s="199"/>
      <c r="C248" s="198"/>
      <c r="D248" s="200" t="s">
        <v>212</v>
      </c>
      <c r="E248" s="201" t="s">
        <v>1</v>
      </c>
      <c r="F248" s="202" t="s">
        <v>2464</v>
      </c>
      <c r="G248" s="198"/>
      <c r="H248" s="203">
        <v>139.90799999999999</v>
      </c>
      <c r="I248" s="198"/>
      <c r="J248" s="198"/>
      <c r="K248" s="198"/>
      <c r="L248" s="199"/>
      <c r="M248" s="204"/>
      <c r="N248" s="205"/>
      <c r="O248" s="205"/>
      <c r="P248" s="205"/>
      <c r="Q248" s="205"/>
      <c r="R248" s="205"/>
      <c r="S248" s="205"/>
      <c r="T248" s="206"/>
      <c r="U248" s="198"/>
      <c r="V248" s="198"/>
      <c r="AT248" s="102" t="s">
        <v>212</v>
      </c>
      <c r="AU248" s="102" t="s">
        <v>81</v>
      </c>
      <c r="AV248" s="14" t="s">
        <v>83</v>
      </c>
      <c r="AW248" s="14" t="s">
        <v>32</v>
      </c>
      <c r="AX248" s="14" t="s">
        <v>75</v>
      </c>
      <c r="AY248" s="102" t="s">
        <v>204</v>
      </c>
    </row>
    <row r="249" spans="1:65" s="15" customFormat="1" x14ac:dyDescent="0.2">
      <c r="A249" s="207"/>
      <c r="B249" s="208"/>
      <c r="C249" s="207"/>
      <c r="D249" s="200" t="s">
        <v>212</v>
      </c>
      <c r="E249" s="209" t="s">
        <v>1</v>
      </c>
      <c r="F249" s="210" t="s">
        <v>227</v>
      </c>
      <c r="G249" s="207"/>
      <c r="H249" s="211">
        <v>139.90799999999999</v>
      </c>
      <c r="I249" s="207"/>
      <c r="J249" s="207"/>
      <c r="K249" s="207"/>
      <c r="L249" s="208"/>
      <c r="M249" s="212"/>
      <c r="N249" s="213"/>
      <c r="O249" s="213"/>
      <c r="P249" s="213"/>
      <c r="Q249" s="213"/>
      <c r="R249" s="213"/>
      <c r="S249" s="213"/>
      <c r="T249" s="214"/>
      <c r="U249" s="207"/>
      <c r="V249" s="207"/>
      <c r="AT249" s="103" t="s">
        <v>212</v>
      </c>
      <c r="AU249" s="103" t="s">
        <v>81</v>
      </c>
      <c r="AV249" s="15" t="s">
        <v>211</v>
      </c>
      <c r="AW249" s="15" t="s">
        <v>32</v>
      </c>
      <c r="AX249" s="15" t="s">
        <v>81</v>
      </c>
      <c r="AY249" s="103" t="s">
        <v>204</v>
      </c>
    </row>
    <row r="250" spans="1:65" s="2" customFormat="1" ht="24.2" customHeight="1" x14ac:dyDescent="0.2">
      <c r="A250" s="111"/>
      <c r="B250" s="112"/>
      <c r="C250" s="187" t="s">
        <v>288</v>
      </c>
      <c r="D250" s="187" t="s">
        <v>207</v>
      </c>
      <c r="E250" s="188" t="s">
        <v>2465</v>
      </c>
      <c r="F250" s="189" t="s">
        <v>2466</v>
      </c>
      <c r="G250" s="190" t="s">
        <v>210</v>
      </c>
      <c r="H250" s="191">
        <v>139.90799999999999</v>
      </c>
      <c r="I250" s="192"/>
      <c r="J250" s="192">
        <f>ROUND(I250*H250,2)</f>
        <v>0</v>
      </c>
      <c r="K250" s="193"/>
      <c r="L250" s="112"/>
      <c r="M250" s="194" t="s">
        <v>1</v>
      </c>
      <c r="N250" s="195" t="s">
        <v>40</v>
      </c>
      <c r="O250" s="196">
        <v>0</v>
      </c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111"/>
      <c r="V250" s="111"/>
      <c r="W250" s="29"/>
      <c r="X250" s="29"/>
      <c r="Y250" s="29"/>
      <c r="Z250" s="29"/>
      <c r="AA250" s="29"/>
      <c r="AB250" s="29"/>
      <c r="AC250" s="29"/>
      <c r="AD250" s="29"/>
      <c r="AE250" s="29"/>
      <c r="AR250" s="99" t="s">
        <v>211</v>
      </c>
      <c r="AT250" s="99" t="s">
        <v>207</v>
      </c>
      <c r="AU250" s="99" t="s">
        <v>81</v>
      </c>
      <c r="AY250" s="18" t="s">
        <v>204</v>
      </c>
      <c r="BE250" s="100">
        <f>IF(N250="základní",J250,0)</f>
        <v>0</v>
      </c>
      <c r="BF250" s="100">
        <f>IF(N250="snížená",J250,0)</f>
        <v>0</v>
      </c>
      <c r="BG250" s="100">
        <f>IF(N250="zákl. přenesená",J250,0)</f>
        <v>0</v>
      </c>
      <c r="BH250" s="100">
        <f>IF(N250="sníž. přenesená",J250,0)</f>
        <v>0</v>
      </c>
      <c r="BI250" s="100">
        <f>IF(N250="nulová",J250,0)</f>
        <v>0</v>
      </c>
      <c r="BJ250" s="18" t="s">
        <v>81</v>
      </c>
      <c r="BK250" s="100">
        <f>ROUND(I250*H250,2)</f>
        <v>0</v>
      </c>
      <c r="BL250" s="18" t="s">
        <v>211</v>
      </c>
      <c r="BM250" s="99" t="s">
        <v>291</v>
      </c>
    </row>
    <row r="251" spans="1:65" s="13" customFormat="1" x14ac:dyDescent="0.2">
      <c r="A251" s="225"/>
      <c r="B251" s="226"/>
      <c r="C251" s="225"/>
      <c r="D251" s="200" t="s">
        <v>212</v>
      </c>
      <c r="E251" s="227" t="s">
        <v>1</v>
      </c>
      <c r="F251" s="228" t="s">
        <v>2456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81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3" customFormat="1" x14ac:dyDescent="0.2">
      <c r="A252" s="225"/>
      <c r="B252" s="226"/>
      <c r="C252" s="225"/>
      <c r="D252" s="200" t="s">
        <v>212</v>
      </c>
      <c r="E252" s="227" t="s">
        <v>1</v>
      </c>
      <c r="F252" s="228" t="s">
        <v>2457</v>
      </c>
      <c r="G252" s="225"/>
      <c r="H252" s="227" t="s">
        <v>1</v>
      </c>
      <c r="I252" s="225"/>
      <c r="J252" s="225"/>
      <c r="K252" s="225"/>
      <c r="L252" s="226"/>
      <c r="M252" s="229"/>
      <c r="N252" s="230"/>
      <c r="O252" s="230"/>
      <c r="P252" s="230"/>
      <c r="Q252" s="230"/>
      <c r="R252" s="230"/>
      <c r="S252" s="230"/>
      <c r="T252" s="231"/>
      <c r="U252" s="225"/>
      <c r="V252" s="225"/>
      <c r="AT252" s="101" t="s">
        <v>212</v>
      </c>
      <c r="AU252" s="101" t="s">
        <v>81</v>
      </c>
      <c r="AV252" s="13" t="s">
        <v>81</v>
      </c>
      <c r="AW252" s="13" t="s">
        <v>32</v>
      </c>
      <c r="AX252" s="13" t="s">
        <v>75</v>
      </c>
      <c r="AY252" s="101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2458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81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3" customFormat="1" x14ac:dyDescent="0.2">
      <c r="A254" s="225"/>
      <c r="B254" s="226"/>
      <c r="C254" s="225"/>
      <c r="D254" s="200" t="s">
        <v>212</v>
      </c>
      <c r="E254" s="227" t="s">
        <v>1</v>
      </c>
      <c r="F254" s="228" t="s">
        <v>2459</v>
      </c>
      <c r="G254" s="225"/>
      <c r="H254" s="227" t="s">
        <v>1</v>
      </c>
      <c r="I254" s="225"/>
      <c r="J254" s="225"/>
      <c r="K254" s="225"/>
      <c r="L254" s="226"/>
      <c r="M254" s="229"/>
      <c r="N254" s="230"/>
      <c r="O254" s="230"/>
      <c r="P254" s="230"/>
      <c r="Q254" s="230"/>
      <c r="R254" s="230"/>
      <c r="S254" s="230"/>
      <c r="T254" s="231"/>
      <c r="U254" s="225"/>
      <c r="V254" s="225"/>
      <c r="AT254" s="101" t="s">
        <v>212</v>
      </c>
      <c r="AU254" s="101" t="s">
        <v>81</v>
      </c>
      <c r="AV254" s="13" t="s">
        <v>81</v>
      </c>
      <c r="AW254" s="13" t="s">
        <v>32</v>
      </c>
      <c r="AX254" s="13" t="s">
        <v>75</v>
      </c>
      <c r="AY254" s="101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2460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81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3" customFormat="1" x14ac:dyDescent="0.2">
      <c r="A256" s="225"/>
      <c r="B256" s="226"/>
      <c r="C256" s="225"/>
      <c r="D256" s="200" t="s">
        <v>212</v>
      </c>
      <c r="E256" s="227" t="s">
        <v>1</v>
      </c>
      <c r="F256" s="228" t="s">
        <v>2461</v>
      </c>
      <c r="G256" s="225"/>
      <c r="H256" s="227" t="s">
        <v>1</v>
      </c>
      <c r="I256" s="225"/>
      <c r="J256" s="225"/>
      <c r="K256" s="225"/>
      <c r="L256" s="226"/>
      <c r="M256" s="229"/>
      <c r="N256" s="230"/>
      <c r="O256" s="230"/>
      <c r="P256" s="230"/>
      <c r="Q256" s="230"/>
      <c r="R256" s="230"/>
      <c r="S256" s="230"/>
      <c r="T256" s="231"/>
      <c r="U256" s="225"/>
      <c r="V256" s="225"/>
      <c r="AT256" s="101" t="s">
        <v>212</v>
      </c>
      <c r="AU256" s="101" t="s">
        <v>81</v>
      </c>
      <c r="AV256" s="13" t="s">
        <v>81</v>
      </c>
      <c r="AW256" s="13" t="s">
        <v>32</v>
      </c>
      <c r="AX256" s="13" t="s">
        <v>75</v>
      </c>
      <c r="AY256" s="101" t="s">
        <v>204</v>
      </c>
    </row>
    <row r="257" spans="1:65" s="13" customFormat="1" x14ac:dyDescent="0.2">
      <c r="A257" s="225"/>
      <c r="B257" s="226"/>
      <c r="C257" s="225"/>
      <c r="D257" s="200" t="s">
        <v>212</v>
      </c>
      <c r="E257" s="227" t="s">
        <v>1</v>
      </c>
      <c r="F257" s="228" t="s">
        <v>2462</v>
      </c>
      <c r="G257" s="225"/>
      <c r="H257" s="227" t="s">
        <v>1</v>
      </c>
      <c r="I257" s="225"/>
      <c r="J257" s="225"/>
      <c r="K257" s="225"/>
      <c r="L257" s="226"/>
      <c r="M257" s="229"/>
      <c r="N257" s="230"/>
      <c r="O257" s="230"/>
      <c r="P257" s="230"/>
      <c r="Q257" s="230"/>
      <c r="R257" s="230"/>
      <c r="S257" s="230"/>
      <c r="T257" s="231"/>
      <c r="U257" s="225"/>
      <c r="V257" s="225"/>
      <c r="AT257" s="101" t="s">
        <v>212</v>
      </c>
      <c r="AU257" s="101" t="s">
        <v>81</v>
      </c>
      <c r="AV257" s="13" t="s">
        <v>81</v>
      </c>
      <c r="AW257" s="13" t="s">
        <v>32</v>
      </c>
      <c r="AX257" s="13" t="s">
        <v>75</v>
      </c>
      <c r="AY257" s="101" t="s">
        <v>204</v>
      </c>
    </row>
    <row r="258" spans="1:65" s="13" customFormat="1" x14ac:dyDescent="0.2">
      <c r="A258" s="225"/>
      <c r="B258" s="226"/>
      <c r="C258" s="225"/>
      <c r="D258" s="200" t="s">
        <v>212</v>
      </c>
      <c r="E258" s="227" t="s">
        <v>1</v>
      </c>
      <c r="F258" s="228" t="s">
        <v>2463</v>
      </c>
      <c r="G258" s="225"/>
      <c r="H258" s="227" t="s">
        <v>1</v>
      </c>
      <c r="I258" s="225"/>
      <c r="J258" s="225"/>
      <c r="K258" s="225"/>
      <c r="L258" s="226"/>
      <c r="M258" s="229"/>
      <c r="N258" s="230"/>
      <c r="O258" s="230"/>
      <c r="P258" s="230"/>
      <c r="Q258" s="230"/>
      <c r="R258" s="230"/>
      <c r="S258" s="230"/>
      <c r="T258" s="231"/>
      <c r="U258" s="225"/>
      <c r="V258" s="225"/>
      <c r="AT258" s="101" t="s">
        <v>212</v>
      </c>
      <c r="AU258" s="101" t="s">
        <v>81</v>
      </c>
      <c r="AV258" s="13" t="s">
        <v>81</v>
      </c>
      <c r="AW258" s="13" t="s">
        <v>32</v>
      </c>
      <c r="AX258" s="13" t="s">
        <v>75</v>
      </c>
      <c r="AY258" s="101" t="s">
        <v>204</v>
      </c>
    </row>
    <row r="259" spans="1:65" s="14" customFormat="1" x14ac:dyDescent="0.2">
      <c r="A259" s="198"/>
      <c r="B259" s="199"/>
      <c r="C259" s="198"/>
      <c r="D259" s="200" t="s">
        <v>212</v>
      </c>
      <c r="E259" s="201" t="s">
        <v>1</v>
      </c>
      <c r="F259" s="202" t="s">
        <v>2464</v>
      </c>
      <c r="G259" s="198"/>
      <c r="H259" s="203">
        <v>139.90799999999999</v>
      </c>
      <c r="I259" s="198"/>
      <c r="J259" s="198"/>
      <c r="K259" s="198"/>
      <c r="L259" s="199"/>
      <c r="M259" s="204"/>
      <c r="N259" s="205"/>
      <c r="O259" s="205"/>
      <c r="P259" s="205"/>
      <c r="Q259" s="205"/>
      <c r="R259" s="205"/>
      <c r="S259" s="205"/>
      <c r="T259" s="206"/>
      <c r="U259" s="198"/>
      <c r="V259" s="198"/>
      <c r="AT259" s="102" t="s">
        <v>212</v>
      </c>
      <c r="AU259" s="102" t="s">
        <v>81</v>
      </c>
      <c r="AV259" s="14" t="s">
        <v>83</v>
      </c>
      <c r="AW259" s="14" t="s">
        <v>32</v>
      </c>
      <c r="AX259" s="14" t="s">
        <v>75</v>
      </c>
      <c r="AY259" s="102" t="s">
        <v>204</v>
      </c>
    </row>
    <row r="260" spans="1:65" s="15" customFormat="1" x14ac:dyDescent="0.2">
      <c r="A260" s="207"/>
      <c r="B260" s="208"/>
      <c r="C260" s="207"/>
      <c r="D260" s="200" t="s">
        <v>212</v>
      </c>
      <c r="E260" s="209" t="s">
        <v>1</v>
      </c>
      <c r="F260" s="210" t="s">
        <v>227</v>
      </c>
      <c r="G260" s="207"/>
      <c r="H260" s="211">
        <v>139.90799999999999</v>
      </c>
      <c r="I260" s="207"/>
      <c r="J260" s="207"/>
      <c r="K260" s="207"/>
      <c r="L260" s="208"/>
      <c r="M260" s="212"/>
      <c r="N260" s="213"/>
      <c r="O260" s="213"/>
      <c r="P260" s="213"/>
      <c r="Q260" s="213"/>
      <c r="R260" s="213"/>
      <c r="S260" s="213"/>
      <c r="T260" s="214"/>
      <c r="U260" s="207"/>
      <c r="V260" s="207"/>
      <c r="AT260" s="103" t="s">
        <v>212</v>
      </c>
      <c r="AU260" s="103" t="s">
        <v>81</v>
      </c>
      <c r="AV260" s="15" t="s">
        <v>211</v>
      </c>
      <c r="AW260" s="15" t="s">
        <v>32</v>
      </c>
      <c r="AX260" s="15" t="s">
        <v>81</v>
      </c>
      <c r="AY260" s="103" t="s">
        <v>204</v>
      </c>
    </row>
    <row r="261" spans="1:65" s="2" customFormat="1" ht="33" customHeight="1" x14ac:dyDescent="0.2">
      <c r="A261" s="111"/>
      <c r="B261" s="112"/>
      <c r="C261" s="187" t="s">
        <v>205</v>
      </c>
      <c r="D261" s="187" t="s">
        <v>207</v>
      </c>
      <c r="E261" s="188" t="s">
        <v>2467</v>
      </c>
      <c r="F261" s="189" t="s">
        <v>2468</v>
      </c>
      <c r="G261" s="190" t="s">
        <v>210</v>
      </c>
      <c r="H261" s="191">
        <v>139.90799999999999</v>
      </c>
      <c r="I261" s="192"/>
      <c r="J261" s="192">
        <f>ROUND(I261*H261,2)</f>
        <v>0</v>
      </c>
      <c r="K261" s="193"/>
      <c r="L261" s="112"/>
      <c r="M261" s="194" t="s">
        <v>1</v>
      </c>
      <c r="N261" s="195" t="s">
        <v>40</v>
      </c>
      <c r="O261" s="196">
        <v>0</v>
      </c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111"/>
      <c r="V261" s="111"/>
      <c r="W261" s="29"/>
      <c r="X261" s="29"/>
      <c r="Y261" s="29"/>
      <c r="Z261" s="29"/>
      <c r="AA261" s="29"/>
      <c r="AB261" s="29"/>
      <c r="AC261" s="29"/>
      <c r="AD261" s="29"/>
      <c r="AE261" s="29"/>
      <c r="AR261" s="99" t="s">
        <v>211</v>
      </c>
      <c r="AT261" s="99" t="s">
        <v>207</v>
      </c>
      <c r="AU261" s="99" t="s">
        <v>81</v>
      </c>
      <c r="AY261" s="18" t="s">
        <v>204</v>
      </c>
      <c r="BE261" s="100">
        <f>IF(N261="základní",J261,0)</f>
        <v>0</v>
      </c>
      <c r="BF261" s="100">
        <f>IF(N261="snížená",J261,0)</f>
        <v>0</v>
      </c>
      <c r="BG261" s="100">
        <f>IF(N261="zákl. přenesená",J261,0)</f>
        <v>0</v>
      </c>
      <c r="BH261" s="100">
        <f>IF(N261="sníž. přenesená",J261,0)</f>
        <v>0</v>
      </c>
      <c r="BI261" s="100">
        <f>IF(N261="nulová",J261,0)</f>
        <v>0</v>
      </c>
      <c r="BJ261" s="18" t="s">
        <v>81</v>
      </c>
      <c r="BK261" s="100">
        <f>ROUND(I261*H261,2)</f>
        <v>0</v>
      </c>
      <c r="BL261" s="18" t="s">
        <v>211</v>
      </c>
      <c r="BM261" s="99" t="s">
        <v>295</v>
      </c>
    </row>
    <row r="262" spans="1:65" s="13" customFormat="1" x14ac:dyDescent="0.2">
      <c r="A262" s="225"/>
      <c r="B262" s="226"/>
      <c r="C262" s="225"/>
      <c r="D262" s="200" t="s">
        <v>212</v>
      </c>
      <c r="E262" s="227" t="s">
        <v>1</v>
      </c>
      <c r="F262" s="228" t="s">
        <v>2469</v>
      </c>
      <c r="G262" s="225"/>
      <c r="H262" s="227" t="s">
        <v>1</v>
      </c>
      <c r="I262" s="225"/>
      <c r="J262" s="225"/>
      <c r="K262" s="225"/>
      <c r="L262" s="226"/>
      <c r="M262" s="229"/>
      <c r="N262" s="230"/>
      <c r="O262" s="230"/>
      <c r="P262" s="230"/>
      <c r="Q262" s="230"/>
      <c r="R262" s="230"/>
      <c r="S262" s="230"/>
      <c r="T262" s="231"/>
      <c r="U262" s="225"/>
      <c r="V262" s="225"/>
      <c r="AT262" s="101" t="s">
        <v>212</v>
      </c>
      <c r="AU262" s="101" t="s">
        <v>81</v>
      </c>
      <c r="AV262" s="13" t="s">
        <v>81</v>
      </c>
      <c r="AW262" s="13" t="s">
        <v>32</v>
      </c>
      <c r="AX262" s="13" t="s">
        <v>75</v>
      </c>
      <c r="AY262" s="101" t="s">
        <v>204</v>
      </c>
    </row>
    <row r="263" spans="1:65" s="14" customFormat="1" x14ac:dyDescent="0.2">
      <c r="A263" s="198"/>
      <c r="B263" s="199"/>
      <c r="C263" s="198"/>
      <c r="D263" s="200" t="s">
        <v>212</v>
      </c>
      <c r="E263" s="201" t="s">
        <v>1</v>
      </c>
      <c r="F263" s="202" t="s">
        <v>2464</v>
      </c>
      <c r="G263" s="198"/>
      <c r="H263" s="203">
        <v>139.90799999999999</v>
      </c>
      <c r="I263" s="198"/>
      <c r="J263" s="198"/>
      <c r="K263" s="198"/>
      <c r="L263" s="199"/>
      <c r="M263" s="204"/>
      <c r="N263" s="205"/>
      <c r="O263" s="205"/>
      <c r="P263" s="205"/>
      <c r="Q263" s="205"/>
      <c r="R263" s="205"/>
      <c r="S263" s="205"/>
      <c r="T263" s="206"/>
      <c r="U263" s="198"/>
      <c r="V263" s="198"/>
      <c r="AT263" s="102" t="s">
        <v>212</v>
      </c>
      <c r="AU263" s="102" t="s">
        <v>81</v>
      </c>
      <c r="AV263" s="14" t="s">
        <v>83</v>
      </c>
      <c r="AW263" s="14" t="s">
        <v>32</v>
      </c>
      <c r="AX263" s="14" t="s">
        <v>75</v>
      </c>
      <c r="AY263" s="102" t="s">
        <v>204</v>
      </c>
    </row>
    <row r="264" spans="1:65" s="15" customFormat="1" x14ac:dyDescent="0.2">
      <c r="A264" s="207"/>
      <c r="B264" s="208"/>
      <c r="C264" s="207"/>
      <c r="D264" s="200" t="s">
        <v>212</v>
      </c>
      <c r="E264" s="209" t="s">
        <v>1</v>
      </c>
      <c r="F264" s="210" t="s">
        <v>227</v>
      </c>
      <c r="G264" s="207"/>
      <c r="H264" s="211">
        <v>139.90799999999999</v>
      </c>
      <c r="I264" s="207"/>
      <c r="J264" s="207"/>
      <c r="K264" s="207"/>
      <c r="L264" s="208"/>
      <c r="M264" s="212"/>
      <c r="N264" s="213"/>
      <c r="O264" s="213"/>
      <c r="P264" s="213"/>
      <c r="Q264" s="213"/>
      <c r="R264" s="213"/>
      <c r="S264" s="213"/>
      <c r="T264" s="214"/>
      <c r="U264" s="207"/>
      <c r="V264" s="207"/>
      <c r="AT264" s="103" t="s">
        <v>212</v>
      </c>
      <c r="AU264" s="103" t="s">
        <v>81</v>
      </c>
      <c r="AV264" s="15" t="s">
        <v>211</v>
      </c>
      <c r="AW264" s="15" t="s">
        <v>32</v>
      </c>
      <c r="AX264" s="15" t="s">
        <v>81</v>
      </c>
      <c r="AY264" s="103" t="s">
        <v>204</v>
      </c>
    </row>
    <row r="265" spans="1:65" s="2" customFormat="1" ht="24.2" customHeight="1" x14ac:dyDescent="0.2">
      <c r="A265" s="111"/>
      <c r="B265" s="112"/>
      <c r="C265" s="187" t="s">
        <v>302</v>
      </c>
      <c r="D265" s="187" t="s">
        <v>207</v>
      </c>
      <c r="E265" s="188" t="s">
        <v>2470</v>
      </c>
      <c r="F265" s="189" t="s">
        <v>2471</v>
      </c>
      <c r="G265" s="190" t="s">
        <v>210</v>
      </c>
      <c r="H265" s="191">
        <v>139.90799999999999</v>
      </c>
      <c r="I265" s="192"/>
      <c r="J265" s="192">
        <f>ROUND(I265*H265,2)</f>
        <v>0</v>
      </c>
      <c r="K265" s="193"/>
      <c r="L265" s="112"/>
      <c r="M265" s="194" t="s">
        <v>1</v>
      </c>
      <c r="N265" s="195" t="s">
        <v>40</v>
      </c>
      <c r="O265" s="196">
        <v>0</v>
      </c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111"/>
      <c r="V265" s="111"/>
      <c r="W265" s="29"/>
      <c r="X265" s="29"/>
      <c r="Y265" s="29"/>
      <c r="Z265" s="29"/>
      <c r="AA265" s="29"/>
      <c r="AB265" s="29"/>
      <c r="AC265" s="29"/>
      <c r="AD265" s="29"/>
      <c r="AE265" s="29"/>
      <c r="AR265" s="99" t="s">
        <v>211</v>
      </c>
      <c r="AT265" s="99" t="s">
        <v>207</v>
      </c>
      <c r="AU265" s="99" t="s">
        <v>81</v>
      </c>
      <c r="AY265" s="18" t="s">
        <v>204</v>
      </c>
      <c r="BE265" s="100">
        <f>IF(N265="základní",J265,0)</f>
        <v>0</v>
      </c>
      <c r="BF265" s="100">
        <f>IF(N265="snížená",J265,0)</f>
        <v>0</v>
      </c>
      <c r="BG265" s="100">
        <f>IF(N265="zákl. přenesená",J265,0)</f>
        <v>0</v>
      </c>
      <c r="BH265" s="100">
        <f>IF(N265="sníž. přenesená",J265,0)</f>
        <v>0</v>
      </c>
      <c r="BI265" s="100">
        <f>IF(N265="nulová",J265,0)</f>
        <v>0</v>
      </c>
      <c r="BJ265" s="18" t="s">
        <v>81</v>
      </c>
      <c r="BK265" s="100">
        <f>ROUND(I265*H265,2)</f>
        <v>0</v>
      </c>
      <c r="BL265" s="18" t="s">
        <v>211</v>
      </c>
      <c r="BM265" s="99" t="s">
        <v>305</v>
      </c>
    </row>
    <row r="266" spans="1:65" s="13" customFormat="1" x14ac:dyDescent="0.2">
      <c r="A266" s="225"/>
      <c r="B266" s="226"/>
      <c r="C266" s="225"/>
      <c r="D266" s="200" t="s">
        <v>212</v>
      </c>
      <c r="E266" s="227" t="s">
        <v>1</v>
      </c>
      <c r="F266" s="228" t="s">
        <v>2472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81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4" customFormat="1" x14ac:dyDescent="0.2">
      <c r="A267" s="198"/>
      <c r="B267" s="199"/>
      <c r="C267" s="198"/>
      <c r="D267" s="200" t="s">
        <v>212</v>
      </c>
      <c r="E267" s="201" t="s">
        <v>1</v>
      </c>
      <c r="F267" s="202" t="s">
        <v>2464</v>
      </c>
      <c r="G267" s="198"/>
      <c r="H267" s="203">
        <v>139.90799999999999</v>
      </c>
      <c r="I267" s="198"/>
      <c r="J267" s="198"/>
      <c r="K267" s="198"/>
      <c r="L267" s="199"/>
      <c r="M267" s="204"/>
      <c r="N267" s="205"/>
      <c r="O267" s="205"/>
      <c r="P267" s="205"/>
      <c r="Q267" s="205"/>
      <c r="R267" s="205"/>
      <c r="S267" s="205"/>
      <c r="T267" s="206"/>
      <c r="U267" s="198"/>
      <c r="V267" s="198"/>
      <c r="AT267" s="102" t="s">
        <v>212</v>
      </c>
      <c r="AU267" s="102" t="s">
        <v>81</v>
      </c>
      <c r="AV267" s="14" t="s">
        <v>83</v>
      </c>
      <c r="AW267" s="14" t="s">
        <v>32</v>
      </c>
      <c r="AX267" s="14" t="s">
        <v>75</v>
      </c>
      <c r="AY267" s="102" t="s">
        <v>204</v>
      </c>
    </row>
    <row r="268" spans="1:65" s="15" customFormat="1" x14ac:dyDescent="0.2">
      <c r="A268" s="207"/>
      <c r="B268" s="208"/>
      <c r="C268" s="207"/>
      <c r="D268" s="200" t="s">
        <v>212</v>
      </c>
      <c r="E268" s="209" t="s">
        <v>1</v>
      </c>
      <c r="F268" s="210" t="s">
        <v>227</v>
      </c>
      <c r="G268" s="207"/>
      <c r="H268" s="211">
        <v>139.90799999999999</v>
      </c>
      <c r="I268" s="207"/>
      <c r="J268" s="207"/>
      <c r="K268" s="207"/>
      <c r="L268" s="208"/>
      <c r="M268" s="212"/>
      <c r="N268" s="213"/>
      <c r="O268" s="213"/>
      <c r="P268" s="213"/>
      <c r="Q268" s="213"/>
      <c r="R268" s="213"/>
      <c r="S268" s="213"/>
      <c r="T268" s="214"/>
      <c r="U268" s="207"/>
      <c r="V268" s="207"/>
      <c r="AT268" s="103" t="s">
        <v>212</v>
      </c>
      <c r="AU268" s="103" t="s">
        <v>81</v>
      </c>
      <c r="AV268" s="15" t="s">
        <v>211</v>
      </c>
      <c r="AW268" s="15" t="s">
        <v>32</v>
      </c>
      <c r="AX268" s="15" t="s">
        <v>81</v>
      </c>
      <c r="AY268" s="103" t="s">
        <v>204</v>
      </c>
    </row>
    <row r="269" spans="1:65" s="2" customFormat="1" ht="16.5" customHeight="1" x14ac:dyDescent="0.2">
      <c r="A269" s="111"/>
      <c r="B269" s="112"/>
      <c r="C269" s="187" t="s">
        <v>278</v>
      </c>
      <c r="D269" s="187" t="s">
        <v>207</v>
      </c>
      <c r="E269" s="188" t="s">
        <v>2473</v>
      </c>
      <c r="F269" s="189" t="s">
        <v>2474</v>
      </c>
      <c r="G269" s="190" t="s">
        <v>2446</v>
      </c>
      <c r="H269" s="191">
        <v>22</v>
      </c>
      <c r="I269" s="192"/>
      <c r="J269" s="192">
        <f>ROUND(I269*H269,2)</f>
        <v>0</v>
      </c>
      <c r="K269" s="193"/>
      <c r="L269" s="112"/>
      <c r="M269" s="194" t="s">
        <v>1</v>
      </c>
      <c r="N269" s="195" t="s">
        <v>40</v>
      </c>
      <c r="O269" s="196">
        <v>0</v>
      </c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111"/>
      <c r="V269" s="111"/>
      <c r="W269" s="29"/>
      <c r="X269" s="29"/>
      <c r="Y269" s="29"/>
      <c r="Z269" s="29"/>
      <c r="AA269" s="29"/>
      <c r="AB269" s="29"/>
      <c r="AC269" s="29"/>
      <c r="AD269" s="29"/>
      <c r="AE269" s="29"/>
      <c r="AR269" s="99" t="s">
        <v>211</v>
      </c>
      <c r="AT269" s="99" t="s">
        <v>207</v>
      </c>
      <c r="AU269" s="99" t="s">
        <v>81</v>
      </c>
      <c r="AY269" s="18" t="s">
        <v>204</v>
      </c>
      <c r="BE269" s="100">
        <f>IF(N269="základní",J269,0)</f>
        <v>0</v>
      </c>
      <c r="BF269" s="100">
        <f>IF(N269="snížená",J269,0)</f>
        <v>0</v>
      </c>
      <c r="BG269" s="100">
        <f>IF(N269="zákl. přenesená",J269,0)</f>
        <v>0</v>
      </c>
      <c r="BH269" s="100">
        <f>IF(N269="sníž. přenesená",J269,0)</f>
        <v>0</v>
      </c>
      <c r="BI269" s="100">
        <f>IF(N269="nulová",J269,0)</f>
        <v>0</v>
      </c>
      <c r="BJ269" s="18" t="s">
        <v>81</v>
      </c>
      <c r="BK269" s="100">
        <f>ROUND(I269*H269,2)</f>
        <v>0</v>
      </c>
      <c r="BL269" s="18" t="s">
        <v>211</v>
      </c>
      <c r="BM269" s="99" t="s">
        <v>310</v>
      </c>
    </row>
    <row r="270" spans="1:65" s="13" customFormat="1" x14ac:dyDescent="0.2">
      <c r="A270" s="225"/>
      <c r="B270" s="226"/>
      <c r="C270" s="225"/>
      <c r="D270" s="200" t="s">
        <v>212</v>
      </c>
      <c r="E270" s="227" t="s">
        <v>1</v>
      </c>
      <c r="F270" s="228" t="s">
        <v>2475</v>
      </c>
      <c r="G270" s="225"/>
      <c r="H270" s="227" t="s">
        <v>1</v>
      </c>
      <c r="I270" s="225"/>
      <c r="J270" s="225"/>
      <c r="K270" s="225"/>
      <c r="L270" s="226"/>
      <c r="M270" s="229"/>
      <c r="N270" s="230"/>
      <c r="O270" s="230"/>
      <c r="P270" s="230"/>
      <c r="Q270" s="230"/>
      <c r="R270" s="230"/>
      <c r="S270" s="230"/>
      <c r="T270" s="231"/>
      <c r="U270" s="225"/>
      <c r="V270" s="225"/>
      <c r="AT270" s="101" t="s">
        <v>212</v>
      </c>
      <c r="AU270" s="101" t="s">
        <v>81</v>
      </c>
      <c r="AV270" s="13" t="s">
        <v>81</v>
      </c>
      <c r="AW270" s="13" t="s">
        <v>32</v>
      </c>
      <c r="AX270" s="13" t="s">
        <v>75</v>
      </c>
      <c r="AY270" s="101" t="s">
        <v>204</v>
      </c>
    </row>
    <row r="271" spans="1:65" s="13" customFormat="1" x14ac:dyDescent="0.2">
      <c r="A271" s="225"/>
      <c r="B271" s="226"/>
      <c r="C271" s="225"/>
      <c r="D271" s="200" t="s">
        <v>212</v>
      </c>
      <c r="E271" s="227" t="s">
        <v>1</v>
      </c>
      <c r="F271" s="228" t="s">
        <v>2476</v>
      </c>
      <c r="G271" s="225"/>
      <c r="H271" s="227" t="s">
        <v>1</v>
      </c>
      <c r="I271" s="225"/>
      <c r="J271" s="225"/>
      <c r="K271" s="225"/>
      <c r="L271" s="226"/>
      <c r="M271" s="229"/>
      <c r="N271" s="230"/>
      <c r="O271" s="230"/>
      <c r="P271" s="230"/>
      <c r="Q271" s="230"/>
      <c r="R271" s="230"/>
      <c r="S271" s="230"/>
      <c r="T271" s="231"/>
      <c r="U271" s="225"/>
      <c r="V271" s="225"/>
      <c r="AT271" s="101" t="s">
        <v>212</v>
      </c>
      <c r="AU271" s="101" t="s">
        <v>81</v>
      </c>
      <c r="AV271" s="13" t="s">
        <v>81</v>
      </c>
      <c r="AW271" s="13" t="s">
        <v>32</v>
      </c>
      <c r="AX271" s="13" t="s">
        <v>75</v>
      </c>
      <c r="AY271" s="101" t="s">
        <v>204</v>
      </c>
    </row>
    <row r="272" spans="1:65" s="13" customFormat="1" x14ac:dyDescent="0.2">
      <c r="A272" s="225"/>
      <c r="B272" s="226"/>
      <c r="C272" s="225"/>
      <c r="D272" s="200" t="s">
        <v>212</v>
      </c>
      <c r="E272" s="227" t="s">
        <v>1</v>
      </c>
      <c r="F272" s="228" t="s">
        <v>2477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81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3" customFormat="1" x14ac:dyDescent="0.2">
      <c r="A273" s="225"/>
      <c r="B273" s="226"/>
      <c r="C273" s="225"/>
      <c r="D273" s="200" t="s">
        <v>212</v>
      </c>
      <c r="E273" s="227" t="s">
        <v>1</v>
      </c>
      <c r="F273" s="228" t="s">
        <v>2478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81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4" customFormat="1" x14ac:dyDescent="0.2">
      <c r="A274" s="198"/>
      <c r="B274" s="199"/>
      <c r="C274" s="198"/>
      <c r="D274" s="200" t="s">
        <v>212</v>
      </c>
      <c r="E274" s="201" t="s">
        <v>1</v>
      </c>
      <c r="F274" s="202" t="s">
        <v>320</v>
      </c>
      <c r="G274" s="198"/>
      <c r="H274" s="203">
        <v>22</v>
      </c>
      <c r="I274" s="198"/>
      <c r="J274" s="198"/>
      <c r="K274" s="198"/>
      <c r="L274" s="199"/>
      <c r="M274" s="204"/>
      <c r="N274" s="205"/>
      <c r="O274" s="205"/>
      <c r="P274" s="205"/>
      <c r="Q274" s="205"/>
      <c r="R274" s="205"/>
      <c r="S274" s="205"/>
      <c r="T274" s="206"/>
      <c r="U274" s="198"/>
      <c r="V274" s="198"/>
      <c r="AT274" s="102" t="s">
        <v>212</v>
      </c>
      <c r="AU274" s="102" t="s">
        <v>81</v>
      </c>
      <c r="AV274" s="14" t="s">
        <v>83</v>
      </c>
      <c r="AW274" s="14" t="s">
        <v>32</v>
      </c>
      <c r="AX274" s="14" t="s">
        <v>75</v>
      </c>
      <c r="AY274" s="102" t="s">
        <v>204</v>
      </c>
    </row>
    <row r="275" spans="1:65" s="15" customFormat="1" x14ac:dyDescent="0.2">
      <c r="A275" s="207"/>
      <c r="B275" s="208"/>
      <c r="C275" s="207"/>
      <c r="D275" s="200" t="s">
        <v>212</v>
      </c>
      <c r="E275" s="209" t="s">
        <v>1</v>
      </c>
      <c r="F275" s="210" t="s">
        <v>227</v>
      </c>
      <c r="G275" s="207"/>
      <c r="H275" s="211">
        <v>22</v>
      </c>
      <c r="I275" s="207"/>
      <c r="J275" s="207"/>
      <c r="K275" s="207"/>
      <c r="L275" s="208"/>
      <c r="M275" s="212"/>
      <c r="N275" s="213"/>
      <c r="O275" s="213"/>
      <c r="P275" s="213"/>
      <c r="Q275" s="213"/>
      <c r="R275" s="213"/>
      <c r="S275" s="213"/>
      <c r="T275" s="214"/>
      <c r="U275" s="207"/>
      <c r="V275" s="207"/>
      <c r="AT275" s="103" t="s">
        <v>212</v>
      </c>
      <c r="AU275" s="103" t="s">
        <v>81</v>
      </c>
      <c r="AV275" s="15" t="s">
        <v>211</v>
      </c>
      <c r="AW275" s="15" t="s">
        <v>32</v>
      </c>
      <c r="AX275" s="15" t="s">
        <v>81</v>
      </c>
      <c r="AY275" s="103" t="s">
        <v>204</v>
      </c>
    </row>
    <row r="276" spans="1:65" s="2" customFormat="1" ht="16.5" customHeight="1" x14ac:dyDescent="0.2">
      <c r="A276" s="111"/>
      <c r="B276" s="112"/>
      <c r="C276" s="187" t="s">
        <v>284</v>
      </c>
      <c r="D276" s="187" t="s">
        <v>207</v>
      </c>
      <c r="E276" s="188" t="s">
        <v>2479</v>
      </c>
      <c r="F276" s="189" t="s">
        <v>2480</v>
      </c>
      <c r="G276" s="190" t="s">
        <v>282</v>
      </c>
      <c r="H276" s="191">
        <v>29</v>
      </c>
      <c r="I276" s="192"/>
      <c r="J276" s="192">
        <f>ROUND(I276*H276,2)</f>
        <v>0</v>
      </c>
      <c r="K276" s="193"/>
      <c r="L276" s="112"/>
      <c r="M276" s="194" t="s">
        <v>1</v>
      </c>
      <c r="N276" s="195" t="s">
        <v>40</v>
      </c>
      <c r="O276" s="196">
        <v>0</v>
      </c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111"/>
      <c r="V276" s="111"/>
      <c r="W276" s="29"/>
      <c r="X276" s="29"/>
      <c r="Y276" s="29"/>
      <c r="Z276" s="29"/>
      <c r="AA276" s="29"/>
      <c r="AB276" s="29"/>
      <c r="AC276" s="29"/>
      <c r="AD276" s="29"/>
      <c r="AE276" s="29"/>
      <c r="AR276" s="99" t="s">
        <v>211</v>
      </c>
      <c r="AT276" s="99" t="s">
        <v>207</v>
      </c>
      <c r="AU276" s="99" t="s">
        <v>81</v>
      </c>
      <c r="AY276" s="18" t="s">
        <v>204</v>
      </c>
      <c r="BE276" s="100">
        <f>IF(N276="základní",J276,0)</f>
        <v>0</v>
      </c>
      <c r="BF276" s="100">
        <f>IF(N276="snížená",J276,0)</f>
        <v>0</v>
      </c>
      <c r="BG276" s="100">
        <f>IF(N276="zákl. přenesená",J276,0)</f>
        <v>0</v>
      </c>
      <c r="BH276" s="100">
        <f>IF(N276="sníž. přenesená",J276,0)</f>
        <v>0</v>
      </c>
      <c r="BI276" s="100">
        <f>IF(N276="nulová",J276,0)</f>
        <v>0</v>
      </c>
      <c r="BJ276" s="18" t="s">
        <v>81</v>
      </c>
      <c r="BK276" s="100">
        <f>ROUND(I276*H276,2)</f>
        <v>0</v>
      </c>
      <c r="BL276" s="18" t="s">
        <v>211</v>
      </c>
      <c r="BM276" s="99" t="s">
        <v>313</v>
      </c>
    </row>
    <row r="277" spans="1:65" s="13" customFormat="1" x14ac:dyDescent="0.2">
      <c r="A277" s="225"/>
      <c r="B277" s="226"/>
      <c r="C277" s="225"/>
      <c r="D277" s="200" t="s">
        <v>212</v>
      </c>
      <c r="E277" s="227" t="s">
        <v>1</v>
      </c>
      <c r="F277" s="228" t="s">
        <v>2481</v>
      </c>
      <c r="G277" s="225"/>
      <c r="H277" s="227" t="s">
        <v>1</v>
      </c>
      <c r="I277" s="225"/>
      <c r="J277" s="225"/>
      <c r="K277" s="225"/>
      <c r="L277" s="226"/>
      <c r="M277" s="229"/>
      <c r="N277" s="230"/>
      <c r="O277" s="230"/>
      <c r="P277" s="230"/>
      <c r="Q277" s="230"/>
      <c r="R277" s="230"/>
      <c r="S277" s="230"/>
      <c r="T277" s="231"/>
      <c r="U277" s="225"/>
      <c r="V277" s="225"/>
      <c r="AT277" s="101" t="s">
        <v>212</v>
      </c>
      <c r="AU277" s="101" t="s">
        <v>81</v>
      </c>
      <c r="AV277" s="13" t="s">
        <v>81</v>
      </c>
      <c r="AW277" s="13" t="s">
        <v>32</v>
      </c>
      <c r="AX277" s="13" t="s">
        <v>75</v>
      </c>
      <c r="AY277" s="101" t="s">
        <v>204</v>
      </c>
    </row>
    <row r="278" spans="1:65" s="13" customFormat="1" ht="33.75" x14ac:dyDescent="0.2">
      <c r="A278" s="225"/>
      <c r="B278" s="226"/>
      <c r="C278" s="225"/>
      <c r="D278" s="200" t="s">
        <v>212</v>
      </c>
      <c r="E278" s="227" t="s">
        <v>1</v>
      </c>
      <c r="F278" s="228" t="s">
        <v>2482</v>
      </c>
      <c r="G278" s="225"/>
      <c r="H278" s="227" t="s">
        <v>1</v>
      </c>
      <c r="I278" s="225"/>
      <c r="J278" s="225"/>
      <c r="K278" s="225"/>
      <c r="L278" s="226"/>
      <c r="M278" s="229"/>
      <c r="N278" s="230"/>
      <c r="O278" s="230"/>
      <c r="P278" s="230"/>
      <c r="Q278" s="230"/>
      <c r="R278" s="230"/>
      <c r="S278" s="230"/>
      <c r="T278" s="231"/>
      <c r="U278" s="225"/>
      <c r="V278" s="225"/>
      <c r="AT278" s="101" t="s">
        <v>212</v>
      </c>
      <c r="AU278" s="101" t="s">
        <v>81</v>
      </c>
      <c r="AV278" s="13" t="s">
        <v>81</v>
      </c>
      <c r="AW278" s="13" t="s">
        <v>32</v>
      </c>
      <c r="AX278" s="13" t="s">
        <v>75</v>
      </c>
      <c r="AY278" s="101" t="s">
        <v>204</v>
      </c>
    </row>
    <row r="279" spans="1:65" s="13" customFormat="1" x14ac:dyDescent="0.2">
      <c r="A279" s="225"/>
      <c r="B279" s="226"/>
      <c r="C279" s="225"/>
      <c r="D279" s="200" t="s">
        <v>212</v>
      </c>
      <c r="E279" s="227" t="s">
        <v>1</v>
      </c>
      <c r="F279" s="228" t="s">
        <v>2483</v>
      </c>
      <c r="G279" s="225"/>
      <c r="H279" s="227" t="s">
        <v>1</v>
      </c>
      <c r="I279" s="225"/>
      <c r="J279" s="225"/>
      <c r="K279" s="225"/>
      <c r="L279" s="226"/>
      <c r="M279" s="229"/>
      <c r="N279" s="230"/>
      <c r="O279" s="230"/>
      <c r="P279" s="230"/>
      <c r="Q279" s="230"/>
      <c r="R279" s="230"/>
      <c r="S279" s="230"/>
      <c r="T279" s="231"/>
      <c r="U279" s="225"/>
      <c r="V279" s="225"/>
      <c r="AT279" s="101" t="s">
        <v>212</v>
      </c>
      <c r="AU279" s="101" t="s">
        <v>81</v>
      </c>
      <c r="AV279" s="13" t="s">
        <v>81</v>
      </c>
      <c r="AW279" s="13" t="s">
        <v>32</v>
      </c>
      <c r="AX279" s="13" t="s">
        <v>75</v>
      </c>
      <c r="AY279" s="101" t="s">
        <v>204</v>
      </c>
    </row>
    <row r="280" spans="1:65" s="13" customFormat="1" x14ac:dyDescent="0.2">
      <c r="A280" s="225"/>
      <c r="B280" s="226"/>
      <c r="C280" s="225"/>
      <c r="D280" s="200" t="s">
        <v>212</v>
      </c>
      <c r="E280" s="227" t="s">
        <v>1</v>
      </c>
      <c r="F280" s="228" t="s">
        <v>2484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81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3" customFormat="1" x14ac:dyDescent="0.2">
      <c r="A281" s="225"/>
      <c r="B281" s="226"/>
      <c r="C281" s="225"/>
      <c r="D281" s="200" t="s">
        <v>212</v>
      </c>
      <c r="E281" s="227" t="s">
        <v>1</v>
      </c>
      <c r="F281" s="228" t="s">
        <v>2485</v>
      </c>
      <c r="G281" s="225"/>
      <c r="H281" s="227" t="s">
        <v>1</v>
      </c>
      <c r="I281" s="225"/>
      <c r="J281" s="225"/>
      <c r="K281" s="225"/>
      <c r="L281" s="226"/>
      <c r="M281" s="229"/>
      <c r="N281" s="230"/>
      <c r="O281" s="230"/>
      <c r="P281" s="230"/>
      <c r="Q281" s="230"/>
      <c r="R281" s="230"/>
      <c r="S281" s="230"/>
      <c r="T281" s="231"/>
      <c r="U281" s="225"/>
      <c r="V281" s="225"/>
      <c r="AT281" s="101" t="s">
        <v>212</v>
      </c>
      <c r="AU281" s="101" t="s">
        <v>81</v>
      </c>
      <c r="AV281" s="13" t="s">
        <v>81</v>
      </c>
      <c r="AW281" s="13" t="s">
        <v>32</v>
      </c>
      <c r="AX281" s="13" t="s">
        <v>75</v>
      </c>
      <c r="AY281" s="101" t="s">
        <v>204</v>
      </c>
    </row>
    <row r="282" spans="1:65" s="13" customFormat="1" x14ac:dyDescent="0.2">
      <c r="A282" s="225"/>
      <c r="B282" s="226"/>
      <c r="C282" s="225"/>
      <c r="D282" s="200" t="s">
        <v>212</v>
      </c>
      <c r="E282" s="227" t="s">
        <v>1</v>
      </c>
      <c r="F282" s="228" t="s">
        <v>2486</v>
      </c>
      <c r="G282" s="225"/>
      <c r="H282" s="227" t="s">
        <v>1</v>
      </c>
      <c r="I282" s="225"/>
      <c r="J282" s="225"/>
      <c r="K282" s="225"/>
      <c r="L282" s="226"/>
      <c r="M282" s="229"/>
      <c r="N282" s="230"/>
      <c r="O282" s="230"/>
      <c r="P282" s="230"/>
      <c r="Q282" s="230"/>
      <c r="R282" s="230"/>
      <c r="S282" s="230"/>
      <c r="T282" s="231"/>
      <c r="U282" s="225"/>
      <c r="V282" s="225"/>
      <c r="AT282" s="101" t="s">
        <v>212</v>
      </c>
      <c r="AU282" s="101" t="s">
        <v>81</v>
      </c>
      <c r="AV282" s="13" t="s">
        <v>81</v>
      </c>
      <c r="AW282" s="13" t="s">
        <v>32</v>
      </c>
      <c r="AX282" s="13" t="s">
        <v>75</v>
      </c>
      <c r="AY282" s="101" t="s">
        <v>204</v>
      </c>
    </row>
    <row r="283" spans="1:65" s="13" customFormat="1" x14ac:dyDescent="0.2">
      <c r="A283" s="225"/>
      <c r="B283" s="226"/>
      <c r="C283" s="225"/>
      <c r="D283" s="200" t="s">
        <v>212</v>
      </c>
      <c r="E283" s="227" t="s">
        <v>1</v>
      </c>
      <c r="F283" s="228" t="s">
        <v>2487</v>
      </c>
      <c r="G283" s="225"/>
      <c r="H283" s="227" t="s">
        <v>1</v>
      </c>
      <c r="I283" s="225"/>
      <c r="J283" s="225"/>
      <c r="K283" s="225"/>
      <c r="L283" s="226"/>
      <c r="M283" s="229"/>
      <c r="N283" s="230"/>
      <c r="O283" s="230"/>
      <c r="P283" s="230"/>
      <c r="Q283" s="230"/>
      <c r="R283" s="230"/>
      <c r="S283" s="230"/>
      <c r="T283" s="231"/>
      <c r="U283" s="225"/>
      <c r="V283" s="225"/>
      <c r="AT283" s="101" t="s">
        <v>212</v>
      </c>
      <c r="AU283" s="101" t="s">
        <v>81</v>
      </c>
      <c r="AV283" s="13" t="s">
        <v>81</v>
      </c>
      <c r="AW283" s="13" t="s">
        <v>32</v>
      </c>
      <c r="AX283" s="13" t="s">
        <v>75</v>
      </c>
      <c r="AY283" s="101" t="s">
        <v>204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2488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81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x14ac:dyDescent="0.2">
      <c r="A285" s="225"/>
      <c r="B285" s="226"/>
      <c r="C285" s="225"/>
      <c r="D285" s="200" t="s">
        <v>212</v>
      </c>
      <c r="E285" s="227" t="s">
        <v>1</v>
      </c>
      <c r="F285" s="228" t="s">
        <v>2489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81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3" customFormat="1" x14ac:dyDescent="0.2">
      <c r="A286" s="225"/>
      <c r="B286" s="226"/>
      <c r="C286" s="225"/>
      <c r="D286" s="200" t="s">
        <v>212</v>
      </c>
      <c r="E286" s="227" t="s">
        <v>1</v>
      </c>
      <c r="F286" s="228" t="s">
        <v>2490</v>
      </c>
      <c r="G286" s="225"/>
      <c r="H286" s="227" t="s">
        <v>1</v>
      </c>
      <c r="I286" s="225"/>
      <c r="J286" s="225"/>
      <c r="K286" s="225"/>
      <c r="L286" s="226"/>
      <c r="M286" s="229"/>
      <c r="N286" s="230"/>
      <c r="O286" s="230"/>
      <c r="P286" s="230"/>
      <c r="Q286" s="230"/>
      <c r="R286" s="230"/>
      <c r="S286" s="230"/>
      <c r="T286" s="231"/>
      <c r="U286" s="225"/>
      <c r="V286" s="225"/>
      <c r="AT286" s="101" t="s">
        <v>212</v>
      </c>
      <c r="AU286" s="101" t="s">
        <v>81</v>
      </c>
      <c r="AV286" s="13" t="s">
        <v>81</v>
      </c>
      <c r="AW286" s="13" t="s">
        <v>32</v>
      </c>
      <c r="AX286" s="13" t="s">
        <v>75</v>
      </c>
      <c r="AY286" s="101" t="s">
        <v>204</v>
      </c>
    </row>
    <row r="287" spans="1:65" s="13" customFormat="1" x14ac:dyDescent="0.2">
      <c r="A287" s="225"/>
      <c r="B287" s="226"/>
      <c r="C287" s="225"/>
      <c r="D287" s="200" t="s">
        <v>212</v>
      </c>
      <c r="E287" s="227" t="s">
        <v>1</v>
      </c>
      <c r="F287" s="228" t="s">
        <v>2491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81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3" customFormat="1" x14ac:dyDescent="0.2">
      <c r="A288" s="225"/>
      <c r="B288" s="226"/>
      <c r="C288" s="225"/>
      <c r="D288" s="200" t="s">
        <v>212</v>
      </c>
      <c r="E288" s="227" t="s">
        <v>1</v>
      </c>
      <c r="F288" s="228" t="s">
        <v>2492</v>
      </c>
      <c r="G288" s="225"/>
      <c r="H288" s="227" t="s">
        <v>1</v>
      </c>
      <c r="I288" s="225"/>
      <c r="J288" s="225"/>
      <c r="K288" s="225"/>
      <c r="L288" s="226"/>
      <c r="M288" s="229"/>
      <c r="N288" s="230"/>
      <c r="O288" s="230"/>
      <c r="P288" s="230"/>
      <c r="Q288" s="230"/>
      <c r="R288" s="230"/>
      <c r="S288" s="230"/>
      <c r="T288" s="231"/>
      <c r="U288" s="225"/>
      <c r="V288" s="225"/>
      <c r="AT288" s="101" t="s">
        <v>212</v>
      </c>
      <c r="AU288" s="101" t="s">
        <v>81</v>
      </c>
      <c r="AV288" s="13" t="s">
        <v>81</v>
      </c>
      <c r="AW288" s="13" t="s">
        <v>32</v>
      </c>
      <c r="AX288" s="13" t="s">
        <v>75</v>
      </c>
      <c r="AY288" s="101" t="s">
        <v>204</v>
      </c>
    </row>
    <row r="289" spans="1:51" s="13" customFormat="1" x14ac:dyDescent="0.2">
      <c r="A289" s="225"/>
      <c r="B289" s="226"/>
      <c r="C289" s="225"/>
      <c r="D289" s="200" t="s">
        <v>212</v>
      </c>
      <c r="E289" s="227" t="s">
        <v>1</v>
      </c>
      <c r="F289" s="228" t="s">
        <v>2493</v>
      </c>
      <c r="G289" s="225"/>
      <c r="H289" s="227" t="s">
        <v>1</v>
      </c>
      <c r="I289" s="225"/>
      <c r="J289" s="225"/>
      <c r="K289" s="225"/>
      <c r="L289" s="226"/>
      <c r="M289" s="229"/>
      <c r="N289" s="230"/>
      <c r="O289" s="230"/>
      <c r="P289" s="230"/>
      <c r="Q289" s="230"/>
      <c r="R289" s="230"/>
      <c r="S289" s="230"/>
      <c r="T289" s="231"/>
      <c r="U289" s="225"/>
      <c r="V289" s="225"/>
      <c r="AT289" s="101" t="s">
        <v>212</v>
      </c>
      <c r="AU289" s="101" t="s">
        <v>81</v>
      </c>
      <c r="AV289" s="13" t="s">
        <v>81</v>
      </c>
      <c r="AW289" s="13" t="s">
        <v>32</v>
      </c>
      <c r="AX289" s="13" t="s">
        <v>75</v>
      </c>
      <c r="AY289" s="101" t="s">
        <v>204</v>
      </c>
    </row>
    <row r="290" spans="1:51" s="13" customFormat="1" x14ac:dyDescent="0.2">
      <c r="A290" s="225"/>
      <c r="B290" s="226"/>
      <c r="C290" s="225"/>
      <c r="D290" s="200" t="s">
        <v>212</v>
      </c>
      <c r="E290" s="227" t="s">
        <v>1</v>
      </c>
      <c r="F290" s="228" t="s">
        <v>2494</v>
      </c>
      <c r="G290" s="225"/>
      <c r="H290" s="227" t="s">
        <v>1</v>
      </c>
      <c r="I290" s="225"/>
      <c r="J290" s="225"/>
      <c r="K290" s="225"/>
      <c r="L290" s="226"/>
      <c r="M290" s="229"/>
      <c r="N290" s="230"/>
      <c r="O290" s="230"/>
      <c r="P290" s="230"/>
      <c r="Q290" s="230"/>
      <c r="R290" s="230"/>
      <c r="S290" s="230"/>
      <c r="T290" s="231"/>
      <c r="U290" s="225"/>
      <c r="V290" s="225"/>
      <c r="AT290" s="101" t="s">
        <v>212</v>
      </c>
      <c r="AU290" s="101" t="s">
        <v>81</v>
      </c>
      <c r="AV290" s="13" t="s">
        <v>81</v>
      </c>
      <c r="AW290" s="13" t="s">
        <v>32</v>
      </c>
      <c r="AX290" s="13" t="s">
        <v>75</v>
      </c>
      <c r="AY290" s="101" t="s">
        <v>204</v>
      </c>
    </row>
    <row r="291" spans="1:51" s="16" customFormat="1" x14ac:dyDescent="0.2">
      <c r="A291" s="232"/>
      <c r="B291" s="233"/>
      <c r="C291" s="232"/>
      <c r="D291" s="200" t="s">
        <v>212</v>
      </c>
      <c r="E291" s="234" t="s">
        <v>1</v>
      </c>
      <c r="F291" s="235" t="s">
        <v>1067</v>
      </c>
      <c r="G291" s="232"/>
      <c r="H291" s="236">
        <v>0</v>
      </c>
      <c r="I291" s="232"/>
      <c r="J291" s="232"/>
      <c r="K291" s="232"/>
      <c r="L291" s="233"/>
      <c r="M291" s="237"/>
      <c r="N291" s="238"/>
      <c r="O291" s="238"/>
      <c r="P291" s="238"/>
      <c r="Q291" s="238"/>
      <c r="R291" s="238"/>
      <c r="S291" s="238"/>
      <c r="T291" s="239"/>
      <c r="U291" s="232"/>
      <c r="V291" s="232"/>
      <c r="AT291" s="104" t="s">
        <v>212</v>
      </c>
      <c r="AU291" s="104" t="s">
        <v>81</v>
      </c>
      <c r="AV291" s="16" t="s">
        <v>230</v>
      </c>
      <c r="AW291" s="16" t="s">
        <v>32</v>
      </c>
      <c r="AX291" s="16" t="s">
        <v>75</v>
      </c>
      <c r="AY291" s="104" t="s">
        <v>204</v>
      </c>
    </row>
    <row r="292" spans="1:51" s="13" customFormat="1" x14ac:dyDescent="0.2">
      <c r="A292" s="225"/>
      <c r="B292" s="226"/>
      <c r="C292" s="225"/>
      <c r="D292" s="200" t="s">
        <v>212</v>
      </c>
      <c r="E292" s="227" t="s">
        <v>1</v>
      </c>
      <c r="F292" s="228" t="s">
        <v>2495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81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51" s="13" customFormat="1" x14ac:dyDescent="0.2">
      <c r="A293" s="225"/>
      <c r="B293" s="226"/>
      <c r="C293" s="225"/>
      <c r="D293" s="200" t="s">
        <v>212</v>
      </c>
      <c r="E293" s="227" t="s">
        <v>1</v>
      </c>
      <c r="F293" s="228" t="s">
        <v>2496</v>
      </c>
      <c r="G293" s="225"/>
      <c r="H293" s="227" t="s">
        <v>1</v>
      </c>
      <c r="I293" s="225"/>
      <c r="J293" s="225"/>
      <c r="K293" s="225"/>
      <c r="L293" s="226"/>
      <c r="M293" s="229"/>
      <c r="N293" s="230"/>
      <c r="O293" s="230"/>
      <c r="P293" s="230"/>
      <c r="Q293" s="230"/>
      <c r="R293" s="230"/>
      <c r="S293" s="230"/>
      <c r="T293" s="231"/>
      <c r="U293" s="225"/>
      <c r="V293" s="225"/>
      <c r="AT293" s="101" t="s">
        <v>212</v>
      </c>
      <c r="AU293" s="101" t="s">
        <v>81</v>
      </c>
      <c r="AV293" s="13" t="s">
        <v>81</v>
      </c>
      <c r="AW293" s="13" t="s">
        <v>32</v>
      </c>
      <c r="AX293" s="13" t="s">
        <v>75</v>
      </c>
      <c r="AY293" s="101" t="s">
        <v>204</v>
      </c>
    </row>
    <row r="294" spans="1:51" s="13" customFormat="1" x14ac:dyDescent="0.2">
      <c r="A294" s="225"/>
      <c r="B294" s="226"/>
      <c r="C294" s="225"/>
      <c r="D294" s="200" t="s">
        <v>212</v>
      </c>
      <c r="E294" s="227" t="s">
        <v>1</v>
      </c>
      <c r="F294" s="228" t="s">
        <v>2497</v>
      </c>
      <c r="G294" s="225"/>
      <c r="H294" s="227" t="s">
        <v>1</v>
      </c>
      <c r="I294" s="225"/>
      <c r="J294" s="225"/>
      <c r="K294" s="225"/>
      <c r="L294" s="226"/>
      <c r="M294" s="229"/>
      <c r="N294" s="230"/>
      <c r="O294" s="230"/>
      <c r="P294" s="230"/>
      <c r="Q294" s="230"/>
      <c r="R294" s="230"/>
      <c r="S294" s="230"/>
      <c r="T294" s="231"/>
      <c r="U294" s="225"/>
      <c r="V294" s="225"/>
      <c r="AT294" s="101" t="s">
        <v>212</v>
      </c>
      <c r="AU294" s="101" t="s">
        <v>81</v>
      </c>
      <c r="AV294" s="13" t="s">
        <v>81</v>
      </c>
      <c r="AW294" s="13" t="s">
        <v>32</v>
      </c>
      <c r="AX294" s="13" t="s">
        <v>75</v>
      </c>
      <c r="AY294" s="101" t="s">
        <v>204</v>
      </c>
    </row>
    <row r="295" spans="1:51" s="13" customFormat="1" x14ac:dyDescent="0.2">
      <c r="A295" s="225"/>
      <c r="B295" s="226"/>
      <c r="C295" s="225"/>
      <c r="D295" s="200" t="s">
        <v>212</v>
      </c>
      <c r="E295" s="227" t="s">
        <v>1</v>
      </c>
      <c r="F295" s="228" t="s">
        <v>2498</v>
      </c>
      <c r="G295" s="225"/>
      <c r="H295" s="227" t="s">
        <v>1</v>
      </c>
      <c r="I295" s="225"/>
      <c r="J295" s="225"/>
      <c r="K295" s="225"/>
      <c r="L295" s="226"/>
      <c r="M295" s="229"/>
      <c r="N295" s="230"/>
      <c r="O295" s="230"/>
      <c r="P295" s="230"/>
      <c r="Q295" s="230"/>
      <c r="R295" s="230"/>
      <c r="S295" s="230"/>
      <c r="T295" s="231"/>
      <c r="U295" s="225"/>
      <c r="V295" s="225"/>
      <c r="AT295" s="101" t="s">
        <v>212</v>
      </c>
      <c r="AU295" s="101" t="s">
        <v>81</v>
      </c>
      <c r="AV295" s="13" t="s">
        <v>81</v>
      </c>
      <c r="AW295" s="13" t="s">
        <v>32</v>
      </c>
      <c r="AX295" s="13" t="s">
        <v>75</v>
      </c>
      <c r="AY295" s="101" t="s">
        <v>204</v>
      </c>
    </row>
    <row r="296" spans="1:51" s="13" customFormat="1" x14ac:dyDescent="0.2">
      <c r="A296" s="225"/>
      <c r="B296" s="226"/>
      <c r="C296" s="225"/>
      <c r="D296" s="200" t="s">
        <v>212</v>
      </c>
      <c r="E296" s="227" t="s">
        <v>1</v>
      </c>
      <c r="F296" s="228" t="s">
        <v>2499</v>
      </c>
      <c r="G296" s="225"/>
      <c r="H296" s="227" t="s">
        <v>1</v>
      </c>
      <c r="I296" s="225"/>
      <c r="J296" s="225"/>
      <c r="K296" s="225"/>
      <c r="L296" s="226"/>
      <c r="M296" s="229"/>
      <c r="N296" s="230"/>
      <c r="O296" s="230"/>
      <c r="P296" s="230"/>
      <c r="Q296" s="230"/>
      <c r="R296" s="230"/>
      <c r="S296" s="230"/>
      <c r="T296" s="231"/>
      <c r="U296" s="225"/>
      <c r="V296" s="225"/>
      <c r="AT296" s="101" t="s">
        <v>212</v>
      </c>
      <c r="AU296" s="101" t="s">
        <v>81</v>
      </c>
      <c r="AV296" s="13" t="s">
        <v>81</v>
      </c>
      <c r="AW296" s="13" t="s">
        <v>32</v>
      </c>
      <c r="AX296" s="13" t="s">
        <v>75</v>
      </c>
      <c r="AY296" s="101" t="s">
        <v>204</v>
      </c>
    </row>
    <row r="297" spans="1:51" s="13" customFormat="1" x14ac:dyDescent="0.2">
      <c r="A297" s="225"/>
      <c r="B297" s="226"/>
      <c r="C297" s="225"/>
      <c r="D297" s="200" t="s">
        <v>212</v>
      </c>
      <c r="E297" s="227" t="s">
        <v>1</v>
      </c>
      <c r="F297" s="228" t="s">
        <v>2500</v>
      </c>
      <c r="G297" s="225"/>
      <c r="H297" s="227" t="s">
        <v>1</v>
      </c>
      <c r="I297" s="225"/>
      <c r="J297" s="225"/>
      <c r="K297" s="225"/>
      <c r="L297" s="226"/>
      <c r="M297" s="229"/>
      <c r="N297" s="230"/>
      <c r="O297" s="230"/>
      <c r="P297" s="230"/>
      <c r="Q297" s="230"/>
      <c r="R297" s="230"/>
      <c r="S297" s="230"/>
      <c r="T297" s="231"/>
      <c r="U297" s="225"/>
      <c r="V297" s="225"/>
      <c r="AT297" s="101" t="s">
        <v>212</v>
      </c>
      <c r="AU297" s="101" t="s">
        <v>81</v>
      </c>
      <c r="AV297" s="13" t="s">
        <v>81</v>
      </c>
      <c r="AW297" s="13" t="s">
        <v>32</v>
      </c>
      <c r="AX297" s="13" t="s">
        <v>75</v>
      </c>
      <c r="AY297" s="101" t="s">
        <v>204</v>
      </c>
    </row>
    <row r="298" spans="1:51" s="13" customFormat="1" x14ac:dyDescent="0.2">
      <c r="A298" s="225"/>
      <c r="B298" s="226"/>
      <c r="C298" s="225"/>
      <c r="D298" s="200" t="s">
        <v>212</v>
      </c>
      <c r="E298" s="227" t="s">
        <v>1</v>
      </c>
      <c r="F298" s="228" t="s">
        <v>2501</v>
      </c>
      <c r="G298" s="225"/>
      <c r="H298" s="227" t="s">
        <v>1</v>
      </c>
      <c r="I298" s="225"/>
      <c r="J298" s="225"/>
      <c r="K298" s="225"/>
      <c r="L298" s="226"/>
      <c r="M298" s="229"/>
      <c r="N298" s="230"/>
      <c r="O298" s="230"/>
      <c r="P298" s="230"/>
      <c r="Q298" s="230"/>
      <c r="R298" s="230"/>
      <c r="S298" s="230"/>
      <c r="T298" s="231"/>
      <c r="U298" s="225"/>
      <c r="V298" s="225"/>
      <c r="AT298" s="101" t="s">
        <v>212</v>
      </c>
      <c r="AU298" s="101" t="s">
        <v>81</v>
      </c>
      <c r="AV298" s="13" t="s">
        <v>81</v>
      </c>
      <c r="AW298" s="13" t="s">
        <v>32</v>
      </c>
      <c r="AX298" s="13" t="s">
        <v>75</v>
      </c>
      <c r="AY298" s="101" t="s">
        <v>204</v>
      </c>
    </row>
    <row r="299" spans="1:51" s="13" customFormat="1" x14ac:dyDescent="0.2">
      <c r="A299" s="225"/>
      <c r="B299" s="226"/>
      <c r="C299" s="225"/>
      <c r="D299" s="200" t="s">
        <v>212</v>
      </c>
      <c r="E299" s="227" t="s">
        <v>1</v>
      </c>
      <c r="F299" s="228" t="s">
        <v>2502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81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51" s="13" customFormat="1" x14ac:dyDescent="0.2">
      <c r="A300" s="225"/>
      <c r="B300" s="226"/>
      <c r="C300" s="225"/>
      <c r="D300" s="200" t="s">
        <v>212</v>
      </c>
      <c r="E300" s="227" t="s">
        <v>1</v>
      </c>
      <c r="F300" s="228" t="s">
        <v>2503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81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51" s="13" customFormat="1" x14ac:dyDescent="0.2">
      <c r="A301" s="225"/>
      <c r="B301" s="226"/>
      <c r="C301" s="225"/>
      <c r="D301" s="200" t="s">
        <v>212</v>
      </c>
      <c r="E301" s="227" t="s">
        <v>1</v>
      </c>
      <c r="F301" s="228" t="s">
        <v>2504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81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51" s="13" customFormat="1" x14ac:dyDescent="0.2">
      <c r="A302" s="225"/>
      <c r="B302" s="226"/>
      <c r="C302" s="225"/>
      <c r="D302" s="200" t="s">
        <v>212</v>
      </c>
      <c r="E302" s="227" t="s">
        <v>1</v>
      </c>
      <c r="F302" s="228" t="s">
        <v>2505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81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51" s="13" customFormat="1" x14ac:dyDescent="0.2">
      <c r="A303" s="225"/>
      <c r="B303" s="226"/>
      <c r="C303" s="225"/>
      <c r="D303" s="200" t="s">
        <v>212</v>
      </c>
      <c r="E303" s="227" t="s">
        <v>1</v>
      </c>
      <c r="F303" s="228" t="s">
        <v>2506</v>
      </c>
      <c r="G303" s="225"/>
      <c r="H303" s="227" t="s">
        <v>1</v>
      </c>
      <c r="I303" s="225"/>
      <c r="J303" s="225"/>
      <c r="K303" s="225"/>
      <c r="L303" s="226"/>
      <c r="M303" s="229"/>
      <c r="N303" s="230"/>
      <c r="O303" s="230"/>
      <c r="P303" s="230"/>
      <c r="Q303" s="230"/>
      <c r="R303" s="230"/>
      <c r="S303" s="230"/>
      <c r="T303" s="231"/>
      <c r="U303" s="225"/>
      <c r="V303" s="225"/>
      <c r="AT303" s="101" t="s">
        <v>212</v>
      </c>
      <c r="AU303" s="101" t="s">
        <v>81</v>
      </c>
      <c r="AV303" s="13" t="s">
        <v>81</v>
      </c>
      <c r="AW303" s="13" t="s">
        <v>32</v>
      </c>
      <c r="AX303" s="13" t="s">
        <v>75</v>
      </c>
      <c r="AY303" s="101" t="s">
        <v>204</v>
      </c>
    </row>
    <row r="304" spans="1:51" s="13" customFormat="1" x14ac:dyDescent="0.2">
      <c r="A304" s="225"/>
      <c r="B304" s="226"/>
      <c r="C304" s="225"/>
      <c r="D304" s="200" t="s">
        <v>212</v>
      </c>
      <c r="E304" s="227" t="s">
        <v>1</v>
      </c>
      <c r="F304" s="228" t="s">
        <v>2507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81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3" customFormat="1" x14ac:dyDescent="0.2">
      <c r="A305" s="225"/>
      <c r="B305" s="226"/>
      <c r="C305" s="225"/>
      <c r="D305" s="200" t="s">
        <v>212</v>
      </c>
      <c r="E305" s="227" t="s">
        <v>1</v>
      </c>
      <c r="F305" s="228" t="s">
        <v>2508</v>
      </c>
      <c r="G305" s="225"/>
      <c r="H305" s="227" t="s">
        <v>1</v>
      </c>
      <c r="I305" s="225"/>
      <c r="J305" s="225"/>
      <c r="K305" s="225"/>
      <c r="L305" s="226"/>
      <c r="M305" s="229"/>
      <c r="N305" s="230"/>
      <c r="O305" s="230"/>
      <c r="P305" s="230"/>
      <c r="Q305" s="230"/>
      <c r="R305" s="230"/>
      <c r="S305" s="230"/>
      <c r="T305" s="231"/>
      <c r="U305" s="225"/>
      <c r="V305" s="225"/>
      <c r="AT305" s="101" t="s">
        <v>212</v>
      </c>
      <c r="AU305" s="101" t="s">
        <v>81</v>
      </c>
      <c r="AV305" s="13" t="s">
        <v>81</v>
      </c>
      <c r="AW305" s="13" t="s">
        <v>32</v>
      </c>
      <c r="AX305" s="13" t="s">
        <v>75</v>
      </c>
      <c r="AY305" s="101" t="s">
        <v>204</v>
      </c>
    </row>
    <row r="306" spans="1:65" s="13" customFormat="1" x14ac:dyDescent="0.2">
      <c r="A306" s="225"/>
      <c r="B306" s="226"/>
      <c r="C306" s="225"/>
      <c r="D306" s="200" t="s">
        <v>212</v>
      </c>
      <c r="E306" s="227" t="s">
        <v>1</v>
      </c>
      <c r="F306" s="228" t="s">
        <v>2509</v>
      </c>
      <c r="G306" s="225"/>
      <c r="H306" s="227" t="s">
        <v>1</v>
      </c>
      <c r="I306" s="225"/>
      <c r="J306" s="225"/>
      <c r="K306" s="225"/>
      <c r="L306" s="226"/>
      <c r="M306" s="229"/>
      <c r="N306" s="230"/>
      <c r="O306" s="230"/>
      <c r="P306" s="230"/>
      <c r="Q306" s="230"/>
      <c r="R306" s="230"/>
      <c r="S306" s="230"/>
      <c r="T306" s="231"/>
      <c r="U306" s="225"/>
      <c r="V306" s="225"/>
      <c r="AT306" s="101" t="s">
        <v>212</v>
      </c>
      <c r="AU306" s="101" t="s">
        <v>81</v>
      </c>
      <c r="AV306" s="13" t="s">
        <v>81</v>
      </c>
      <c r="AW306" s="13" t="s">
        <v>32</v>
      </c>
      <c r="AX306" s="13" t="s">
        <v>75</v>
      </c>
      <c r="AY306" s="101" t="s">
        <v>204</v>
      </c>
    </row>
    <row r="307" spans="1:65" s="13" customFormat="1" x14ac:dyDescent="0.2">
      <c r="A307" s="225"/>
      <c r="B307" s="226"/>
      <c r="C307" s="225"/>
      <c r="D307" s="200" t="s">
        <v>212</v>
      </c>
      <c r="E307" s="227" t="s">
        <v>1</v>
      </c>
      <c r="F307" s="228" t="s">
        <v>2510</v>
      </c>
      <c r="G307" s="225"/>
      <c r="H307" s="227" t="s">
        <v>1</v>
      </c>
      <c r="I307" s="225"/>
      <c r="J307" s="225"/>
      <c r="K307" s="225"/>
      <c r="L307" s="226"/>
      <c r="M307" s="229"/>
      <c r="N307" s="230"/>
      <c r="O307" s="230"/>
      <c r="P307" s="230"/>
      <c r="Q307" s="230"/>
      <c r="R307" s="230"/>
      <c r="S307" s="230"/>
      <c r="T307" s="231"/>
      <c r="U307" s="225"/>
      <c r="V307" s="225"/>
      <c r="AT307" s="101" t="s">
        <v>212</v>
      </c>
      <c r="AU307" s="101" t="s">
        <v>81</v>
      </c>
      <c r="AV307" s="13" t="s">
        <v>81</v>
      </c>
      <c r="AW307" s="13" t="s">
        <v>32</v>
      </c>
      <c r="AX307" s="13" t="s">
        <v>75</v>
      </c>
      <c r="AY307" s="101" t="s">
        <v>204</v>
      </c>
    </row>
    <row r="308" spans="1:65" s="13" customFormat="1" x14ac:dyDescent="0.2">
      <c r="A308" s="225"/>
      <c r="B308" s="226"/>
      <c r="C308" s="225"/>
      <c r="D308" s="200" t="s">
        <v>212</v>
      </c>
      <c r="E308" s="227" t="s">
        <v>1</v>
      </c>
      <c r="F308" s="228" t="s">
        <v>2511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81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3" customFormat="1" x14ac:dyDescent="0.2">
      <c r="A309" s="225"/>
      <c r="B309" s="226"/>
      <c r="C309" s="225"/>
      <c r="D309" s="200" t="s">
        <v>212</v>
      </c>
      <c r="E309" s="227" t="s">
        <v>1</v>
      </c>
      <c r="F309" s="228" t="s">
        <v>2512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81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3" customFormat="1" x14ac:dyDescent="0.2">
      <c r="A310" s="225"/>
      <c r="B310" s="226"/>
      <c r="C310" s="225"/>
      <c r="D310" s="200" t="s">
        <v>212</v>
      </c>
      <c r="E310" s="227" t="s">
        <v>1</v>
      </c>
      <c r="F310" s="228" t="s">
        <v>2513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81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3" customFormat="1" x14ac:dyDescent="0.2">
      <c r="A311" s="225"/>
      <c r="B311" s="226"/>
      <c r="C311" s="225"/>
      <c r="D311" s="200" t="s">
        <v>212</v>
      </c>
      <c r="E311" s="227" t="s">
        <v>1</v>
      </c>
      <c r="F311" s="228" t="s">
        <v>2514</v>
      </c>
      <c r="G311" s="225"/>
      <c r="H311" s="227" t="s">
        <v>1</v>
      </c>
      <c r="I311" s="225"/>
      <c r="J311" s="225"/>
      <c r="K311" s="225"/>
      <c r="L311" s="226"/>
      <c r="M311" s="229"/>
      <c r="N311" s="230"/>
      <c r="O311" s="230"/>
      <c r="P311" s="230"/>
      <c r="Q311" s="230"/>
      <c r="R311" s="230"/>
      <c r="S311" s="230"/>
      <c r="T311" s="231"/>
      <c r="U311" s="225"/>
      <c r="V311" s="225"/>
      <c r="AT311" s="101" t="s">
        <v>212</v>
      </c>
      <c r="AU311" s="101" t="s">
        <v>81</v>
      </c>
      <c r="AV311" s="13" t="s">
        <v>81</v>
      </c>
      <c r="AW311" s="13" t="s">
        <v>32</v>
      </c>
      <c r="AX311" s="13" t="s">
        <v>75</v>
      </c>
      <c r="AY311" s="101" t="s">
        <v>204</v>
      </c>
    </row>
    <row r="312" spans="1:65" s="16" customFormat="1" x14ac:dyDescent="0.2">
      <c r="A312" s="232"/>
      <c r="B312" s="233"/>
      <c r="C312" s="232"/>
      <c r="D312" s="200" t="s">
        <v>212</v>
      </c>
      <c r="E312" s="234" t="s">
        <v>1</v>
      </c>
      <c r="F312" s="235" t="s">
        <v>1067</v>
      </c>
      <c r="G312" s="232"/>
      <c r="H312" s="236">
        <v>0</v>
      </c>
      <c r="I312" s="232"/>
      <c r="J312" s="232"/>
      <c r="K312" s="232"/>
      <c r="L312" s="233"/>
      <c r="M312" s="237"/>
      <c r="N312" s="238"/>
      <c r="O312" s="238"/>
      <c r="P312" s="238"/>
      <c r="Q312" s="238"/>
      <c r="R312" s="238"/>
      <c r="S312" s="238"/>
      <c r="T312" s="239"/>
      <c r="U312" s="232"/>
      <c r="V312" s="232"/>
      <c r="AT312" s="104" t="s">
        <v>212</v>
      </c>
      <c r="AU312" s="104" t="s">
        <v>81</v>
      </c>
      <c r="AV312" s="16" t="s">
        <v>230</v>
      </c>
      <c r="AW312" s="16" t="s">
        <v>32</v>
      </c>
      <c r="AX312" s="16" t="s">
        <v>75</v>
      </c>
      <c r="AY312" s="104" t="s">
        <v>204</v>
      </c>
    </row>
    <row r="313" spans="1:65" s="14" customFormat="1" x14ac:dyDescent="0.2">
      <c r="A313" s="198"/>
      <c r="B313" s="199"/>
      <c r="C313" s="198"/>
      <c r="D313" s="200" t="s">
        <v>212</v>
      </c>
      <c r="E313" s="201" t="s">
        <v>1</v>
      </c>
      <c r="F313" s="202" t="s">
        <v>487</v>
      </c>
      <c r="G313" s="198"/>
      <c r="H313" s="203">
        <v>29</v>
      </c>
      <c r="I313" s="198"/>
      <c r="J313" s="198"/>
      <c r="K313" s="198"/>
      <c r="L313" s="199"/>
      <c r="M313" s="204"/>
      <c r="N313" s="205"/>
      <c r="O313" s="205"/>
      <c r="P313" s="205"/>
      <c r="Q313" s="205"/>
      <c r="R313" s="205"/>
      <c r="S313" s="205"/>
      <c r="T313" s="206"/>
      <c r="U313" s="198"/>
      <c r="V313" s="198"/>
      <c r="AT313" s="102" t="s">
        <v>212</v>
      </c>
      <c r="AU313" s="102" t="s">
        <v>81</v>
      </c>
      <c r="AV313" s="14" t="s">
        <v>83</v>
      </c>
      <c r="AW313" s="14" t="s">
        <v>32</v>
      </c>
      <c r="AX313" s="14" t="s">
        <v>75</v>
      </c>
      <c r="AY313" s="102" t="s">
        <v>204</v>
      </c>
    </row>
    <row r="314" spans="1:65" s="15" customFormat="1" x14ac:dyDescent="0.2">
      <c r="A314" s="207"/>
      <c r="B314" s="208"/>
      <c r="C314" s="207"/>
      <c r="D314" s="200" t="s">
        <v>212</v>
      </c>
      <c r="E314" s="209" t="s">
        <v>1</v>
      </c>
      <c r="F314" s="210" t="s">
        <v>227</v>
      </c>
      <c r="G314" s="207"/>
      <c r="H314" s="211">
        <v>29</v>
      </c>
      <c r="I314" s="207"/>
      <c r="J314" s="207"/>
      <c r="K314" s="207"/>
      <c r="L314" s="208"/>
      <c r="M314" s="212"/>
      <c r="N314" s="213"/>
      <c r="O314" s="213"/>
      <c r="P314" s="213"/>
      <c r="Q314" s="213"/>
      <c r="R314" s="213"/>
      <c r="S314" s="213"/>
      <c r="T314" s="214"/>
      <c r="U314" s="207"/>
      <c r="V314" s="207"/>
      <c r="AT314" s="103" t="s">
        <v>212</v>
      </c>
      <c r="AU314" s="103" t="s">
        <v>81</v>
      </c>
      <c r="AV314" s="15" t="s">
        <v>211</v>
      </c>
      <c r="AW314" s="15" t="s">
        <v>32</v>
      </c>
      <c r="AX314" s="15" t="s">
        <v>81</v>
      </c>
      <c r="AY314" s="103" t="s">
        <v>204</v>
      </c>
    </row>
    <row r="315" spans="1:65" s="2" customFormat="1" ht="24.2" customHeight="1" x14ac:dyDescent="0.2">
      <c r="A315" s="111"/>
      <c r="B315" s="112"/>
      <c r="C315" s="187" t="s">
        <v>291</v>
      </c>
      <c r="D315" s="187" t="s">
        <v>207</v>
      </c>
      <c r="E315" s="188" t="s">
        <v>2515</v>
      </c>
      <c r="F315" s="189" t="s">
        <v>2516</v>
      </c>
      <c r="G315" s="190" t="s">
        <v>282</v>
      </c>
      <c r="H315" s="191">
        <v>3</v>
      </c>
      <c r="I315" s="192"/>
      <c r="J315" s="192">
        <f>ROUND(I315*H315,2)</f>
        <v>0</v>
      </c>
      <c r="K315" s="193"/>
      <c r="L315" s="112"/>
      <c r="M315" s="194" t="s">
        <v>1</v>
      </c>
      <c r="N315" s="195" t="s">
        <v>40</v>
      </c>
      <c r="O315" s="196">
        <v>0</v>
      </c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111"/>
      <c r="V315" s="111"/>
      <c r="W315" s="29"/>
      <c r="X315" s="29"/>
      <c r="Y315" s="29"/>
      <c r="Z315" s="29"/>
      <c r="AA315" s="29"/>
      <c r="AB315" s="29"/>
      <c r="AC315" s="29"/>
      <c r="AD315" s="29"/>
      <c r="AE315" s="29"/>
      <c r="AR315" s="99" t="s">
        <v>211</v>
      </c>
      <c r="AT315" s="99" t="s">
        <v>207</v>
      </c>
      <c r="AU315" s="99" t="s">
        <v>81</v>
      </c>
      <c r="AY315" s="18" t="s">
        <v>204</v>
      </c>
      <c r="BE315" s="100">
        <f>IF(N315="základní",J315,0)</f>
        <v>0</v>
      </c>
      <c r="BF315" s="100">
        <f>IF(N315="snížená",J315,0)</f>
        <v>0</v>
      </c>
      <c r="BG315" s="100">
        <f>IF(N315="zákl. přenesená",J315,0)</f>
        <v>0</v>
      </c>
      <c r="BH315" s="100">
        <f>IF(N315="sníž. přenesená",J315,0)</f>
        <v>0</v>
      </c>
      <c r="BI315" s="100">
        <f>IF(N315="nulová",J315,0)</f>
        <v>0</v>
      </c>
      <c r="BJ315" s="18" t="s">
        <v>81</v>
      </c>
      <c r="BK315" s="100">
        <f>ROUND(I315*H315,2)</f>
        <v>0</v>
      </c>
      <c r="BL315" s="18" t="s">
        <v>211</v>
      </c>
      <c r="BM315" s="99" t="s">
        <v>316</v>
      </c>
    </row>
    <row r="316" spans="1:65" s="13" customFormat="1" ht="33.75" x14ac:dyDescent="0.2">
      <c r="A316" s="225"/>
      <c r="B316" s="226"/>
      <c r="C316" s="225"/>
      <c r="D316" s="200" t="s">
        <v>212</v>
      </c>
      <c r="E316" s="227" t="s">
        <v>1</v>
      </c>
      <c r="F316" s="228" t="s">
        <v>2517</v>
      </c>
      <c r="G316" s="225"/>
      <c r="H316" s="227" t="s">
        <v>1</v>
      </c>
      <c r="I316" s="225"/>
      <c r="J316" s="225"/>
      <c r="K316" s="225"/>
      <c r="L316" s="226"/>
      <c r="M316" s="229"/>
      <c r="N316" s="230"/>
      <c r="O316" s="230"/>
      <c r="P316" s="230"/>
      <c r="Q316" s="230"/>
      <c r="R316" s="230"/>
      <c r="S316" s="230"/>
      <c r="T316" s="231"/>
      <c r="U316" s="225"/>
      <c r="V316" s="225"/>
      <c r="AT316" s="101" t="s">
        <v>212</v>
      </c>
      <c r="AU316" s="101" t="s">
        <v>81</v>
      </c>
      <c r="AV316" s="13" t="s">
        <v>81</v>
      </c>
      <c r="AW316" s="13" t="s">
        <v>32</v>
      </c>
      <c r="AX316" s="13" t="s">
        <v>75</v>
      </c>
      <c r="AY316" s="101" t="s">
        <v>204</v>
      </c>
    </row>
    <row r="317" spans="1:65" s="13" customFormat="1" ht="22.5" x14ac:dyDescent="0.2">
      <c r="A317" s="225"/>
      <c r="B317" s="226"/>
      <c r="C317" s="225"/>
      <c r="D317" s="200" t="s">
        <v>212</v>
      </c>
      <c r="E317" s="227" t="s">
        <v>1</v>
      </c>
      <c r="F317" s="228" t="s">
        <v>2518</v>
      </c>
      <c r="G317" s="225"/>
      <c r="H317" s="227" t="s">
        <v>1</v>
      </c>
      <c r="I317" s="225"/>
      <c r="J317" s="225"/>
      <c r="K317" s="225"/>
      <c r="L317" s="226"/>
      <c r="M317" s="229"/>
      <c r="N317" s="230"/>
      <c r="O317" s="230"/>
      <c r="P317" s="230"/>
      <c r="Q317" s="230"/>
      <c r="R317" s="230"/>
      <c r="S317" s="230"/>
      <c r="T317" s="231"/>
      <c r="U317" s="225"/>
      <c r="V317" s="225"/>
      <c r="AT317" s="101" t="s">
        <v>212</v>
      </c>
      <c r="AU317" s="101" t="s">
        <v>81</v>
      </c>
      <c r="AV317" s="13" t="s">
        <v>81</v>
      </c>
      <c r="AW317" s="13" t="s">
        <v>32</v>
      </c>
      <c r="AX317" s="13" t="s">
        <v>75</v>
      </c>
      <c r="AY317" s="101" t="s">
        <v>204</v>
      </c>
    </row>
    <row r="318" spans="1:65" s="13" customFormat="1" x14ac:dyDescent="0.2">
      <c r="A318" s="225"/>
      <c r="B318" s="226"/>
      <c r="C318" s="225"/>
      <c r="D318" s="200" t="s">
        <v>212</v>
      </c>
      <c r="E318" s="227" t="s">
        <v>1</v>
      </c>
      <c r="F318" s="228" t="s">
        <v>2433</v>
      </c>
      <c r="G318" s="225"/>
      <c r="H318" s="227" t="s">
        <v>1</v>
      </c>
      <c r="I318" s="225"/>
      <c r="J318" s="225"/>
      <c r="K318" s="225"/>
      <c r="L318" s="226"/>
      <c r="M318" s="229"/>
      <c r="N318" s="230"/>
      <c r="O318" s="230"/>
      <c r="P318" s="230"/>
      <c r="Q318" s="230"/>
      <c r="R318" s="230"/>
      <c r="S318" s="230"/>
      <c r="T318" s="231"/>
      <c r="U318" s="225"/>
      <c r="V318" s="225"/>
      <c r="AT318" s="101" t="s">
        <v>212</v>
      </c>
      <c r="AU318" s="101" t="s">
        <v>81</v>
      </c>
      <c r="AV318" s="13" t="s">
        <v>81</v>
      </c>
      <c r="AW318" s="13" t="s">
        <v>32</v>
      </c>
      <c r="AX318" s="13" t="s">
        <v>75</v>
      </c>
      <c r="AY318" s="101" t="s">
        <v>204</v>
      </c>
    </row>
    <row r="319" spans="1:65" s="13" customFormat="1" x14ac:dyDescent="0.2">
      <c r="A319" s="225"/>
      <c r="B319" s="226"/>
      <c r="C319" s="225"/>
      <c r="D319" s="200" t="s">
        <v>212</v>
      </c>
      <c r="E319" s="227" t="s">
        <v>1</v>
      </c>
      <c r="F319" s="228" t="s">
        <v>2519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81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3" customFormat="1" ht="22.5" x14ac:dyDescent="0.2">
      <c r="A320" s="225"/>
      <c r="B320" s="226"/>
      <c r="C320" s="225"/>
      <c r="D320" s="200" t="s">
        <v>212</v>
      </c>
      <c r="E320" s="227" t="s">
        <v>1</v>
      </c>
      <c r="F320" s="228" t="s">
        <v>2520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81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65" s="13" customFormat="1" x14ac:dyDescent="0.2">
      <c r="A321" s="225"/>
      <c r="B321" s="226"/>
      <c r="C321" s="225"/>
      <c r="D321" s="200" t="s">
        <v>212</v>
      </c>
      <c r="E321" s="227" t="s">
        <v>1</v>
      </c>
      <c r="F321" s="228" t="s">
        <v>2521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81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65" s="14" customFormat="1" x14ac:dyDescent="0.2">
      <c r="A322" s="198"/>
      <c r="B322" s="199"/>
      <c r="C322" s="198"/>
      <c r="D322" s="200" t="s">
        <v>212</v>
      </c>
      <c r="E322" s="201" t="s">
        <v>1</v>
      </c>
      <c r="F322" s="202" t="s">
        <v>230</v>
      </c>
      <c r="G322" s="198"/>
      <c r="H322" s="203">
        <v>3</v>
      </c>
      <c r="I322" s="198"/>
      <c r="J322" s="198"/>
      <c r="K322" s="198"/>
      <c r="L322" s="199"/>
      <c r="M322" s="204"/>
      <c r="N322" s="205"/>
      <c r="O322" s="205"/>
      <c r="P322" s="205"/>
      <c r="Q322" s="205"/>
      <c r="R322" s="205"/>
      <c r="S322" s="205"/>
      <c r="T322" s="206"/>
      <c r="U322" s="198"/>
      <c r="V322" s="198"/>
      <c r="AT322" s="102" t="s">
        <v>212</v>
      </c>
      <c r="AU322" s="102" t="s">
        <v>81</v>
      </c>
      <c r="AV322" s="14" t="s">
        <v>83</v>
      </c>
      <c r="AW322" s="14" t="s">
        <v>32</v>
      </c>
      <c r="AX322" s="14" t="s">
        <v>75</v>
      </c>
      <c r="AY322" s="102" t="s">
        <v>204</v>
      </c>
    </row>
    <row r="323" spans="1:65" s="15" customFormat="1" x14ac:dyDescent="0.2">
      <c r="A323" s="207"/>
      <c r="B323" s="208"/>
      <c r="C323" s="207"/>
      <c r="D323" s="200" t="s">
        <v>212</v>
      </c>
      <c r="E323" s="209" t="s">
        <v>1</v>
      </c>
      <c r="F323" s="210" t="s">
        <v>227</v>
      </c>
      <c r="G323" s="207"/>
      <c r="H323" s="211">
        <v>3</v>
      </c>
      <c r="I323" s="207"/>
      <c r="J323" s="207"/>
      <c r="K323" s="207"/>
      <c r="L323" s="208"/>
      <c r="M323" s="212"/>
      <c r="N323" s="213"/>
      <c r="O323" s="213"/>
      <c r="P323" s="213"/>
      <c r="Q323" s="213"/>
      <c r="R323" s="213"/>
      <c r="S323" s="213"/>
      <c r="T323" s="214"/>
      <c r="U323" s="207"/>
      <c r="V323" s="207"/>
      <c r="AT323" s="103" t="s">
        <v>212</v>
      </c>
      <c r="AU323" s="103" t="s">
        <v>81</v>
      </c>
      <c r="AV323" s="15" t="s">
        <v>211</v>
      </c>
      <c r="AW323" s="15" t="s">
        <v>32</v>
      </c>
      <c r="AX323" s="15" t="s">
        <v>81</v>
      </c>
      <c r="AY323" s="103" t="s">
        <v>204</v>
      </c>
    </row>
    <row r="324" spans="1:65" s="2" customFormat="1" ht="24.2" customHeight="1" x14ac:dyDescent="0.2">
      <c r="A324" s="111"/>
      <c r="B324" s="112"/>
      <c r="C324" s="187" t="s">
        <v>317</v>
      </c>
      <c r="D324" s="187" t="s">
        <v>207</v>
      </c>
      <c r="E324" s="188" t="s">
        <v>2522</v>
      </c>
      <c r="F324" s="189" t="s">
        <v>2523</v>
      </c>
      <c r="G324" s="190" t="s">
        <v>282</v>
      </c>
      <c r="H324" s="191">
        <v>3</v>
      </c>
      <c r="I324" s="192"/>
      <c r="J324" s="192">
        <f>ROUND(I324*H324,2)</f>
        <v>0</v>
      </c>
      <c r="K324" s="193"/>
      <c r="L324" s="112"/>
      <c r="M324" s="194" t="s">
        <v>1</v>
      </c>
      <c r="N324" s="195" t="s">
        <v>40</v>
      </c>
      <c r="O324" s="196">
        <v>0</v>
      </c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111"/>
      <c r="V324" s="111"/>
      <c r="W324" s="29"/>
      <c r="X324" s="29"/>
      <c r="Y324" s="29"/>
      <c r="Z324" s="29"/>
      <c r="AA324" s="29"/>
      <c r="AB324" s="29"/>
      <c r="AC324" s="29"/>
      <c r="AD324" s="29"/>
      <c r="AE324" s="29"/>
      <c r="AR324" s="99" t="s">
        <v>211</v>
      </c>
      <c r="AT324" s="99" t="s">
        <v>207</v>
      </c>
      <c r="AU324" s="99" t="s">
        <v>81</v>
      </c>
      <c r="AY324" s="18" t="s">
        <v>204</v>
      </c>
      <c r="BE324" s="100">
        <f>IF(N324="základní",J324,0)</f>
        <v>0</v>
      </c>
      <c r="BF324" s="100">
        <f>IF(N324="snížená",J324,0)</f>
        <v>0</v>
      </c>
      <c r="BG324" s="100">
        <f>IF(N324="zákl. přenesená",J324,0)</f>
        <v>0</v>
      </c>
      <c r="BH324" s="100">
        <f>IF(N324="sníž. přenesená",J324,0)</f>
        <v>0</v>
      </c>
      <c r="BI324" s="100">
        <f>IF(N324="nulová",J324,0)</f>
        <v>0</v>
      </c>
      <c r="BJ324" s="18" t="s">
        <v>81</v>
      </c>
      <c r="BK324" s="100">
        <f>ROUND(I324*H324,2)</f>
        <v>0</v>
      </c>
      <c r="BL324" s="18" t="s">
        <v>211</v>
      </c>
      <c r="BM324" s="99" t="s">
        <v>320</v>
      </c>
    </row>
    <row r="325" spans="1:65" s="13" customFormat="1" ht="33.75" x14ac:dyDescent="0.2">
      <c r="A325" s="225"/>
      <c r="B325" s="226"/>
      <c r="C325" s="225"/>
      <c r="D325" s="200" t="s">
        <v>212</v>
      </c>
      <c r="E325" s="227" t="s">
        <v>1</v>
      </c>
      <c r="F325" s="228" t="s">
        <v>2524</v>
      </c>
      <c r="G325" s="225"/>
      <c r="H325" s="227" t="s">
        <v>1</v>
      </c>
      <c r="I325" s="225"/>
      <c r="J325" s="225"/>
      <c r="K325" s="225"/>
      <c r="L325" s="226"/>
      <c r="M325" s="229"/>
      <c r="N325" s="230"/>
      <c r="O325" s="230"/>
      <c r="P325" s="230"/>
      <c r="Q325" s="230"/>
      <c r="R325" s="230"/>
      <c r="S325" s="230"/>
      <c r="T325" s="231"/>
      <c r="U325" s="225"/>
      <c r="V325" s="225"/>
      <c r="AT325" s="101" t="s">
        <v>212</v>
      </c>
      <c r="AU325" s="101" t="s">
        <v>81</v>
      </c>
      <c r="AV325" s="13" t="s">
        <v>81</v>
      </c>
      <c r="AW325" s="13" t="s">
        <v>32</v>
      </c>
      <c r="AX325" s="13" t="s">
        <v>75</v>
      </c>
      <c r="AY325" s="101" t="s">
        <v>204</v>
      </c>
    </row>
    <row r="326" spans="1:65" s="13" customFormat="1" x14ac:dyDescent="0.2">
      <c r="A326" s="225"/>
      <c r="B326" s="226"/>
      <c r="C326" s="225"/>
      <c r="D326" s="200" t="s">
        <v>212</v>
      </c>
      <c r="E326" s="227" t="s">
        <v>1</v>
      </c>
      <c r="F326" s="228" t="s">
        <v>2433</v>
      </c>
      <c r="G326" s="225"/>
      <c r="H326" s="227" t="s">
        <v>1</v>
      </c>
      <c r="I326" s="225"/>
      <c r="J326" s="225"/>
      <c r="K326" s="225"/>
      <c r="L326" s="226"/>
      <c r="M326" s="229"/>
      <c r="N326" s="230"/>
      <c r="O326" s="230"/>
      <c r="P326" s="230"/>
      <c r="Q326" s="230"/>
      <c r="R326" s="230"/>
      <c r="S326" s="230"/>
      <c r="T326" s="231"/>
      <c r="U326" s="225"/>
      <c r="V326" s="225"/>
      <c r="AT326" s="101" t="s">
        <v>212</v>
      </c>
      <c r="AU326" s="101" t="s">
        <v>81</v>
      </c>
      <c r="AV326" s="13" t="s">
        <v>81</v>
      </c>
      <c r="AW326" s="13" t="s">
        <v>32</v>
      </c>
      <c r="AX326" s="13" t="s">
        <v>75</v>
      </c>
      <c r="AY326" s="101" t="s">
        <v>204</v>
      </c>
    </row>
    <row r="327" spans="1:65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2525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81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65" s="13" customFormat="1" x14ac:dyDescent="0.2">
      <c r="A328" s="225"/>
      <c r="B328" s="226"/>
      <c r="C328" s="225"/>
      <c r="D328" s="200" t="s">
        <v>212</v>
      </c>
      <c r="E328" s="227" t="s">
        <v>1</v>
      </c>
      <c r="F328" s="228" t="s">
        <v>2526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81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2527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81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4" customFormat="1" x14ac:dyDescent="0.2">
      <c r="A330" s="198"/>
      <c r="B330" s="199"/>
      <c r="C330" s="198"/>
      <c r="D330" s="200" t="s">
        <v>212</v>
      </c>
      <c r="E330" s="201" t="s">
        <v>1</v>
      </c>
      <c r="F330" s="202" t="s">
        <v>230</v>
      </c>
      <c r="G330" s="198"/>
      <c r="H330" s="203">
        <v>3</v>
      </c>
      <c r="I330" s="198"/>
      <c r="J330" s="198"/>
      <c r="K330" s="198"/>
      <c r="L330" s="199"/>
      <c r="M330" s="204"/>
      <c r="N330" s="205"/>
      <c r="O330" s="205"/>
      <c r="P330" s="205"/>
      <c r="Q330" s="205"/>
      <c r="R330" s="205"/>
      <c r="S330" s="205"/>
      <c r="T330" s="206"/>
      <c r="U330" s="198"/>
      <c r="V330" s="198"/>
      <c r="AT330" s="102" t="s">
        <v>212</v>
      </c>
      <c r="AU330" s="102" t="s">
        <v>81</v>
      </c>
      <c r="AV330" s="14" t="s">
        <v>83</v>
      </c>
      <c r="AW330" s="14" t="s">
        <v>32</v>
      </c>
      <c r="AX330" s="14" t="s">
        <v>75</v>
      </c>
      <c r="AY330" s="102" t="s">
        <v>204</v>
      </c>
    </row>
    <row r="331" spans="1:65" s="15" customFormat="1" x14ac:dyDescent="0.2">
      <c r="A331" s="207"/>
      <c r="B331" s="208"/>
      <c r="C331" s="207"/>
      <c r="D331" s="200" t="s">
        <v>212</v>
      </c>
      <c r="E331" s="209" t="s">
        <v>1</v>
      </c>
      <c r="F331" s="210" t="s">
        <v>227</v>
      </c>
      <c r="G331" s="207"/>
      <c r="H331" s="211">
        <v>3</v>
      </c>
      <c r="I331" s="207"/>
      <c r="J331" s="207"/>
      <c r="K331" s="207"/>
      <c r="L331" s="208"/>
      <c r="M331" s="212"/>
      <c r="N331" s="213"/>
      <c r="O331" s="213"/>
      <c r="P331" s="213"/>
      <c r="Q331" s="213"/>
      <c r="R331" s="213"/>
      <c r="S331" s="213"/>
      <c r="T331" s="214"/>
      <c r="U331" s="207"/>
      <c r="V331" s="207"/>
      <c r="AT331" s="103" t="s">
        <v>212</v>
      </c>
      <c r="AU331" s="103" t="s">
        <v>81</v>
      </c>
      <c r="AV331" s="15" t="s">
        <v>211</v>
      </c>
      <c r="AW331" s="15" t="s">
        <v>32</v>
      </c>
      <c r="AX331" s="15" t="s">
        <v>81</v>
      </c>
      <c r="AY331" s="103" t="s">
        <v>204</v>
      </c>
    </row>
    <row r="332" spans="1:65" s="2" customFormat="1" ht="24.2" customHeight="1" x14ac:dyDescent="0.2">
      <c r="A332" s="111"/>
      <c r="B332" s="112"/>
      <c r="C332" s="187" t="s">
        <v>295</v>
      </c>
      <c r="D332" s="187" t="s">
        <v>207</v>
      </c>
      <c r="E332" s="188" t="s">
        <v>2528</v>
      </c>
      <c r="F332" s="189" t="s">
        <v>2529</v>
      </c>
      <c r="G332" s="190" t="s">
        <v>210</v>
      </c>
      <c r="H332" s="191">
        <v>155.25</v>
      </c>
      <c r="I332" s="192"/>
      <c r="J332" s="192">
        <f>ROUND(I332*H332,2)</f>
        <v>0</v>
      </c>
      <c r="K332" s="193"/>
      <c r="L332" s="112"/>
      <c r="M332" s="194" t="s">
        <v>1</v>
      </c>
      <c r="N332" s="195" t="s">
        <v>40</v>
      </c>
      <c r="O332" s="196">
        <v>0</v>
      </c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111"/>
      <c r="V332" s="111"/>
      <c r="W332" s="29"/>
      <c r="X332" s="29"/>
      <c r="Y332" s="29"/>
      <c r="Z332" s="29"/>
      <c r="AA332" s="29"/>
      <c r="AB332" s="29"/>
      <c r="AC332" s="29"/>
      <c r="AD332" s="29"/>
      <c r="AE332" s="29"/>
      <c r="AR332" s="99" t="s">
        <v>211</v>
      </c>
      <c r="AT332" s="99" t="s">
        <v>207</v>
      </c>
      <c r="AU332" s="99" t="s">
        <v>81</v>
      </c>
      <c r="AY332" s="18" t="s">
        <v>204</v>
      </c>
      <c r="BE332" s="100">
        <f>IF(N332="základní",J332,0)</f>
        <v>0</v>
      </c>
      <c r="BF332" s="100">
        <f>IF(N332="snížená",J332,0)</f>
        <v>0</v>
      </c>
      <c r="BG332" s="100">
        <f>IF(N332="zákl. přenesená",J332,0)</f>
        <v>0</v>
      </c>
      <c r="BH332" s="100">
        <f>IF(N332="sníž. přenesená",J332,0)</f>
        <v>0</v>
      </c>
      <c r="BI332" s="100">
        <f>IF(N332="nulová",J332,0)</f>
        <v>0</v>
      </c>
      <c r="BJ332" s="18" t="s">
        <v>81</v>
      </c>
      <c r="BK332" s="100">
        <f>ROUND(I332*H332,2)</f>
        <v>0</v>
      </c>
      <c r="BL332" s="18" t="s">
        <v>211</v>
      </c>
      <c r="BM332" s="99" t="s">
        <v>333</v>
      </c>
    </row>
    <row r="333" spans="1:65" s="13" customFormat="1" x14ac:dyDescent="0.2">
      <c r="A333" s="225"/>
      <c r="B333" s="226"/>
      <c r="C333" s="225"/>
      <c r="D333" s="200" t="s">
        <v>212</v>
      </c>
      <c r="E333" s="227" t="s">
        <v>1</v>
      </c>
      <c r="F333" s="228" t="s">
        <v>2456</v>
      </c>
      <c r="G333" s="225"/>
      <c r="H333" s="227" t="s">
        <v>1</v>
      </c>
      <c r="I333" s="225"/>
      <c r="J333" s="225"/>
      <c r="K333" s="225"/>
      <c r="L333" s="226"/>
      <c r="M333" s="229"/>
      <c r="N333" s="230"/>
      <c r="O333" s="230"/>
      <c r="P333" s="230"/>
      <c r="Q333" s="230"/>
      <c r="R333" s="230"/>
      <c r="S333" s="230"/>
      <c r="T333" s="231"/>
      <c r="U333" s="225"/>
      <c r="V333" s="225"/>
      <c r="AT333" s="101" t="s">
        <v>212</v>
      </c>
      <c r="AU333" s="101" t="s">
        <v>81</v>
      </c>
      <c r="AV333" s="13" t="s">
        <v>81</v>
      </c>
      <c r="AW333" s="13" t="s">
        <v>32</v>
      </c>
      <c r="AX333" s="13" t="s">
        <v>75</v>
      </c>
      <c r="AY333" s="101" t="s">
        <v>204</v>
      </c>
    </row>
    <row r="334" spans="1:65" s="13" customFormat="1" x14ac:dyDescent="0.2">
      <c r="A334" s="225"/>
      <c r="B334" s="226"/>
      <c r="C334" s="225"/>
      <c r="D334" s="200" t="s">
        <v>212</v>
      </c>
      <c r="E334" s="227" t="s">
        <v>1</v>
      </c>
      <c r="F334" s="228" t="s">
        <v>2530</v>
      </c>
      <c r="G334" s="225"/>
      <c r="H334" s="227" t="s">
        <v>1</v>
      </c>
      <c r="I334" s="225"/>
      <c r="J334" s="225"/>
      <c r="K334" s="225"/>
      <c r="L334" s="226"/>
      <c r="M334" s="229"/>
      <c r="N334" s="230"/>
      <c r="O334" s="230"/>
      <c r="P334" s="230"/>
      <c r="Q334" s="230"/>
      <c r="R334" s="230"/>
      <c r="S334" s="230"/>
      <c r="T334" s="231"/>
      <c r="U334" s="225"/>
      <c r="V334" s="225"/>
      <c r="AT334" s="101" t="s">
        <v>212</v>
      </c>
      <c r="AU334" s="101" t="s">
        <v>81</v>
      </c>
      <c r="AV334" s="13" t="s">
        <v>81</v>
      </c>
      <c r="AW334" s="13" t="s">
        <v>32</v>
      </c>
      <c r="AX334" s="13" t="s">
        <v>75</v>
      </c>
      <c r="AY334" s="101" t="s">
        <v>204</v>
      </c>
    </row>
    <row r="335" spans="1:65" s="13" customFormat="1" x14ac:dyDescent="0.2">
      <c r="A335" s="225"/>
      <c r="B335" s="226"/>
      <c r="C335" s="225"/>
      <c r="D335" s="200" t="s">
        <v>212</v>
      </c>
      <c r="E335" s="227" t="s">
        <v>1</v>
      </c>
      <c r="F335" s="228" t="s">
        <v>2531</v>
      </c>
      <c r="G335" s="225"/>
      <c r="H335" s="227" t="s">
        <v>1</v>
      </c>
      <c r="I335" s="225"/>
      <c r="J335" s="225"/>
      <c r="K335" s="225"/>
      <c r="L335" s="226"/>
      <c r="M335" s="229"/>
      <c r="N335" s="230"/>
      <c r="O335" s="230"/>
      <c r="P335" s="230"/>
      <c r="Q335" s="230"/>
      <c r="R335" s="230"/>
      <c r="S335" s="230"/>
      <c r="T335" s="231"/>
      <c r="U335" s="225"/>
      <c r="V335" s="225"/>
      <c r="AT335" s="101" t="s">
        <v>212</v>
      </c>
      <c r="AU335" s="101" t="s">
        <v>81</v>
      </c>
      <c r="AV335" s="13" t="s">
        <v>81</v>
      </c>
      <c r="AW335" s="13" t="s">
        <v>32</v>
      </c>
      <c r="AX335" s="13" t="s">
        <v>75</v>
      </c>
      <c r="AY335" s="101" t="s">
        <v>204</v>
      </c>
    </row>
    <row r="336" spans="1:65" s="13" customFormat="1" x14ac:dyDescent="0.2">
      <c r="A336" s="225"/>
      <c r="B336" s="226"/>
      <c r="C336" s="225"/>
      <c r="D336" s="200" t="s">
        <v>212</v>
      </c>
      <c r="E336" s="227" t="s">
        <v>1</v>
      </c>
      <c r="F336" s="228" t="s">
        <v>2532</v>
      </c>
      <c r="G336" s="225"/>
      <c r="H336" s="227" t="s">
        <v>1</v>
      </c>
      <c r="I336" s="225"/>
      <c r="J336" s="225"/>
      <c r="K336" s="225"/>
      <c r="L336" s="226"/>
      <c r="M336" s="229"/>
      <c r="N336" s="230"/>
      <c r="O336" s="230"/>
      <c r="P336" s="230"/>
      <c r="Q336" s="230"/>
      <c r="R336" s="230"/>
      <c r="S336" s="230"/>
      <c r="T336" s="231"/>
      <c r="U336" s="225"/>
      <c r="V336" s="225"/>
      <c r="AT336" s="101" t="s">
        <v>212</v>
      </c>
      <c r="AU336" s="101" t="s">
        <v>81</v>
      </c>
      <c r="AV336" s="13" t="s">
        <v>81</v>
      </c>
      <c r="AW336" s="13" t="s">
        <v>32</v>
      </c>
      <c r="AX336" s="13" t="s">
        <v>75</v>
      </c>
      <c r="AY336" s="101" t="s">
        <v>204</v>
      </c>
    </row>
    <row r="337" spans="1:65" s="13" customFormat="1" x14ac:dyDescent="0.2">
      <c r="A337" s="225"/>
      <c r="B337" s="226"/>
      <c r="C337" s="225"/>
      <c r="D337" s="200" t="s">
        <v>212</v>
      </c>
      <c r="E337" s="227" t="s">
        <v>1</v>
      </c>
      <c r="F337" s="228" t="s">
        <v>2533</v>
      </c>
      <c r="G337" s="225"/>
      <c r="H337" s="227" t="s">
        <v>1</v>
      </c>
      <c r="I337" s="225"/>
      <c r="J337" s="225"/>
      <c r="K337" s="225"/>
      <c r="L337" s="226"/>
      <c r="M337" s="229"/>
      <c r="N337" s="230"/>
      <c r="O337" s="230"/>
      <c r="P337" s="230"/>
      <c r="Q337" s="230"/>
      <c r="R337" s="230"/>
      <c r="S337" s="230"/>
      <c r="T337" s="231"/>
      <c r="U337" s="225"/>
      <c r="V337" s="225"/>
      <c r="AT337" s="101" t="s">
        <v>212</v>
      </c>
      <c r="AU337" s="101" t="s">
        <v>81</v>
      </c>
      <c r="AV337" s="13" t="s">
        <v>81</v>
      </c>
      <c r="AW337" s="13" t="s">
        <v>32</v>
      </c>
      <c r="AX337" s="13" t="s">
        <v>75</v>
      </c>
      <c r="AY337" s="101" t="s">
        <v>204</v>
      </c>
    </row>
    <row r="338" spans="1:65" s="13" customFormat="1" x14ac:dyDescent="0.2">
      <c r="A338" s="225"/>
      <c r="B338" s="226"/>
      <c r="C338" s="225"/>
      <c r="D338" s="200" t="s">
        <v>212</v>
      </c>
      <c r="E338" s="227" t="s">
        <v>1</v>
      </c>
      <c r="F338" s="228" t="s">
        <v>2534</v>
      </c>
      <c r="G338" s="225"/>
      <c r="H338" s="227" t="s">
        <v>1</v>
      </c>
      <c r="I338" s="225"/>
      <c r="J338" s="225"/>
      <c r="K338" s="225"/>
      <c r="L338" s="226"/>
      <c r="M338" s="229"/>
      <c r="N338" s="230"/>
      <c r="O338" s="230"/>
      <c r="P338" s="230"/>
      <c r="Q338" s="230"/>
      <c r="R338" s="230"/>
      <c r="S338" s="230"/>
      <c r="T338" s="231"/>
      <c r="U338" s="225"/>
      <c r="V338" s="225"/>
      <c r="AT338" s="101" t="s">
        <v>212</v>
      </c>
      <c r="AU338" s="101" t="s">
        <v>81</v>
      </c>
      <c r="AV338" s="13" t="s">
        <v>81</v>
      </c>
      <c r="AW338" s="13" t="s">
        <v>32</v>
      </c>
      <c r="AX338" s="13" t="s">
        <v>75</v>
      </c>
      <c r="AY338" s="101" t="s">
        <v>204</v>
      </c>
    </row>
    <row r="339" spans="1:65" s="13" customFormat="1" x14ac:dyDescent="0.2">
      <c r="A339" s="225"/>
      <c r="B339" s="226"/>
      <c r="C339" s="225"/>
      <c r="D339" s="200" t="s">
        <v>212</v>
      </c>
      <c r="E339" s="227" t="s">
        <v>1</v>
      </c>
      <c r="F339" s="228" t="s">
        <v>2535</v>
      </c>
      <c r="G339" s="225"/>
      <c r="H339" s="227" t="s">
        <v>1</v>
      </c>
      <c r="I339" s="225"/>
      <c r="J339" s="225"/>
      <c r="K339" s="225"/>
      <c r="L339" s="226"/>
      <c r="M339" s="229"/>
      <c r="N339" s="230"/>
      <c r="O339" s="230"/>
      <c r="P339" s="230"/>
      <c r="Q339" s="230"/>
      <c r="R339" s="230"/>
      <c r="S339" s="230"/>
      <c r="T339" s="231"/>
      <c r="U339" s="225"/>
      <c r="V339" s="225"/>
      <c r="AT339" s="101" t="s">
        <v>212</v>
      </c>
      <c r="AU339" s="101" t="s">
        <v>81</v>
      </c>
      <c r="AV339" s="13" t="s">
        <v>81</v>
      </c>
      <c r="AW339" s="13" t="s">
        <v>32</v>
      </c>
      <c r="AX339" s="13" t="s">
        <v>75</v>
      </c>
      <c r="AY339" s="101" t="s">
        <v>204</v>
      </c>
    </row>
    <row r="340" spans="1:65" s="13" customFormat="1" x14ac:dyDescent="0.2">
      <c r="A340" s="225"/>
      <c r="B340" s="226"/>
      <c r="C340" s="225"/>
      <c r="D340" s="200" t="s">
        <v>212</v>
      </c>
      <c r="E340" s="227" t="s">
        <v>1</v>
      </c>
      <c r="F340" s="228" t="s">
        <v>2536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81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4" customFormat="1" x14ac:dyDescent="0.2">
      <c r="A341" s="198"/>
      <c r="B341" s="199"/>
      <c r="C341" s="198"/>
      <c r="D341" s="200" t="s">
        <v>212</v>
      </c>
      <c r="E341" s="201" t="s">
        <v>1</v>
      </c>
      <c r="F341" s="202" t="s">
        <v>2537</v>
      </c>
      <c r="G341" s="198"/>
      <c r="H341" s="203">
        <v>155.25</v>
      </c>
      <c r="I341" s="198"/>
      <c r="J341" s="198"/>
      <c r="K341" s="198"/>
      <c r="L341" s="199"/>
      <c r="M341" s="204"/>
      <c r="N341" s="205"/>
      <c r="O341" s="205"/>
      <c r="P341" s="205"/>
      <c r="Q341" s="205"/>
      <c r="R341" s="205"/>
      <c r="S341" s="205"/>
      <c r="T341" s="206"/>
      <c r="U341" s="198"/>
      <c r="V341" s="198"/>
      <c r="AT341" s="102" t="s">
        <v>212</v>
      </c>
      <c r="AU341" s="102" t="s">
        <v>81</v>
      </c>
      <c r="AV341" s="14" t="s">
        <v>83</v>
      </c>
      <c r="AW341" s="14" t="s">
        <v>32</v>
      </c>
      <c r="AX341" s="14" t="s">
        <v>75</v>
      </c>
      <c r="AY341" s="102" t="s">
        <v>204</v>
      </c>
    </row>
    <row r="342" spans="1:65" s="15" customFormat="1" x14ac:dyDescent="0.2">
      <c r="A342" s="207"/>
      <c r="B342" s="208"/>
      <c r="C342" s="207"/>
      <c r="D342" s="200" t="s">
        <v>212</v>
      </c>
      <c r="E342" s="209" t="s">
        <v>1</v>
      </c>
      <c r="F342" s="210" t="s">
        <v>227</v>
      </c>
      <c r="G342" s="207"/>
      <c r="H342" s="211">
        <v>155.25</v>
      </c>
      <c r="I342" s="207"/>
      <c r="J342" s="207"/>
      <c r="K342" s="207"/>
      <c r="L342" s="208"/>
      <c r="M342" s="212"/>
      <c r="N342" s="213"/>
      <c r="O342" s="213"/>
      <c r="P342" s="213"/>
      <c r="Q342" s="213"/>
      <c r="R342" s="213"/>
      <c r="S342" s="213"/>
      <c r="T342" s="214"/>
      <c r="U342" s="207"/>
      <c r="V342" s="207"/>
      <c r="AT342" s="103" t="s">
        <v>212</v>
      </c>
      <c r="AU342" s="103" t="s">
        <v>81</v>
      </c>
      <c r="AV342" s="15" t="s">
        <v>211</v>
      </c>
      <c r="AW342" s="15" t="s">
        <v>32</v>
      </c>
      <c r="AX342" s="15" t="s">
        <v>81</v>
      </c>
      <c r="AY342" s="103" t="s">
        <v>204</v>
      </c>
    </row>
    <row r="343" spans="1:65" s="12" customFormat="1" ht="25.9" customHeight="1" x14ac:dyDescent="0.2">
      <c r="A343" s="176"/>
      <c r="B343" s="177"/>
      <c r="C343" s="176"/>
      <c r="D343" s="178" t="s">
        <v>74</v>
      </c>
      <c r="E343" s="179" t="s">
        <v>1048</v>
      </c>
      <c r="F343" s="179" t="s">
        <v>2538</v>
      </c>
      <c r="G343" s="176"/>
      <c r="H343" s="176"/>
      <c r="I343" s="176"/>
      <c r="J343" s="180">
        <f>BK343</f>
        <v>0</v>
      </c>
      <c r="K343" s="176"/>
      <c r="L343" s="177"/>
      <c r="M343" s="181"/>
      <c r="N343" s="182"/>
      <c r="O343" s="182"/>
      <c r="P343" s="183">
        <f>SUM(P344:P349)</f>
        <v>0</v>
      </c>
      <c r="Q343" s="182"/>
      <c r="R343" s="183">
        <f>SUM(R344:R349)</f>
        <v>0</v>
      </c>
      <c r="S343" s="182"/>
      <c r="T343" s="184">
        <f>SUM(T344:T349)</f>
        <v>0</v>
      </c>
      <c r="U343" s="176"/>
      <c r="V343" s="176"/>
      <c r="AR343" s="96" t="s">
        <v>81</v>
      </c>
      <c r="AT343" s="97" t="s">
        <v>74</v>
      </c>
      <c r="AU343" s="97" t="s">
        <v>75</v>
      </c>
      <c r="AY343" s="96" t="s">
        <v>204</v>
      </c>
      <c r="BK343" s="98">
        <f>SUM(BK344:BK349)</f>
        <v>0</v>
      </c>
    </row>
    <row r="344" spans="1:65" s="2" customFormat="1" ht="37.9" customHeight="1" x14ac:dyDescent="0.2">
      <c r="A344" s="111"/>
      <c r="B344" s="112"/>
      <c r="C344" s="187" t="s">
        <v>346</v>
      </c>
      <c r="D344" s="187" t="s">
        <v>207</v>
      </c>
      <c r="E344" s="188" t="s">
        <v>2539</v>
      </c>
      <c r="F344" s="189" t="s">
        <v>2540</v>
      </c>
      <c r="G344" s="190" t="s">
        <v>859</v>
      </c>
      <c r="H344" s="191">
        <v>2.988</v>
      </c>
      <c r="I344" s="192"/>
      <c r="J344" s="192">
        <f>ROUND(I344*H344,2)</f>
        <v>0</v>
      </c>
      <c r="K344" s="193"/>
      <c r="L344" s="112"/>
      <c r="M344" s="194" t="s">
        <v>1</v>
      </c>
      <c r="N344" s="195" t="s">
        <v>40</v>
      </c>
      <c r="O344" s="196">
        <v>0</v>
      </c>
      <c r="P344" s="196">
        <f>O344*H344</f>
        <v>0</v>
      </c>
      <c r="Q344" s="196">
        <v>0</v>
      </c>
      <c r="R344" s="196">
        <f>Q344*H344</f>
        <v>0</v>
      </c>
      <c r="S344" s="196">
        <v>0</v>
      </c>
      <c r="T344" s="197">
        <f>S344*H344</f>
        <v>0</v>
      </c>
      <c r="U344" s="111"/>
      <c r="V344" s="111"/>
      <c r="W344" s="29"/>
      <c r="X344" s="29"/>
      <c r="Y344" s="29"/>
      <c r="Z344" s="29"/>
      <c r="AA344" s="29"/>
      <c r="AB344" s="29"/>
      <c r="AC344" s="29"/>
      <c r="AD344" s="29"/>
      <c r="AE344" s="29"/>
      <c r="AR344" s="99" t="s">
        <v>211</v>
      </c>
      <c r="AT344" s="99" t="s">
        <v>207</v>
      </c>
      <c r="AU344" s="99" t="s">
        <v>81</v>
      </c>
      <c r="AY344" s="18" t="s">
        <v>204</v>
      </c>
      <c r="BE344" s="100">
        <f>IF(N344="základní",J344,0)</f>
        <v>0</v>
      </c>
      <c r="BF344" s="100">
        <f>IF(N344="snížená",J344,0)</f>
        <v>0</v>
      </c>
      <c r="BG344" s="100">
        <f>IF(N344="zákl. přenesená",J344,0)</f>
        <v>0</v>
      </c>
      <c r="BH344" s="100">
        <f>IF(N344="sníž. přenesená",J344,0)</f>
        <v>0</v>
      </c>
      <c r="BI344" s="100">
        <f>IF(N344="nulová",J344,0)</f>
        <v>0</v>
      </c>
      <c r="BJ344" s="18" t="s">
        <v>81</v>
      </c>
      <c r="BK344" s="100">
        <f>ROUND(I344*H344,2)</f>
        <v>0</v>
      </c>
      <c r="BL344" s="18" t="s">
        <v>211</v>
      </c>
      <c r="BM344" s="99" t="s">
        <v>350</v>
      </c>
    </row>
    <row r="345" spans="1:65" s="13" customFormat="1" x14ac:dyDescent="0.2">
      <c r="A345" s="225"/>
      <c r="B345" s="226"/>
      <c r="C345" s="225"/>
      <c r="D345" s="200" t="s">
        <v>212</v>
      </c>
      <c r="E345" s="227" t="s">
        <v>1</v>
      </c>
      <c r="F345" s="228" t="s">
        <v>2541</v>
      </c>
      <c r="G345" s="225"/>
      <c r="H345" s="227" t="s">
        <v>1</v>
      </c>
      <c r="I345" s="225"/>
      <c r="J345" s="225"/>
      <c r="K345" s="225"/>
      <c r="L345" s="226"/>
      <c r="M345" s="229"/>
      <c r="N345" s="230"/>
      <c r="O345" s="230"/>
      <c r="P345" s="230"/>
      <c r="Q345" s="230"/>
      <c r="R345" s="230"/>
      <c r="S345" s="230"/>
      <c r="T345" s="231"/>
      <c r="U345" s="225"/>
      <c r="V345" s="225"/>
      <c r="AT345" s="101" t="s">
        <v>212</v>
      </c>
      <c r="AU345" s="101" t="s">
        <v>81</v>
      </c>
      <c r="AV345" s="13" t="s">
        <v>81</v>
      </c>
      <c r="AW345" s="13" t="s">
        <v>32</v>
      </c>
      <c r="AX345" s="13" t="s">
        <v>75</v>
      </c>
      <c r="AY345" s="101" t="s">
        <v>204</v>
      </c>
    </row>
    <row r="346" spans="1:65" s="13" customFormat="1" x14ac:dyDescent="0.2">
      <c r="A346" s="225"/>
      <c r="B346" s="226"/>
      <c r="C346" s="225"/>
      <c r="D346" s="200" t="s">
        <v>212</v>
      </c>
      <c r="E346" s="227" t="s">
        <v>1</v>
      </c>
      <c r="F346" s="228" t="s">
        <v>2542</v>
      </c>
      <c r="G346" s="225"/>
      <c r="H346" s="227" t="s">
        <v>1</v>
      </c>
      <c r="I346" s="225"/>
      <c r="J346" s="225"/>
      <c r="K346" s="225"/>
      <c r="L346" s="226"/>
      <c r="M346" s="229"/>
      <c r="N346" s="230"/>
      <c r="O346" s="230"/>
      <c r="P346" s="230"/>
      <c r="Q346" s="230"/>
      <c r="R346" s="230"/>
      <c r="S346" s="230"/>
      <c r="T346" s="231"/>
      <c r="U346" s="225"/>
      <c r="V346" s="225"/>
      <c r="AT346" s="101" t="s">
        <v>212</v>
      </c>
      <c r="AU346" s="101" t="s">
        <v>81</v>
      </c>
      <c r="AV346" s="13" t="s">
        <v>81</v>
      </c>
      <c r="AW346" s="13" t="s">
        <v>32</v>
      </c>
      <c r="AX346" s="13" t="s">
        <v>75</v>
      </c>
      <c r="AY346" s="101" t="s">
        <v>204</v>
      </c>
    </row>
    <row r="347" spans="1:65" s="13" customFormat="1" x14ac:dyDescent="0.2">
      <c r="A347" s="225"/>
      <c r="B347" s="226"/>
      <c r="C347" s="225"/>
      <c r="D347" s="200" t="s">
        <v>212</v>
      </c>
      <c r="E347" s="227" t="s">
        <v>1</v>
      </c>
      <c r="F347" s="228" t="s">
        <v>2543</v>
      </c>
      <c r="G347" s="225"/>
      <c r="H347" s="227" t="s">
        <v>1</v>
      </c>
      <c r="I347" s="225"/>
      <c r="J347" s="225"/>
      <c r="K347" s="225"/>
      <c r="L347" s="226"/>
      <c r="M347" s="229"/>
      <c r="N347" s="230"/>
      <c r="O347" s="230"/>
      <c r="P347" s="230"/>
      <c r="Q347" s="230"/>
      <c r="R347" s="230"/>
      <c r="S347" s="230"/>
      <c r="T347" s="231"/>
      <c r="U347" s="225"/>
      <c r="V347" s="225"/>
      <c r="AT347" s="101" t="s">
        <v>212</v>
      </c>
      <c r="AU347" s="101" t="s">
        <v>81</v>
      </c>
      <c r="AV347" s="13" t="s">
        <v>81</v>
      </c>
      <c r="AW347" s="13" t="s">
        <v>32</v>
      </c>
      <c r="AX347" s="13" t="s">
        <v>75</v>
      </c>
      <c r="AY347" s="101" t="s">
        <v>204</v>
      </c>
    </row>
    <row r="348" spans="1:65" s="14" customFormat="1" x14ac:dyDescent="0.2">
      <c r="A348" s="198"/>
      <c r="B348" s="199"/>
      <c r="C348" s="198"/>
      <c r="D348" s="200" t="s">
        <v>212</v>
      </c>
      <c r="E348" s="201" t="s">
        <v>1</v>
      </c>
      <c r="F348" s="202" t="s">
        <v>2544</v>
      </c>
      <c r="G348" s="198"/>
      <c r="H348" s="203">
        <v>2.988</v>
      </c>
      <c r="I348" s="198"/>
      <c r="J348" s="198"/>
      <c r="K348" s="198"/>
      <c r="L348" s="199"/>
      <c r="M348" s="204"/>
      <c r="N348" s="205"/>
      <c r="O348" s="205"/>
      <c r="P348" s="205"/>
      <c r="Q348" s="205"/>
      <c r="R348" s="205"/>
      <c r="S348" s="205"/>
      <c r="T348" s="206"/>
      <c r="U348" s="198"/>
      <c r="V348" s="198"/>
      <c r="AT348" s="102" t="s">
        <v>212</v>
      </c>
      <c r="AU348" s="102" t="s">
        <v>81</v>
      </c>
      <c r="AV348" s="14" t="s">
        <v>83</v>
      </c>
      <c r="AW348" s="14" t="s">
        <v>32</v>
      </c>
      <c r="AX348" s="14" t="s">
        <v>75</v>
      </c>
      <c r="AY348" s="102" t="s">
        <v>204</v>
      </c>
    </row>
    <row r="349" spans="1:65" s="15" customFormat="1" x14ac:dyDescent="0.2">
      <c r="A349" s="207"/>
      <c r="B349" s="208"/>
      <c r="C349" s="207"/>
      <c r="D349" s="200" t="s">
        <v>212</v>
      </c>
      <c r="E349" s="209" t="s">
        <v>1</v>
      </c>
      <c r="F349" s="210" t="s">
        <v>2545</v>
      </c>
      <c r="G349" s="207"/>
      <c r="H349" s="211">
        <v>2.988</v>
      </c>
      <c r="I349" s="207"/>
      <c r="J349" s="207"/>
      <c r="K349" s="207"/>
      <c r="L349" s="208"/>
      <c r="M349" s="212"/>
      <c r="N349" s="213"/>
      <c r="O349" s="213"/>
      <c r="P349" s="213"/>
      <c r="Q349" s="213"/>
      <c r="R349" s="213"/>
      <c r="S349" s="213"/>
      <c r="T349" s="214"/>
      <c r="U349" s="207"/>
      <c r="V349" s="207"/>
      <c r="AT349" s="103" t="s">
        <v>212</v>
      </c>
      <c r="AU349" s="103" t="s">
        <v>81</v>
      </c>
      <c r="AV349" s="15" t="s">
        <v>211</v>
      </c>
      <c r="AW349" s="15" t="s">
        <v>32</v>
      </c>
      <c r="AX349" s="15" t="s">
        <v>81</v>
      </c>
      <c r="AY349" s="103" t="s">
        <v>204</v>
      </c>
    </row>
    <row r="350" spans="1:65" s="12" customFormat="1" ht="25.9" customHeight="1" x14ac:dyDescent="0.2">
      <c r="A350" s="176"/>
      <c r="B350" s="177"/>
      <c r="C350" s="176"/>
      <c r="D350" s="178" t="s">
        <v>74</v>
      </c>
      <c r="E350" s="179" t="s">
        <v>977</v>
      </c>
      <c r="F350" s="179" t="s">
        <v>978</v>
      </c>
      <c r="G350" s="176"/>
      <c r="H350" s="176"/>
      <c r="I350" s="176"/>
      <c r="J350" s="180">
        <f>BK350</f>
        <v>0</v>
      </c>
      <c r="K350" s="176"/>
      <c r="L350" s="177"/>
      <c r="M350" s="181"/>
      <c r="N350" s="182"/>
      <c r="O350" s="182"/>
      <c r="P350" s="183">
        <f>SUM(P351:P419)</f>
        <v>0</v>
      </c>
      <c r="Q350" s="182"/>
      <c r="R350" s="183">
        <f>SUM(R351:R419)</f>
        <v>0</v>
      </c>
      <c r="S350" s="182"/>
      <c r="T350" s="184">
        <f>SUM(T351:T419)</f>
        <v>0</v>
      </c>
      <c r="U350" s="176"/>
      <c r="V350" s="176"/>
      <c r="AR350" s="96" t="s">
        <v>83</v>
      </c>
      <c r="AT350" s="97" t="s">
        <v>74</v>
      </c>
      <c r="AU350" s="97" t="s">
        <v>75</v>
      </c>
      <c r="AY350" s="96" t="s">
        <v>204</v>
      </c>
      <c r="BK350" s="98">
        <f>SUM(BK351:BK419)</f>
        <v>0</v>
      </c>
    </row>
    <row r="351" spans="1:65" s="2" customFormat="1" ht="16.5" customHeight="1" x14ac:dyDescent="0.2">
      <c r="A351" s="111"/>
      <c r="B351" s="112"/>
      <c r="C351" s="187"/>
      <c r="D351" s="187"/>
      <c r="E351" s="188"/>
      <c r="F351" s="189" t="s">
        <v>2547</v>
      </c>
      <c r="G351" s="190" t="s">
        <v>1</v>
      </c>
      <c r="H351" s="191"/>
      <c r="I351" s="192"/>
      <c r="J351" s="192"/>
      <c r="K351" s="193"/>
      <c r="L351" s="112"/>
      <c r="M351" s="194" t="s">
        <v>1</v>
      </c>
      <c r="N351" s="195" t="s">
        <v>40</v>
      </c>
      <c r="O351" s="196">
        <v>0</v>
      </c>
      <c r="P351" s="196">
        <f t="shared" ref="P351:P359" si="0">O351*H351</f>
        <v>0</v>
      </c>
      <c r="Q351" s="196">
        <v>0</v>
      </c>
      <c r="R351" s="196">
        <f t="shared" ref="R351:R359" si="1">Q351*H351</f>
        <v>0</v>
      </c>
      <c r="S351" s="196">
        <v>0</v>
      </c>
      <c r="T351" s="197">
        <f t="shared" ref="T351:T359" si="2">S351*H351</f>
        <v>0</v>
      </c>
      <c r="U351" s="111"/>
      <c r="V351" s="111"/>
      <c r="W351" s="29"/>
      <c r="X351" s="29"/>
      <c r="Y351" s="29"/>
      <c r="Z351" s="29"/>
      <c r="AA351" s="29"/>
      <c r="AB351" s="29"/>
      <c r="AC351" s="29"/>
      <c r="AD351" s="29"/>
      <c r="AE351" s="29"/>
      <c r="AR351" s="99" t="s">
        <v>310</v>
      </c>
      <c r="AT351" s="99" t="s">
        <v>207</v>
      </c>
      <c r="AU351" s="99" t="s">
        <v>81</v>
      </c>
      <c r="AY351" s="18" t="s">
        <v>204</v>
      </c>
      <c r="BE351" s="100">
        <f t="shared" ref="BE351:BE359" si="3">IF(N351="základní",J351,0)</f>
        <v>0</v>
      </c>
      <c r="BF351" s="100">
        <f t="shared" ref="BF351:BF359" si="4">IF(N351="snížená",J351,0)</f>
        <v>0</v>
      </c>
      <c r="BG351" s="100">
        <f t="shared" ref="BG351:BG359" si="5">IF(N351="zákl. přenesená",J351,0)</f>
        <v>0</v>
      </c>
      <c r="BH351" s="100">
        <f t="shared" ref="BH351:BH359" si="6">IF(N351="sníž. přenesená",J351,0)</f>
        <v>0</v>
      </c>
      <c r="BI351" s="100">
        <f t="shared" ref="BI351:BI359" si="7">IF(N351="nulová",J351,0)</f>
        <v>0</v>
      </c>
      <c r="BJ351" s="18" t="s">
        <v>81</v>
      </c>
      <c r="BK351" s="100">
        <f t="shared" ref="BK351:BK359" si="8">ROUND(I351*H351,2)</f>
        <v>0</v>
      </c>
      <c r="BL351" s="18" t="s">
        <v>310</v>
      </c>
      <c r="BM351" s="99" t="s">
        <v>355</v>
      </c>
    </row>
    <row r="352" spans="1:65" s="2" customFormat="1" ht="66.75" customHeight="1" x14ac:dyDescent="0.2">
      <c r="A352" s="111"/>
      <c r="B352" s="112"/>
      <c r="C352" s="187"/>
      <c r="D352" s="187"/>
      <c r="E352" s="188"/>
      <c r="F352" s="189" t="s">
        <v>2549</v>
      </c>
      <c r="G352" s="190" t="s">
        <v>1</v>
      </c>
      <c r="H352" s="191"/>
      <c r="I352" s="192"/>
      <c r="J352" s="192"/>
      <c r="K352" s="193"/>
      <c r="L352" s="112"/>
      <c r="M352" s="194" t="s">
        <v>1</v>
      </c>
      <c r="N352" s="195" t="s">
        <v>40</v>
      </c>
      <c r="O352" s="196">
        <v>0</v>
      </c>
      <c r="P352" s="196">
        <f t="shared" si="0"/>
        <v>0</v>
      </c>
      <c r="Q352" s="196">
        <v>0</v>
      </c>
      <c r="R352" s="196">
        <f t="shared" si="1"/>
        <v>0</v>
      </c>
      <c r="S352" s="196">
        <v>0</v>
      </c>
      <c r="T352" s="197">
        <f t="shared" si="2"/>
        <v>0</v>
      </c>
      <c r="U352" s="111"/>
      <c r="V352" s="111"/>
      <c r="W352" s="29"/>
      <c r="X352" s="29"/>
      <c r="Y352" s="29"/>
      <c r="Z352" s="29"/>
      <c r="AA352" s="29"/>
      <c r="AB352" s="29"/>
      <c r="AC352" s="29"/>
      <c r="AD352" s="29"/>
      <c r="AE352" s="29"/>
      <c r="AR352" s="99" t="s">
        <v>310</v>
      </c>
      <c r="AT352" s="99" t="s">
        <v>207</v>
      </c>
      <c r="AU352" s="99" t="s">
        <v>81</v>
      </c>
      <c r="AY352" s="18" t="s">
        <v>204</v>
      </c>
      <c r="BE352" s="100">
        <f t="shared" si="3"/>
        <v>0</v>
      </c>
      <c r="BF352" s="100">
        <f t="shared" si="4"/>
        <v>0</v>
      </c>
      <c r="BG352" s="100">
        <f t="shared" si="5"/>
        <v>0</v>
      </c>
      <c r="BH352" s="100">
        <f t="shared" si="6"/>
        <v>0</v>
      </c>
      <c r="BI352" s="100">
        <f t="shared" si="7"/>
        <v>0</v>
      </c>
      <c r="BJ352" s="18" t="s">
        <v>81</v>
      </c>
      <c r="BK352" s="100">
        <f t="shared" si="8"/>
        <v>0</v>
      </c>
      <c r="BL352" s="18" t="s">
        <v>310</v>
      </c>
      <c r="BM352" s="99" t="s">
        <v>362</v>
      </c>
    </row>
    <row r="353" spans="1:65" s="2" customFormat="1" ht="37.9" customHeight="1" x14ac:dyDescent="0.2">
      <c r="A353" s="111"/>
      <c r="B353" s="112"/>
      <c r="C353" s="187"/>
      <c r="D353" s="187"/>
      <c r="E353" s="188"/>
      <c r="F353" s="189" t="s">
        <v>2551</v>
      </c>
      <c r="G353" s="190" t="s">
        <v>1</v>
      </c>
      <c r="H353" s="191"/>
      <c r="I353" s="192"/>
      <c r="J353" s="192"/>
      <c r="K353" s="193"/>
      <c r="L353" s="112"/>
      <c r="M353" s="194" t="s">
        <v>1</v>
      </c>
      <c r="N353" s="195" t="s">
        <v>40</v>
      </c>
      <c r="O353" s="196">
        <v>0</v>
      </c>
      <c r="P353" s="196">
        <f t="shared" si="0"/>
        <v>0</v>
      </c>
      <c r="Q353" s="196">
        <v>0</v>
      </c>
      <c r="R353" s="196">
        <f t="shared" si="1"/>
        <v>0</v>
      </c>
      <c r="S353" s="196">
        <v>0</v>
      </c>
      <c r="T353" s="197">
        <f t="shared" si="2"/>
        <v>0</v>
      </c>
      <c r="U353" s="111"/>
      <c r="V353" s="111"/>
      <c r="W353" s="29"/>
      <c r="X353" s="29"/>
      <c r="Y353" s="29"/>
      <c r="Z353" s="29"/>
      <c r="AA353" s="29"/>
      <c r="AB353" s="29"/>
      <c r="AC353" s="29"/>
      <c r="AD353" s="29"/>
      <c r="AE353" s="29"/>
      <c r="AR353" s="99" t="s">
        <v>310</v>
      </c>
      <c r="AT353" s="99" t="s">
        <v>207</v>
      </c>
      <c r="AU353" s="99" t="s">
        <v>81</v>
      </c>
      <c r="AY353" s="18" t="s">
        <v>204</v>
      </c>
      <c r="BE353" s="100">
        <f t="shared" si="3"/>
        <v>0</v>
      </c>
      <c r="BF353" s="100">
        <f t="shared" si="4"/>
        <v>0</v>
      </c>
      <c r="BG353" s="100">
        <f t="shared" si="5"/>
        <v>0</v>
      </c>
      <c r="BH353" s="100">
        <f t="shared" si="6"/>
        <v>0</v>
      </c>
      <c r="BI353" s="100">
        <f t="shared" si="7"/>
        <v>0</v>
      </c>
      <c r="BJ353" s="18" t="s">
        <v>81</v>
      </c>
      <c r="BK353" s="100">
        <f t="shared" si="8"/>
        <v>0</v>
      </c>
      <c r="BL353" s="18" t="s">
        <v>310</v>
      </c>
      <c r="BM353" s="99" t="s">
        <v>368</v>
      </c>
    </row>
    <row r="354" spans="1:65" s="2" customFormat="1" ht="33" customHeight="1" x14ac:dyDescent="0.2">
      <c r="A354" s="111"/>
      <c r="B354" s="112"/>
      <c r="C354" s="187"/>
      <c r="D354" s="187"/>
      <c r="E354" s="188"/>
      <c r="F354" s="189" t="s">
        <v>2391</v>
      </c>
      <c r="G354" s="190" t="s">
        <v>1</v>
      </c>
      <c r="H354" s="191"/>
      <c r="I354" s="192"/>
      <c r="J354" s="192"/>
      <c r="K354" s="193"/>
      <c r="L354" s="112"/>
      <c r="M354" s="194" t="s">
        <v>1</v>
      </c>
      <c r="N354" s="195" t="s">
        <v>40</v>
      </c>
      <c r="O354" s="196">
        <v>0</v>
      </c>
      <c r="P354" s="196">
        <f t="shared" si="0"/>
        <v>0</v>
      </c>
      <c r="Q354" s="196">
        <v>0</v>
      </c>
      <c r="R354" s="196">
        <f t="shared" si="1"/>
        <v>0</v>
      </c>
      <c r="S354" s="196">
        <v>0</v>
      </c>
      <c r="T354" s="197">
        <f t="shared" si="2"/>
        <v>0</v>
      </c>
      <c r="U354" s="111"/>
      <c r="V354" s="111"/>
      <c r="W354" s="29"/>
      <c r="X354" s="29"/>
      <c r="Y354" s="29"/>
      <c r="Z354" s="29"/>
      <c r="AA354" s="29"/>
      <c r="AB354" s="29"/>
      <c r="AC354" s="29"/>
      <c r="AD354" s="29"/>
      <c r="AE354" s="29"/>
      <c r="AR354" s="99" t="s">
        <v>310</v>
      </c>
      <c r="AT354" s="99" t="s">
        <v>207</v>
      </c>
      <c r="AU354" s="99" t="s">
        <v>81</v>
      </c>
      <c r="AY354" s="18" t="s">
        <v>204</v>
      </c>
      <c r="BE354" s="100">
        <f t="shared" si="3"/>
        <v>0</v>
      </c>
      <c r="BF354" s="100">
        <f t="shared" si="4"/>
        <v>0</v>
      </c>
      <c r="BG354" s="100">
        <f t="shared" si="5"/>
        <v>0</v>
      </c>
      <c r="BH354" s="100">
        <f t="shared" si="6"/>
        <v>0</v>
      </c>
      <c r="BI354" s="100">
        <f t="shared" si="7"/>
        <v>0</v>
      </c>
      <c r="BJ354" s="18" t="s">
        <v>81</v>
      </c>
      <c r="BK354" s="100">
        <f t="shared" si="8"/>
        <v>0</v>
      </c>
      <c r="BL354" s="18" t="s">
        <v>310</v>
      </c>
      <c r="BM354" s="99" t="s">
        <v>379</v>
      </c>
    </row>
    <row r="355" spans="1:65" s="2" customFormat="1" ht="16.5" customHeight="1" x14ac:dyDescent="0.2">
      <c r="A355" s="111"/>
      <c r="B355" s="112"/>
      <c r="C355" s="187"/>
      <c r="D355" s="187"/>
      <c r="E355" s="188"/>
      <c r="F355" s="189" t="s">
        <v>2554</v>
      </c>
      <c r="G355" s="190" t="s">
        <v>1</v>
      </c>
      <c r="H355" s="191"/>
      <c r="I355" s="192"/>
      <c r="J355" s="192"/>
      <c r="K355" s="193"/>
      <c r="L355" s="112"/>
      <c r="M355" s="194" t="s">
        <v>1</v>
      </c>
      <c r="N355" s="195" t="s">
        <v>40</v>
      </c>
      <c r="O355" s="196">
        <v>0</v>
      </c>
      <c r="P355" s="196">
        <f t="shared" si="0"/>
        <v>0</v>
      </c>
      <c r="Q355" s="196">
        <v>0</v>
      </c>
      <c r="R355" s="196">
        <f t="shared" si="1"/>
        <v>0</v>
      </c>
      <c r="S355" s="196">
        <v>0</v>
      </c>
      <c r="T355" s="197">
        <f t="shared" si="2"/>
        <v>0</v>
      </c>
      <c r="U355" s="111"/>
      <c r="V355" s="111"/>
      <c r="W355" s="29"/>
      <c r="X355" s="29"/>
      <c r="Y355" s="29"/>
      <c r="Z355" s="29"/>
      <c r="AA355" s="29"/>
      <c r="AB355" s="29"/>
      <c r="AC355" s="29"/>
      <c r="AD355" s="29"/>
      <c r="AE355" s="29"/>
      <c r="AR355" s="99" t="s">
        <v>310</v>
      </c>
      <c r="AT355" s="99" t="s">
        <v>207</v>
      </c>
      <c r="AU355" s="99" t="s">
        <v>81</v>
      </c>
      <c r="AY355" s="18" t="s">
        <v>204</v>
      </c>
      <c r="BE355" s="100">
        <f t="shared" si="3"/>
        <v>0</v>
      </c>
      <c r="BF355" s="100">
        <f t="shared" si="4"/>
        <v>0</v>
      </c>
      <c r="BG355" s="100">
        <f t="shared" si="5"/>
        <v>0</v>
      </c>
      <c r="BH355" s="100">
        <f t="shared" si="6"/>
        <v>0</v>
      </c>
      <c r="BI355" s="100">
        <f t="shared" si="7"/>
        <v>0</v>
      </c>
      <c r="BJ355" s="18" t="s">
        <v>81</v>
      </c>
      <c r="BK355" s="100">
        <f t="shared" si="8"/>
        <v>0</v>
      </c>
      <c r="BL355" s="18" t="s">
        <v>310</v>
      </c>
      <c r="BM355" s="99" t="s">
        <v>223</v>
      </c>
    </row>
    <row r="356" spans="1:65" s="2" customFormat="1" ht="76.349999999999994" customHeight="1" x14ac:dyDescent="0.2">
      <c r="A356" s="111"/>
      <c r="B356" s="112"/>
      <c r="C356" s="187"/>
      <c r="D356" s="187"/>
      <c r="E356" s="188"/>
      <c r="F356" s="189" t="s">
        <v>2556</v>
      </c>
      <c r="G356" s="190" t="s">
        <v>1</v>
      </c>
      <c r="H356" s="191"/>
      <c r="I356" s="192"/>
      <c r="J356" s="192"/>
      <c r="K356" s="193"/>
      <c r="L356" s="112"/>
      <c r="M356" s="194" t="s">
        <v>1</v>
      </c>
      <c r="N356" s="195" t="s">
        <v>40</v>
      </c>
      <c r="O356" s="196">
        <v>0</v>
      </c>
      <c r="P356" s="196">
        <f t="shared" si="0"/>
        <v>0</v>
      </c>
      <c r="Q356" s="196">
        <v>0</v>
      </c>
      <c r="R356" s="196">
        <f t="shared" si="1"/>
        <v>0</v>
      </c>
      <c r="S356" s="196">
        <v>0</v>
      </c>
      <c r="T356" s="197">
        <f t="shared" si="2"/>
        <v>0</v>
      </c>
      <c r="U356" s="111"/>
      <c r="V356" s="111"/>
      <c r="W356" s="29"/>
      <c r="X356" s="29"/>
      <c r="Y356" s="29"/>
      <c r="Z356" s="29"/>
      <c r="AA356" s="29"/>
      <c r="AB356" s="29"/>
      <c r="AC356" s="29"/>
      <c r="AD356" s="29"/>
      <c r="AE356" s="29"/>
      <c r="AR356" s="99" t="s">
        <v>310</v>
      </c>
      <c r="AT356" s="99" t="s">
        <v>207</v>
      </c>
      <c r="AU356" s="99" t="s">
        <v>81</v>
      </c>
      <c r="AY356" s="18" t="s">
        <v>204</v>
      </c>
      <c r="BE356" s="100">
        <f t="shared" si="3"/>
        <v>0</v>
      </c>
      <c r="BF356" s="100">
        <f t="shared" si="4"/>
        <v>0</v>
      </c>
      <c r="BG356" s="100">
        <f t="shared" si="5"/>
        <v>0</v>
      </c>
      <c r="BH356" s="100">
        <f t="shared" si="6"/>
        <v>0</v>
      </c>
      <c r="BI356" s="100">
        <f t="shared" si="7"/>
        <v>0</v>
      </c>
      <c r="BJ356" s="18" t="s">
        <v>81</v>
      </c>
      <c r="BK356" s="100">
        <f t="shared" si="8"/>
        <v>0</v>
      </c>
      <c r="BL356" s="18" t="s">
        <v>310</v>
      </c>
      <c r="BM356" s="99" t="s">
        <v>389</v>
      </c>
    </row>
    <row r="357" spans="1:65" s="2" customFormat="1" ht="44.25" customHeight="1" x14ac:dyDescent="0.2">
      <c r="A357" s="111"/>
      <c r="B357" s="112"/>
      <c r="C357" s="187"/>
      <c r="D357" s="187"/>
      <c r="E357" s="188"/>
      <c r="F357" s="189" t="s">
        <v>2558</v>
      </c>
      <c r="G357" s="190" t="s">
        <v>1</v>
      </c>
      <c r="H357" s="191"/>
      <c r="I357" s="192"/>
      <c r="J357" s="192"/>
      <c r="K357" s="193"/>
      <c r="L357" s="112"/>
      <c r="M357" s="194" t="s">
        <v>1</v>
      </c>
      <c r="N357" s="195" t="s">
        <v>40</v>
      </c>
      <c r="O357" s="196">
        <v>0</v>
      </c>
      <c r="P357" s="196">
        <f t="shared" si="0"/>
        <v>0</v>
      </c>
      <c r="Q357" s="196">
        <v>0</v>
      </c>
      <c r="R357" s="196">
        <f t="shared" si="1"/>
        <v>0</v>
      </c>
      <c r="S357" s="196">
        <v>0</v>
      </c>
      <c r="T357" s="197">
        <f t="shared" si="2"/>
        <v>0</v>
      </c>
      <c r="U357" s="111"/>
      <c r="V357" s="111"/>
      <c r="W357" s="29"/>
      <c r="X357" s="29"/>
      <c r="Y357" s="29"/>
      <c r="Z357" s="29"/>
      <c r="AA357" s="29"/>
      <c r="AB357" s="29"/>
      <c r="AC357" s="29"/>
      <c r="AD357" s="29"/>
      <c r="AE357" s="29"/>
      <c r="AR357" s="99" t="s">
        <v>310</v>
      </c>
      <c r="AT357" s="99" t="s">
        <v>207</v>
      </c>
      <c r="AU357" s="99" t="s">
        <v>81</v>
      </c>
      <c r="AY357" s="18" t="s">
        <v>204</v>
      </c>
      <c r="BE357" s="100">
        <f t="shared" si="3"/>
        <v>0</v>
      </c>
      <c r="BF357" s="100">
        <f t="shared" si="4"/>
        <v>0</v>
      </c>
      <c r="BG357" s="100">
        <f t="shared" si="5"/>
        <v>0</v>
      </c>
      <c r="BH357" s="100">
        <f t="shared" si="6"/>
        <v>0</v>
      </c>
      <c r="BI357" s="100">
        <f t="shared" si="7"/>
        <v>0</v>
      </c>
      <c r="BJ357" s="18" t="s">
        <v>81</v>
      </c>
      <c r="BK357" s="100">
        <f t="shared" si="8"/>
        <v>0</v>
      </c>
      <c r="BL357" s="18" t="s">
        <v>310</v>
      </c>
      <c r="BM357" s="99" t="s">
        <v>406</v>
      </c>
    </row>
    <row r="358" spans="1:65" s="2" customFormat="1" ht="37.9" customHeight="1" x14ac:dyDescent="0.2">
      <c r="A358" s="111"/>
      <c r="B358" s="112"/>
      <c r="C358" s="187"/>
      <c r="D358" s="187"/>
      <c r="E358" s="188"/>
      <c r="F358" s="189" t="s">
        <v>2560</v>
      </c>
      <c r="G358" s="190" t="s">
        <v>1</v>
      </c>
      <c r="H358" s="191"/>
      <c r="I358" s="192"/>
      <c r="J358" s="192"/>
      <c r="K358" s="193"/>
      <c r="L358" s="112"/>
      <c r="M358" s="194" t="s">
        <v>1</v>
      </c>
      <c r="N358" s="195" t="s">
        <v>40</v>
      </c>
      <c r="O358" s="196">
        <v>0</v>
      </c>
      <c r="P358" s="196">
        <f t="shared" si="0"/>
        <v>0</v>
      </c>
      <c r="Q358" s="196">
        <v>0</v>
      </c>
      <c r="R358" s="196">
        <f t="shared" si="1"/>
        <v>0</v>
      </c>
      <c r="S358" s="196">
        <v>0</v>
      </c>
      <c r="T358" s="197">
        <f t="shared" si="2"/>
        <v>0</v>
      </c>
      <c r="U358" s="111"/>
      <c r="V358" s="111"/>
      <c r="W358" s="29"/>
      <c r="X358" s="29"/>
      <c r="Y358" s="29"/>
      <c r="Z358" s="29"/>
      <c r="AA358" s="29"/>
      <c r="AB358" s="29"/>
      <c r="AC358" s="29"/>
      <c r="AD358" s="29"/>
      <c r="AE358" s="29"/>
      <c r="AR358" s="99" t="s">
        <v>310</v>
      </c>
      <c r="AT358" s="99" t="s">
        <v>207</v>
      </c>
      <c r="AU358" s="99" t="s">
        <v>81</v>
      </c>
      <c r="AY358" s="18" t="s">
        <v>204</v>
      </c>
      <c r="BE358" s="100">
        <f t="shared" si="3"/>
        <v>0</v>
      </c>
      <c r="BF358" s="100">
        <f t="shared" si="4"/>
        <v>0</v>
      </c>
      <c r="BG358" s="100">
        <f t="shared" si="5"/>
        <v>0</v>
      </c>
      <c r="BH358" s="100">
        <f t="shared" si="6"/>
        <v>0</v>
      </c>
      <c r="BI358" s="100">
        <f t="shared" si="7"/>
        <v>0</v>
      </c>
      <c r="BJ358" s="18" t="s">
        <v>81</v>
      </c>
      <c r="BK358" s="100">
        <f t="shared" si="8"/>
        <v>0</v>
      </c>
      <c r="BL358" s="18" t="s">
        <v>310</v>
      </c>
      <c r="BM358" s="99" t="s">
        <v>410</v>
      </c>
    </row>
    <row r="359" spans="1:65" s="2" customFormat="1" ht="33" customHeight="1" x14ac:dyDescent="0.2">
      <c r="A359" s="111"/>
      <c r="B359" s="112"/>
      <c r="C359" s="187" t="s">
        <v>305</v>
      </c>
      <c r="D359" s="187" t="s">
        <v>207</v>
      </c>
      <c r="E359" s="188" t="s">
        <v>2561</v>
      </c>
      <c r="F359" s="189" t="s">
        <v>2562</v>
      </c>
      <c r="G359" s="190" t="s">
        <v>282</v>
      </c>
      <c r="H359" s="191">
        <v>1</v>
      </c>
      <c r="I359" s="192"/>
      <c r="J359" s="192">
        <f t="shared" ref="J359" si="9">ROUND(I359*H359,2)</f>
        <v>0</v>
      </c>
      <c r="K359" s="193"/>
      <c r="L359" s="112"/>
      <c r="M359" s="194" t="s">
        <v>1</v>
      </c>
      <c r="N359" s="195" t="s">
        <v>40</v>
      </c>
      <c r="O359" s="196">
        <v>0</v>
      </c>
      <c r="P359" s="196">
        <f t="shared" si="0"/>
        <v>0</v>
      </c>
      <c r="Q359" s="196">
        <v>0</v>
      </c>
      <c r="R359" s="196">
        <f t="shared" si="1"/>
        <v>0</v>
      </c>
      <c r="S359" s="196">
        <v>0</v>
      </c>
      <c r="T359" s="197">
        <f t="shared" si="2"/>
        <v>0</v>
      </c>
      <c r="U359" s="111"/>
      <c r="V359" s="111"/>
      <c r="W359" s="29"/>
      <c r="X359" s="29"/>
      <c r="Y359" s="29"/>
      <c r="Z359" s="29"/>
      <c r="AA359" s="29"/>
      <c r="AB359" s="29"/>
      <c r="AC359" s="29"/>
      <c r="AD359" s="29"/>
      <c r="AE359" s="29"/>
      <c r="AR359" s="99" t="s">
        <v>310</v>
      </c>
      <c r="AT359" s="99" t="s">
        <v>207</v>
      </c>
      <c r="AU359" s="99" t="s">
        <v>81</v>
      </c>
      <c r="AY359" s="18" t="s">
        <v>204</v>
      </c>
      <c r="BE359" s="100">
        <f t="shared" si="3"/>
        <v>0</v>
      </c>
      <c r="BF359" s="100">
        <f t="shared" si="4"/>
        <v>0</v>
      </c>
      <c r="BG359" s="100">
        <f t="shared" si="5"/>
        <v>0</v>
      </c>
      <c r="BH359" s="100">
        <f t="shared" si="6"/>
        <v>0</v>
      </c>
      <c r="BI359" s="100">
        <f t="shared" si="7"/>
        <v>0</v>
      </c>
      <c r="BJ359" s="18" t="s">
        <v>81</v>
      </c>
      <c r="BK359" s="100">
        <f t="shared" si="8"/>
        <v>0</v>
      </c>
      <c r="BL359" s="18" t="s">
        <v>310</v>
      </c>
      <c r="BM359" s="99" t="s">
        <v>418</v>
      </c>
    </row>
    <row r="360" spans="1:65" s="13" customFormat="1" x14ac:dyDescent="0.2">
      <c r="A360" s="225"/>
      <c r="B360" s="226"/>
      <c r="C360" s="225"/>
      <c r="D360" s="200" t="s">
        <v>212</v>
      </c>
      <c r="E360" s="227" t="s">
        <v>1</v>
      </c>
      <c r="F360" s="228" t="s">
        <v>2481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81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65" s="13" customFormat="1" ht="22.5" x14ac:dyDescent="0.2">
      <c r="A361" s="225"/>
      <c r="B361" s="226"/>
      <c r="C361" s="225"/>
      <c r="D361" s="200" t="s">
        <v>212</v>
      </c>
      <c r="E361" s="227" t="s">
        <v>1</v>
      </c>
      <c r="F361" s="228" t="s">
        <v>2563</v>
      </c>
      <c r="G361" s="225"/>
      <c r="H361" s="227" t="s">
        <v>1</v>
      </c>
      <c r="I361" s="225"/>
      <c r="J361" s="225"/>
      <c r="K361" s="225"/>
      <c r="L361" s="226"/>
      <c r="M361" s="229"/>
      <c r="N361" s="230"/>
      <c r="O361" s="230"/>
      <c r="P361" s="230"/>
      <c r="Q361" s="230"/>
      <c r="R361" s="230"/>
      <c r="S361" s="230"/>
      <c r="T361" s="231"/>
      <c r="U361" s="225"/>
      <c r="V361" s="225"/>
      <c r="AT361" s="101" t="s">
        <v>212</v>
      </c>
      <c r="AU361" s="101" t="s">
        <v>81</v>
      </c>
      <c r="AV361" s="13" t="s">
        <v>81</v>
      </c>
      <c r="AW361" s="13" t="s">
        <v>32</v>
      </c>
      <c r="AX361" s="13" t="s">
        <v>75</v>
      </c>
      <c r="AY361" s="101" t="s">
        <v>204</v>
      </c>
    </row>
    <row r="362" spans="1:65" s="14" customFormat="1" x14ac:dyDescent="0.2">
      <c r="A362" s="198"/>
      <c r="B362" s="199"/>
      <c r="C362" s="198"/>
      <c r="D362" s="200" t="s">
        <v>212</v>
      </c>
      <c r="E362" s="201" t="s">
        <v>1</v>
      </c>
      <c r="F362" s="202" t="s">
        <v>81</v>
      </c>
      <c r="G362" s="198"/>
      <c r="H362" s="203">
        <v>1</v>
      </c>
      <c r="I362" s="198"/>
      <c r="J362" s="198"/>
      <c r="K362" s="198"/>
      <c r="L362" s="199"/>
      <c r="M362" s="204"/>
      <c r="N362" s="205"/>
      <c r="O362" s="205"/>
      <c r="P362" s="205"/>
      <c r="Q362" s="205"/>
      <c r="R362" s="205"/>
      <c r="S362" s="205"/>
      <c r="T362" s="206"/>
      <c r="U362" s="198"/>
      <c r="V362" s="198"/>
      <c r="AT362" s="102" t="s">
        <v>212</v>
      </c>
      <c r="AU362" s="102" t="s">
        <v>81</v>
      </c>
      <c r="AV362" s="14" t="s">
        <v>83</v>
      </c>
      <c r="AW362" s="14" t="s">
        <v>32</v>
      </c>
      <c r="AX362" s="14" t="s">
        <v>75</v>
      </c>
      <c r="AY362" s="102" t="s">
        <v>204</v>
      </c>
    </row>
    <row r="363" spans="1:65" s="15" customFormat="1" x14ac:dyDescent="0.2">
      <c r="A363" s="207"/>
      <c r="B363" s="208"/>
      <c r="C363" s="207"/>
      <c r="D363" s="200" t="s">
        <v>212</v>
      </c>
      <c r="E363" s="209" t="s">
        <v>1</v>
      </c>
      <c r="F363" s="210" t="s">
        <v>227</v>
      </c>
      <c r="G363" s="207"/>
      <c r="H363" s="211">
        <v>1</v>
      </c>
      <c r="I363" s="207"/>
      <c r="J363" s="207"/>
      <c r="K363" s="207"/>
      <c r="L363" s="208"/>
      <c r="M363" s="212"/>
      <c r="N363" s="213"/>
      <c r="O363" s="213"/>
      <c r="P363" s="213"/>
      <c r="Q363" s="213"/>
      <c r="R363" s="213"/>
      <c r="S363" s="213"/>
      <c r="T363" s="214"/>
      <c r="U363" s="207"/>
      <c r="V363" s="207"/>
      <c r="AT363" s="103" t="s">
        <v>212</v>
      </c>
      <c r="AU363" s="103" t="s">
        <v>81</v>
      </c>
      <c r="AV363" s="15" t="s">
        <v>211</v>
      </c>
      <c r="AW363" s="15" t="s">
        <v>32</v>
      </c>
      <c r="AX363" s="15" t="s">
        <v>81</v>
      </c>
      <c r="AY363" s="103" t="s">
        <v>204</v>
      </c>
    </row>
    <row r="364" spans="1:65" s="2" customFormat="1" ht="24.2" customHeight="1" x14ac:dyDescent="0.2">
      <c r="A364" s="111"/>
      <c r="B364" s="112"/>
      <c r="C364" s="187" t="s">
        <v>8</v>
      </c>
      <c r="D364" s="187" t="s">
        <v>207</v>
      </c>
      <c r="E364" s="188" t="s">
        <v>2564</v>
      </c>
      <c r="F364" s="189" t="s">
        <v>2565</v>
      </c>
      <c r="G364" s="190" t="s">
        <v>282</v>
      </c>
      <c r="H364" s="191">
        <v>1</v>
      </c>
      <c r="I364" s="192"/>
      <c r="J364" s="192">
        <f>ROUND(I364*H364,2)</f>
        <v>0</v>
      </c>
      <c r="K364" s="193"/>
      <c r="L364" s="112"/>
      <c r="M364" s="194" t="s">
        <v>1</v>
      </c>
      <c r="N364" s="195" t="s">
        <v>40</v>
      </c>
      <c r="O364" s="196">
        <v>0</v>
      </c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111"/>
      <c r="V364" s="111"/>
      <c r="W364" s="29"/>
      <c r="X364" s="29"/>
      <c r="Y364" s="29"/>
      <c r="Z364" s="29"/>
      <c r="AA364" s="29"/>
      <c r="AB364" s="29"/>
      <c r="AC364" s="29"/>
      <c r="AD364" s="29"/>
      <c r="AE364" s="29"/>
      <c r="AR364" s="99" t="s">
        <v>310</v>
      </c>
      <c r="AT364" s="99" t="s">
        <v>207</v>
      </c>
      <c r="AU364" s="99" t="s">
        <v>81</v>
      </c>
      <c r="AY364" s="18" t="s">
        <v>204</v>
      </c>
      <c r="BE364" s="100">
        <f>IF(N364="základní",J364,0)</f>
        <v>0</v>
      </c>
      <c r="BF364" s="100">
        <f>IF(N364="snížená",J364,0)</f>
        <v>0</v>
      </c>
      <c r="BG364" s="100">
        <f>IF(N364="zákl. přenesená",J364,0)</f>
        <v>0</v>
      </c>
      <c r="BH364" s="100">
        <f>IF(N364="sníž. přenesená",J364,0)</f>
        <v>0</v>
      </c>
      <c r="BI364" s="100">
        <f>IF(N364="nulová",J364,0)</f>
        <v>0</v>
      </c>
      <c r="BJ364" s="18" t="s">
        <v>81</v>
      </c>
      <c r="BK364" s="100">
        <f>ROUND(I364*H364,2)</f>
        <v>0</v>
      </c>
      <c r="BL364" s="18" t="s">
        <v>310</v>
      </c>
      <c r="BM364" s="99" t="s">
        <v>438</v>
      </c>
    </row>
    <row r="365" spans="1:65" s="13" customFormat="1" x14ac:dyDescent="0.2">
      <c r="A365" s="225"/>
      <c r="B365" s="226"/>
      <c r="C365" s="225"/>
      <c r="D365" s="200" t="s">
        <v>212</v>
      </c>
      <c r="E365" s="227" t="s">
        <v>1</v>
      </c>
      <c r="F365" s="228" t="s">
        <v>2481</v>
      </c>
      <c r="G365" s="225"/>
      <c r="H365" s="227" t="s">
        <v>1</v>
      </c>
      <c r="I365" s="225"/>
      <c r="J365" s="225"/>
      <c r="K365" s="225"/>
      <c r="L365" s="226"/>
      <c r="M365" s="229"/>
      <c r="N365" s="230"/>
      <c r="O365" s="230"/>
      <c r="P365" s="230"/>
      <c r="Q365" s="230"/>
      <c r="R365" s="230"/>
      <c r="S365" s="230"/>
      <c r="T365" s="231"/>
      <c r="U365" s="225"/>
      <c r="V365" s="225"/>
      <c r="AT365" s="101" t="s">
        <v>212</v>
      </c>
      <c r="AU365" s="101" t="s">
        <v>81</v>
      </c>
      <c r="AV365" s="13" t="s">
        <v>81</v>
      </c>
      <c r="AW365" s="13" t="s">
        <v>32</v>
      </c>
      <c r="AX365" s="13" t="s">
        <v>75</v>
      </c>
      <c r="AY365" s="101" t="s">
        <v>204</v>
      </c>
    </row>
    <row r="366" spans="1:65" s="13" customFormat="1" ht="22.5" x14ac:dyDescent="0.2">
      <c r="A366" s="225"/>
      <c r="B366" s="226"/>
      <c r="C366" s="225"/>
      <c r="D366" s="200" t="s">
        <v>212</v>
      </c>
      <c r="E366" s="227" t="s">
        <v>1</v>
      </c>
      <c r="F366" s="228" t="s">
        <v>2563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81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65" s="14" customFormat="1" x14ac:dyDescent="0.2">
      <c r="A367" s="198"/>
      <c r="B367" s="199"/>
      <c r="C367" s="198"/>
      <c r="D367" s="200" t="s">
        <v>212</v>
      </c>
      <c r="E367" s="201" t="s">
        <v>1</v>
      </c>
      <c r="F367" s="202" t="s">
        <v>81</v>
      </c>
      <c r="G367" s="198"/>
      <c r="H367" s="203">
        <v>1</v>
      </c>
      <c r="I367" s="198"/>
      <c r="J367" s="198"/>
      <c r="K367" s="198"/>
      <c r="L367" s="199"/>
      <c r="M367" s="204"/>
      <c r="N367" s="205"/>
      <c r="O367" s="205"/>
      <c r="P367" s="205"/>
      <c r="Q367" s="205"/>
      <c r="R367" s="205"/>
      <c r="S367" s="205"/>
      <c r="T367" s="206"/>
      <c r="U367" s="198"/>
      <c r="V367" s="198"/>
      <c r="AT367" s="102" t="s">
        <v>212</v>
      </c>
      <c r="AU367" s="102" t="s">
        <v>81</v>
      </c>
      <c r="AV367" s="14" t="s">
        <v>83</v>
      </c>
      <c r="AW367" s="14" t="s">
        <v>32</v>
      </c>
      <c r="AX367" s="14" t="s">
        <v>75</v>
      </c>
      <c r="AY367" s="102" t="s">
        <v>204</v>
      </c>
    </row>
    <row r="368" spans="1:65" s="15" customFormat="1" x14ac:dyDescent="0.2">
      <c r="A368" s="207"/>
      <c r="B368" s="208"/>
      <c r="C368" s="207"/>
      <c r="D368" s="200" t="s">
        <v>212</v>
      </c>
      <c r="E368" s="209" t="s">
        <v>1</v>
      </c>
      <c r="F368" s="210" t="s">
        <v>227</v>
      </c>
      <c r="G368" s="207"/>
      <c r="H368" s="211">
        <v>1</v>
      </c>
      <c r="I368" s="207"/>
      <c r="J368" s="207"/>
      <c r="K368" s="207"/>
      <c r="L368" s="208"/>
      <c r="M368" s="212"/>
      <c r="N368" s="213"/>
      <c r="O368" s="213"/>
      <c r="P368" s="213"/>
      <c r="Q368" s="213"/>
      <c r="R368" s="213"/>
      <c r="S368" s="213"/>
      <c r="T368" s="214"/>
      <c r="U368" s="207"/>
      <c r="V368" s="207"/>
      <c r="AT368" s="103" t="s">
        <v>212</v>
      </c>
      <c r="AU368" s="103" t="s">
        <v>81</v>
      </c>
      <c r="AV368" s="15" t="s">
        <v>211</v>
      </c>
      <c r="AW368" s="15" t="s">
        <v>32</v>
      </c>
      <c r="AX368" s="15" t="s">
        <v>81</v>
      </c>
      <c r="AY368" s="103" t="s">
        <v>204</v>
      </c>
    </row>
    <row r="369" spans="1:65" s="2" customFormat="1" ht="24.2" customHeight="1" x14ac:dyDescent="0.2">
      <c r="A369" s="111"/>
      <c r="B369" s="112"/>
      <c r="C369" s="187" t="s">
        <v>310</v>
      </c>
      <c r="D369" s="187" t="s">
        <v>207</v>
      </c>
      <c r="E369" s="188" t="s">
        <v>2566</v>
      </c>
      <c r="F369" s="189" t="s">
        <v>2567</v>
      </c>
      <c r="G369" s="190" t="s">
        <v>282</v>
      </c>
      <c r="H369" s="191">
        <v>1</v>
      </c>
      <c r="I369" s="192"/>
      <c r="J369" s="192">
        <f>ROUND(I369*H369,2)</f>
        <v>0</v>
      </c>
      <c r="K369" s="193"/>
      <c r="L369" s="112"/>
      <c r="M369" s="194" t="s">
        <v>1</v>
      </c>
      <c r="N369" s="195" t="s">
        <v>40</v>
      </c>
      <c r="O369" s="196">
        <v>0</v>
      </c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U369" s="111"/>
      <c r="V369" s="111"/>
      <c r="W369" s="29"/>
      <c r="X369" s="29"/>
      <c r="Y369" s="29"/>
      <c r="Z369" s="29"/>
      <c r="AA369" s="29"/>
      <c r="AB369" s="29"/>
      <c r="AC369" s="29"/>
      <c r="AD369" s="29"/>
      <c r="AE369" s="29"/>
      <c r="AR369" s="99" t="s">
        <v>310</v>
      </c>
      <c r="AT369" s="99" t="s">
        <v>207</v>
      </c>
      <c r="AU369" s="99" t="s">
        <v>81</v>
      </c>
      <c r="AY369" s="18" t="s">
        <v>204</v>
      </c>
      <c r="BE369" s="100">
        <f>IF(N369="základní",J369,0)</f>
        <v>0</v>
      </c>
      <c r="BF369" s="100">
        <f>IF(N369="snížená",J369,0)</f>
        <v>0</v>
      </c>
      <c r="BG369" s="100">
        <f>IF(N369="zákl. přenesená",J369,0)</f>
        <v>0</v>
      </c>
      <c r="BH369" s="100">
        <f>IF(N369="sníž. přenesená",J369,0)</f>
        <v>0</v>
      </c>
      <c r="BI369" s="100">
        <f>IF(N369="nulová",J369,0)</f>
        <v>0</v>
      </c>
      <c r="BJ369" s="18" t="s">
        <v>81</v>
      </c>
      <c r="BK369" s="100">
        <f>ROUND(I369*H369,2)</f>
        <v>0</v>
      </c>
      <c r="BL369" s="18" t="s">
        <v>310</v>
      </c>
      <c r="BM369" s="99" t="s">
        <v>445</v>
      </c>
    </row>
    <row r="370" spans="1:65" s="13" customFormat="1" x14ac:dyDescent="0.2">
      <c r="A370" s="225"/>
      <c r="B370" s="226"/>
      <c r="C370" s="225"/>
      <c r="D370" s="200" t="s">
        <v>212</v>
      </c>
      <c r="E370" s="227" t="s">
        <v>1</v>
      </c>
      <c r="F370" s="228" t="s">
        <v>2481</v>
      </c>
      <c r="G370" s="225"/>
      <c r="H370" s="227" t="s">
        <v>1</v>
      </c>
      <c r="I370" s="225"/>
      <c r="J370" s="225"/>
      <c r="K370" s="225"/>
      <c r="L370" s="226"/>
      <c r="M370" s="229"/>
      <c r="N370" s="230"/>
      <c r="O370" s="230"/>
      <c r="P370" s="230"/>
      <c r="Q370" s="230"/>
      <c r="R370" s="230"/>
      <c r="S370" s="230"/>
      <c r="T370" s="231"/>
      <c r="U370" s="225"/>
      <c r="V370" s="225"/>
      <c r="AT370" s="101" t="s">
        <v>212</v>
      </c>
      <c r="AU370" s="101" t="s">
        <v>81</v>
      </c>
      <c r="AV370" s="13" t="s">
        <v>81</v>
      </c>
      <c r="AW370" s="13" t="s">
        <v>32</v>
      </c>
      <c r="AX370" s="13" t="s">
        <v>75</v>
      </c>
      <c r="AY370" s="101" t="s">
        <v>204</v>
      </c>
    </row>
    <row r="371" spans="1:65" s="13" customFormat="1" ht="22.5" x14ac:dyDescent="0.2">
      <c r="A371" s="225"/>
      <c r="B371" s="226"/>
      <c r="C371" s="225"/>
      <c r="D371" s="200" t="s">
        <v>212</v>
      </c>
      <c r="E371" s="227" t="s">
        <v>1</v>
      </c>
      <c r="F371" s="228" t="s">
        <v>2563</v>
      </c>
      <c r="G371" s="225"/>
      <c r="H371" s="227" t="s">
        <v>1</v>
      </c>
      <c r="I371" s="225"/>
      <c r="J371" s="225"/>
      <c r="K371" s="225"/>
      <c r="L371" s="226"/>
      <c r="M371" s="229"/>
      <c r="N371" s="230"/>
      <c r="O371" s="230"/>
      <c r="P371" s="230"/>
      <c r="Q371" s="230"/>
      <c r="R371" s="230"/>
      <c r="S371" s="230"/>
      <c r="T371" s="231"/>
      <c r="U371" s="225"/>
      <c r="V371" s="225"/>
      <c r="AT371" s="101" t="s">
        <v>212</v>
      </c>
      <c r="AU371" s="101" t="s">
        <v>81</v>
      </c>
      <c r="AV371" s="13" t="s">
        <v>81</v>
      </c>
      <c r="AW371" s="13" t="s">
        <v>32</v>
      </c>
      <c r="AX371" s="13" t="s">
        <v>75</v>
      </c>
      <c r="AY371" s="101" t="s">
        <v>204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81</v>
      </c>
      <c r="G372" s="198"/>
      <c r="H372" s="203">
        <v>1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81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5" customFormat="1" x14ac:dyDescent="0.2">
      <c r="A373" s="207"/>
      <c r="B373" s="208"/>
      <c r="C373" s="207"/>
      <c r="D373" s="200" t="s">
        <v>212</v>
      </c>
      <c r="E373" s="209" t="s">
        <v>1</v>
      </c>
      <c r="F373" s="210" t="s">
        <v>227</v>
      </c>
      <c r="G373" s="207"/>
      <c r="H373" s="211">
        <v>1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AT373" s="103" t="s">
        <v>212</v>
      </c>
      <c r="AU373" s="103" t="s">
        <v>81</v>
      </c>
      <c r="AV373" s="15" t="s">
        <v>211</v>
      </c>
      <c r="AW373" s="15" t="s">
        <v>32</v>
      </c>
      <c r="AX373" s="15" t="s">
        <v>81</v>
      </c>
      <c r="AY373" s="103" t="s">
        <v>204</v>
      </c>
    </row>
    <row r="374" spans="1:65" s="2" customFormat="1" ht="24.2" customHeight="1" x14ac:dyDescent="0.2">
      <c r="A374" s="111"/>
      <c r="B374" s="112"/>
      <c r="C374" s="187" t="s">
        <v>376</v>
      </c>
      <c r="D374" s="187" t="s">
        <v>207</v>
      </c>
      <c r="E374" s="188" t="s">
        <v>2568</v>
      </c>
      <c r="F374" s="189" t="s">
        <v>2569</v>
      </c>
      <c r="G374" s="190" t="s">
        <v>282</v>
      </c>
      <c r="H374" s="191">
        <v>1</v>
      </c>
      <c r="I374" s="192"/>
      <c r="J374" s="192">
        <f>ROUND(I374*H374,2)</f>
        <v>0</v>
      </c>
      <c r="K374" s="193"/>
      <c r="L374" s="112"/>
      <c r="M374" s="194" t="s">
        <v>1</v>
      </c>
      <c r="N374" s="195" t="s">
        <v>40</v>
      </c>
      <c r="O374" s="196">
        <v>0</v>
      </c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111"/>
      <c r="V374" s="111"/>
      <c r="W374" s="29"/>
      <c r="X374" s="29"/>
      <c r="Y374" s="29"/>
      <c r="Z374" s="29"/>
      <c r="AA374" s="29"/>
      <c r="AB374" s="29"/>
      <c r="AC374" s="29"/>
      <c r="AD374" s="29"/>
      <c r="AE374" s="29"/>
      <c r="AR374" s="99" t="s">
        <v>310</v>
      </c>
      <c r="AT374" s="99" t="s">
        <v>207</v>
      </c>
      <c r="AU374" s="99" t="s">
        <v>81</v>
      </c>
      <c r="AY374" s="18" t="s">
        <v>204</v>
      </c>
      <c r="BE374" s="100">
        <f>IF(N374="základní",J374,0)</f>
        <v>0</v>
      </c>
      <c r="BF374" s="100">
        <f>IF(N374="snížená",J374,0)</f>
        <v>0</v>
      </c>
      <c r="BG374" s="100">
        <f>IF(N374="zákl. přenesená",J374,0)</f>
        <v>0</v>
      </c>
      <c r="BH374" s="100">
        <f>IF(N374="sníž. přenesená",J374,0)</f>
        <v>0</v>
      </c>
      <c r="BI374" s="100">
        <f>IF(N374="nulová",J374,0)</f>
        <v>0</v>
      </c>
      <c r="BJ374" s="18" t="s">
        <v>81</v>
      </c>
      <c r="BK374" s="100">
        <f>ROUND(I374*H374,2)</f>
        <v>0</v>
      </c>
      <c r="BL374" s="18" t="s">
        <v>310</v>
      </c>
      <c r="BM374" s="99" t="s">
        <v>462</v>
      </c>
    </row>
    <row r="375" spans="1:65" s="13" customFormat="1" x14ac:dyDescent="0.2">
      <c r="A375" s="225"/>
      <c r="B375" s="226"/>
      <c r="C375" s="225"/>
      <c r="D375" s="200" t="s">
        <v>212</v>
      </c>
      <c r="E375" s="227" t="s">
        <v>1</v>
      </c>
      <c r="F375" s="228" t="s">
        <v>2481</v>
      </c>
      <c r="G375" s="225"/>
      <c r="H375" s="227" t="s">
        <v>1</v>
      </c>
      <c r="I375" s="225"/>
      <c r="J375" s="225"/>
      <c r="K375" s="225"/>
      <c r="L375" s="226"/>
      <c r="M375" s="229"/>
      <c r="N375" s="230"/>
      <c r="O375" s="230"/>
      <c r="P375" s="230"/>
      <c r="Q375" s="230"/>
      <c r="R375" s="230"/>
      <c r="S375" s="230"/>
      <c r="T375" s="231"/>
      <c r="U375" s="225"/>
      <c r="V375" s="225"/>
      <c r="AT375" s="101" t="s">
        <v>212</v>
      </c>
      <c r="AU375" s="101" t="s">
        <v>81</v>
      </c>
      <c r="AV375" s="13" t="s">
        <v>81</v>
      </c>
      <c r="AW375" s="13" t="s">
        <v>32</v>
      </c>
      <c r="AX375" s="13" t="s">
        <v>75</v>
      </c>
      <c r="AY375" s="101" t="s">
        <v>204</v>
      </c>
    </row>
    <row r="376" spans="1:65" s="13" customFormat="1" ht="22.5" x14ac:dyDescent="0.2">
      <c r="A376" s="225"/>
      <c r="B376" s="226"/>
      <c r="C376" s="225"/>
      <c r="D376" s="200" t="s">
        <v>212</v>
      </c>
      <c r="E376" s="227" t="s">
        <v>1</v>
      </c>
      <c r="F376" s="228" t="s">
        <v>2563</v>
      </c>
      <c r="G376" s="225"/>
      <c r="H376" s="227" t="s">
        <v>1</v>
      </c>
      <c r="I376" s="225"/>
      <c r="J376" s="225"/>
      <c r="K376" s="225"/>
      <c r="L376" s="226"/>
      <c r="M376" s="229"/>
      <c r="N376" s="230"/>
      <c r="O376" s="230"/>
      <c r="P376" s="230"/>
      <c r="Q376" s="230"/>
      <c r="R376" s="230"/>
      <c r="S376" s="230"/>
      <c r="T376" s="231"/>
      <c r="U376" s="225"/>
      <c r="V376" s="225"/>
      <c r="AT376" s="101" t="s">
        <v>212</v>
      </c>
      <c r="AU376" s="101" t="s">
        <v>81</v>
      </c>
      <c r="AV376" s="13" t="s">
        <v>81</v>
      </c>
      <c r="AW376" s="13" t="s">
        <v>32</v>
      </c>
      <c r="AX376" s="13" t="s">
        <v>75</v>
      </c>
      <c r="AY376" s="101" t="s">
        <v>204</v>
      </c>
    </row>
    <row r="377" spans="1:65" s="14" customFormat="1" x14ac:dyDescent="0.2">
      <c r="A377" s="198"/>
      <c r="B377" s="199"/>
      <c r="C377" s="198"/>
      <c r="D377" s="200" t="s">
        <v>212</v>
      </c>
      <c r="E377" s="201" t="s">
        <v>1</v>
      </c>
      <c r="F377" s="202" t="s">
        <v>81</v>
      </c>
      <c r="G377" s="198"/>
      <c r="H377" s="203">
        <v>1</v>
      </c>
      <c r="I377" s="198"/>
      <c r="J377" s="198"/>
      <c r="K377" s="198"/>
      <c r="L377" s="199"/>
      <c r="M377" s="204"/>
      <c r="N377" s="205"/>
      <c r="O377" s="205"/>
      <c r="P377" s="205"/>
      <c r="Q377" s="205"/>
      <c r="R377" s="205"/>
      <c r="S377" s="205"/>
      <c r="T377" s="206"/>
      <c r="U377" s="198"/>
      <c r="V377" s="198"/>
      <c r="AT377" s="102" t="s">
        <v>212</v>
      </c>
      <c r="AU377" s="102" t="s">
        <v>81</v>
      </c>
      <c r="AV377" s="14" t="s">
        <v>83</v>
      </c>
      <c r="AW377" s="14" t="s">
        <v>32</v>
      </c>
      <c r="AX377" s="14" t="s">
        <v>75</v>
      </c>
      <c r="AY377" s="102" t="s">
        <v>204</v>
      </c>
    </row>
    <row r="378" spans="1:65" s="15" customFormat="1" x14ac:dyDescent="0.2">
      <c r="A378" s="207"/>
      <c r="B378" s="208"/>
      <c r="C378" s="207"/>
      <c r="D378" s="200" t="s">
        <v>212</v>
      </c>
      <c r="E378" s="209" t="s">
        <v>1</v>
      </c>
      <c r="F378" s="210" t="s">
        <v>227</v>
      </c>
      <c r="G378" s="207"/>
      <c r="H378" s="211">
        <v>1</v>
      </c>
      <c r="I378" s="207"/>
      <c r="J378" s="207"/>
      <c r="K378" s="207"/>
      <c r="L378" s="208"/>
      <c r="M378" s="212"/>
      <c r="N378" s="213"/>
      <c r="O378" s="213"/>
      <c r="P378" s="213"/>
      <c r="Q378" s="213"/>
      <c r="R378" s="213"/>
      <c r="S378" s="213"/>
      <c r="T378" s="214"/>
      <c r="U378" s="207"/>
      <c r="V378" s="207"/>
      <c r="AT378" s="103" t="s">
        <v>212</v>
      </c>
      <c r="AU378" s="103" t="s">
        <v>81</v>
      </c>
      <c r="AV378" s="15" t="s">
        <v>211</v>
      </c>
      <c r="AW378" s="15" t="s">
        <v>32</v>
      </c>
      <c r="AX378" s="15" t="s">
        <v>81</v>
      </c>
      <c r="AY378" s="103" t="s">
        <v>204</v>
      </c>
    </row>
    <row r="379" spans="1:65" s="2" customFormat="1" ht="24.2" customHeight="1" x14ac:dyDescent="0.2">
      <c r="A379" s="111"/>
      <c r="B379" s="112"/>
      <c r="C379" s="187" t="s">
        <v>313</v>
      </c>
      <c r="D379" s="187" t="s">
        <v>207</v>
      </c>
      <c r="E379" s="188" t="s">
        <v>2570</v>
      </c>
      <c r="F379" s="189" t="s">
        <v>2571</v>
      </c>
      <c r="G379" s="190" t="s">
        <v>282</v>
      </c>
      <c r="H379" s="191">
        <v>1</v>
      </c>
      <c r="I379" s="192"/>
      <c r="J379" s="192">
        <f>ROUND(I379*H379,2)</f>
        <v>0</v>
      </c>
      <c r="K379" s="193"/>
      <c r="L379" s="112"/>
      <c r="M379" s="194" t="s">
        <v>1</v>
      </c>
      <c r="N379" s="195" t="s">
        <v>40</v>
      </c>
      <c r="O379" s="196">
        <v>0</v>
      </c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111"/>
      <c r="V379" s="111"/>
      <c r="W379" s="29"/>
      <c r="X379" s="29"/>
      <c r="Y379" s="29"/>
      <c r="Z379" s="29"/>
      <c r="AA379" s="29"/>
      <c r="AB379" s="29"/>
      <c r="AC379" s="29"/>
      <c r="AD379" s="29"/>
      <c r="AE379" s="29"/>
      <c r="AR379" s="99" t="s">
        <v>310</v>
      </c>
      <c r="AT379" s="99" t="s">
        <v>207</v>
      </c>
      <c r="AU379" s="99" t="s">
        <v>81</v>
      </c>
      <c r="AY379" s="18" t="s">
        <v>204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8" t="s">
        <v>81</v>
      </c>
      <c r="BK379" s="100">
        <f>ROUND(I379*H379,2)</f>
        <v>0</v>
      </c>
      <c r="BL379" s="18" t="s">
        <v>310</v>
      </c>
      <c r="BM379" s="99" t="s">
        <v>467</v>
      </c>
    </row>
    <row r="380" spans="1:65" s="13" customFormat="1" x14ac:dyDescent="0.2">
      <c r="A380" s="225"/>
      <c r="B380" s="226"/>
      <c r="C380" s="225"/>
      <c r="D380" s="200" t="s">
        <v>212</v>
      </c>
      <c r="E380" s="227" t="s">
        <v>1</v>
      </c>
      <c r="F380" s="228" t="s">
        <v>2481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81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3" customFormat="1" ht="22.5" x14ac:dyDescent="0.2">
      <c r="A381" s="225"/>
      <c r="B381" s="226"/>
      <c r="C381" s="225"/>
      <c r="D381" s="200" t="s">
        <v>212</v>
      </c>
      <c r="E381" s="227" t="s">
        <v>1</v>
      </c>
      <c r="F381" s="228" t="s">
        <v>2563</v>
      </c>
      <c r="G381" s="225"/>
      <c r="H381" s="227" t="s">
        <v>1</v>
      </c>
      <c r="I381" s="225"/>
      <c r="J381" s="225"/>
      <c r="K381" s="225"/>
      <c r="L381" s="226"/>
      <c r="M381" s="229"/>
      <c r="N381" s="230"/>
      <c r="O381" s="230"/>
      <c r="P381" s="230"/>
      <c r="Q381" s="230"/>
      <c r="R381" s="230"/>
      <c r="S381" s="230"/>
      <c r="T381" s="231"/>
      <c r="U381" s="225"/>
      <c r="V381" s="225"/>
      <c r="AT381" s="101" t="s">
        <v>212</v>
      </c>
      <c r="AU381" s="101" t="s">
        <v>81</v>
      </c>
      <c r="AV381" s="13" t="s">
        <v>81</v>
      </c>
      <c r="AW381" s="13" t="s">
        <v>32</v>
      </c>
      <c r="AX381" s="13" t="s">
        <v>75</v>
      </c>
      <c r="AY381" s="101" t="s">
        <v>204</v>
      </c>
    </row>
    <row r="382" spans="1:65" s="14" customFormat="1" x14ac:dyDescent="0.2">
      <c r="A382" s="198"/>
      <c r="B382" s="199"/>
      <c r="C382" s="198"/>
      <c r="D382" s="200" t="s">
        <v>212</v>
      </c>
      <c r="E382" s="201" t="s">
        <v>1</v>
      </c>
      <c r="F382" s="202" t="s">
        <v>81</v>
      </c>
      <c r="G382" s="198"/>
      <c r="H382" s="203">
        <v>1</v>
      </c>
      <c r="I382" s="198"/>
      <c r="J382" s="198"/>
      <c r="K382" s="198"/>
      <c r="L382" s="199"/>
      <c r="M382" s="204"/>
      <c r="N382" s="205"/>
      <c r="O382" s="205"/>
      <c r="P382" s="205"/>
      <c r="Q382" s="205"/>
      <c r="R382" s="205"/>
      <c r="S382" s="205"/>
      <c r="T382" s="206"/>
      <c r="U382" s="198"/>
      <c r="V382" s="198"/>
      <c r="AT382" s="102" t="s">
        <v>212</v>
      </c>
      <c r="AU382" s="102" t="s">
        <v>81</v>
      </c>
      <c r="AV382" s="14" t="s">
        <v>83</v>
      </c>
      <c r="AW382" s="14" t="s">
        <v>32</v>
      </c>
      <c r="AX382" s="14" t="s">
        <v>75</v>
      </c>
      <c r="AY382" s="102" t="s">
        <v>204</v>
      </c>
    </row>
    <row r="383" spans="1:65" s="15" customFormat="1" x14ac:dyDescent="0.2">
      <c r="A383" s="207"/>
      <c r="B383" s="208"/>
      <c r="C383" s="207"/>
      <c r="D383" s="200" t="s">
        <v>212</v>
      </c>
      <c r="E383" s="209" t="s">
        <v>1</v>
      </c>
      <c r="F383" s="210" t="s">
        <v>227</v>
      </c>
      <c r="G383" s="207"/>
      <c r="H383" s="211">
        <v>1</v>
      </c>
      <c r="I383" s="207"/>
      <c r="J383" s="207"/>
      <c r="K383" s="207"/>
      <c r="L383" s="208"/>
      <c r="M383" s="212"/>
      <c r="N383" s="213"/>
      <c r="O383" s="213"/>
      <c r="P383" s="213"/>
      <c r="Q383" s="213"/>
      <c r="R383" s="213"/>
      <c r="S383" s="213"/>
      <c r="T383" s="214"/>
      <c r="U383" s="207"/>
      <c r="V383" s="207"/>
      <c r="AT383" s="103" t="s">
        <v>212</v>
      </c>
      <c r="AU383" s="103" t="s">
        <v>81</v>
      </c>
      <c r="AV383" s="15" t="s">
        <v>211</v>
      </c>
      <c r="AW383" s="15" t="s">
        <v>32</v>
      </c>
      <c r="AX383" s="15" t="s">
        <v>81</v>
      </c>
      <c r="AY383" s="103" t="s">
        <v>204</v>
      </c>
    </row>
    <row r="384" spans="1:65" s="2" customFormat="1" ht="37.9" customHeight="1" x14ac:dyDescent="0.2">
      <c r="A384" s="111"/>
      <c r="B384" s="112"/>
      <c r="C384" s="187" t="s">
        <v>386</v>
      </c>
      <c r="D384" s="187" t="s">
        <v>207</v>
      </c>
      <c r="E384" s="188" t="s">
        <v>2572</v>
      </c>
      <c r="F384" s="189" t="s">
        <v>2573</v>
      </c>
      <c r="G384" s="190" t="s">
        <v>282</v>
      </c>
      <c r="H384" s="191">
        <v>1</v>
      </c>
      <c r="I384" s="192"/>
      <c r="J384" s="192">
        <f>ROUND(I384*H384,2)</f>
        <v>0</v>
      </c>
      <c r="K384" s="193"/>
      <c r="L384" s="112"/>
      <c r="M384" s="194" t="s">
        <v>1</v>
      </c>
      <c r="N384" s="195" t="s">
        <v>40</v>
      </c>
      <c r="O384" s="196">
        <v>0</v>
      </c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111"/>
      <c r="V384" s="111"/>
      <c r="W384" s="29"/>
      <c r="X384" s="29"/>
      <c r="Y384" s="29"/>
      <c r="Z384" s="29"/>
      <c r="AA384" s="29"/>
      <c r="AB384" s="29"/>
      <c r="AC384" s="29"/>
      <c r="AD384" s="29"/>
      <c r="AE384" s="29"/>
      <c r="AR384" s="99" t="s">
        <v>310</v>
      </c>
      <c r="AT384" s="99" t="s">
        <v>207</v>
      </c>
      <c r="AU384" s="99" t="s">
        <v>81</v>
      </c>
      <c r="AY384" s="18" t="s">
        <v>204</v>
      </c>
      <c r="BE384" s="100">
        <f>IF(N384="základní",J384,0)</f>
        <v>0</v>
      </c>
      <c r="BF384" s="100">
        <f>IF(N384="snížená",J384,0)</f>
        <v>0</v>
      </c>
      <c r="BG384" s="100">
        <f>IF(N384="zákl. přenesená",J384,0)</f>
        <v>0</v>
      </c>
      <c r="BH384" s="100">
        <f>IF(N384="sníž. přenesená",J384,0)</f>
        <v>0</v>
      </c>
      <c r="BI384" s="100">
        <f>IF(N384="nulová",J384,0)</f>
        <v>0</v>
      </c>
      <c r="BJ384" s="18" t="s">
        <v>81</v>
      </c>
      <c r="BK384" s="100">
        <f>ROUND(I384*H384,2)</f>
        <v>0</v>
      </c>
      <c r="BL384" s="18" t="s">
        <v>310</v>
      </c>
      <c r="BM384" s="99" t="s">
        <v>472</v>
      </c>
    </row>
    <row r="385" spans="1:65" s="13" customFormat="1" x14ac:dyDescent="0.2">
      <c r="A385" s="225"/>
      <c r="B385" s="226"/>
      <c r="C385" s="225"/>
      <c r="D385" s="200" t="s">
        <v>212</v>
      </c>
      <c r="E385" s="227" t="s">
        <v>1</v>
      </c>
      <c r="F385" s="228" t="s">
        <v>2481</v>
      </c>
      <c r="G385" s="225"/>
      <c r="H385" s="227" t="s">
        <v>1</v>
      </c>
      <c r="I385" s="225"/>
      <c r="J385" s="225"/>
      <c r="K385" s="225"/>
      <c r="L385" s="226"/>
      <c r="M385" s="229"/>
      <c r="N385" s="230"/>
      <c r="O385" s="230"/>
      <c r="P385" s="230"/>
      <c r="Q385" s="230"/>
      <c r="R385" s="230"/>
      <c r="S385" s="230"/>
      <c r="T385" s="231"/>
      <c r="U385" s="225"/>
      <c r="V385" s="225"/>
      <c r="AT385" s="101" t="s">
        <v>212</v>
      </c>
      <c r="AU385" s="101" t="s">
        <v>81</v>
      </c>
      <c r="AV385" s="13" t="s">
        <v>81</v>
      </c>
      <c r="AW385" s="13" t="s">
        <v>32</v>
      </c>
      <c r="AX385" s="13" t="s">
        <v>75</v>
      </c>
      <c r="AY385" s="101" t="s">
        <v>204</v>
      </c>
    </row>
    <row r="386" spans="1:65" s="13" customFormat="1" ht="22.5" x14ac:dyDescent="0.2">
      <c r="A386" s="225"/>
      <c r="B386" s="226"/>
      <c r="C386" s="225"/>
      <c r="D386" s="200" t="s">
        <v>212</v>
      </c>
      <c r="E386" s="227" t="s">
        <v>1</v>
      </c>
      <c r="F386" s="228" t="s">
        <v>2563</v>
      </c>
      <c r="G386" s="225"/>
      <c r="H386" s="227" t="s">
        <v>1</v>
      </c>
      <c r="I386" s="225"/>
      <c r="J386" s="225"/>
      <c r="K386" s="225"/>
      <c r="L386" s="226"/>
      <c r="M386" s="229"/>
      <c r="N386" s="230"/>
      <c r="O386" s="230"/>
      <c r="P386" s="230"/>
      <c r="Q386" s="230"/>
      <c r="R386" s="230"/>
      <c r="S386" s="230"/>
      <c r="T386" s="231"/>
      <c r="U386" s="225"/>
      <c r="V386" s="225"/>
      <c r="AT386" s="101" t="s">
        <v>212</v>
      </c>
      <c r="AU386" s="101" t="s">
        <v>81</v>
      </c>
      <c r="AV386" s="13" t="s">
        <v>81</v>
      </c>
      <c r="AW386" s="13" t="s">
        <v>32</v>
      </c>
      <c r="AX386" s="13" t="s">
        <v>75</v>
      </c>
      <c r="AY386" s="101" t="s">
        <v>204</v>
      </c>
    </row>
    <row r="387" spans="1:65" s="14" customFormat="1" x14ac:dyDescent="0.2">
      <c r="A387" s="198"/>
      <c r="B387" s="199"/>
      <c r="C387" s="198"/>
      <c r="D387" s="200" t="s">
        <v>212</v>
      </c>
      <c r="E387" s="201" t="s">
        <v>1</v>
      </c>
      <c r="F387" s="202" t="s">
        <v>81</v>
      </c>
      <c r="G387" s="198"/>
      <c r="H387" s="203">
        <v>1</v>
      </c>
      <c r="I387" s="198"/>
      <c r="J387" s="198"/>
      <c r="K387" s="198"/>
      <c r="L387" s="199"/>
      <c r="M387" s="204"/>
      <c r="N387" s="205"/>
      <c r="O387" s="205"/>
      <c r="P387" s="205"/>
      <c r="Q387" s="205"/>
      <c r="R387" s="205"/>
      <c r="S387" s="205"/>
      <c r="T387" s="206"/>
      <c r="U387" s="198"/>
      <c r="V387" s="198"/>
      <c r="AT387" s="102" t="s">
        <v>212</v>
      </c>
      <c r="AU387" s="102" t="s">
        <v>81</v>
      </c>
      <c r="AV387" s="14" t="s">
        <v>83</v>
      </c>
      <c r="AW387" s="14" t="s">
        <v>32</v>
      </c>
      <c r="AX387" s="14" t="s">
        <v>75</v>
      </c>
      <c r="AY387" s="102" t="s">
        <v>204</v>
      </c>
    </row>
    <row r="388" spans="1:65" s="15" customFormat="1" x14ac:dyDescent="0.2">
      <c r="A388" s="207"/>
      <c r="B388" s="208"/>
      <c r="C388" s="207"/>
      <c r="D388" s="200" t="s">
        <v>212</v>
      </c>
      <c r="E388" s="209" t="s">
        <v>1</v>
      </c>
      <c r="F388" s="210" t="s">
        <v>227</v>
      </c>
      <c r="G388" s="207"/>
      <c r="H388" s="211">
        <v>1</v>
      </c>
      <c r="I388" s="207"/>
      <c r="J388" s="207"/>
      <c r="K388" s="207"/>
      <c r="L388" s="208"/>
      <c r="M388" s="212"/>
      <c r="N388" s="213"/>
      <c r="O388" s="213"/>
      <c r="P388" s="213"/>
      <c r="Q388" s="213"/>
      <c r="R388" s="213"/>
      <c r="S388" s="213"/>
      <c r="T388" s="214"/>
      <c r="U388" s="207"/>
      <c r="V388" s="207"/>
      <c r="AT388" s="103" t="s">
        <v>212</v>
      </c>
      <c r="AU388" s="103" t="s">
        <v>81</v>
      </c>
      <c r="AV388" s="15" t="s">
        <v>211</v>
      </c>
      <c r="AW388" s="15" t="s">
        <v>32</v>
      </c>
      <c r="AX388" s="15" t="s">
        <v>81</v>
      </c>
      <c r="AY388" s="103" t="s">
        <v>204</v>
      </c>
    </row>
    <row r="389" spans="1:65" s="2" customFormat="1" ht="33" customHeight="1" x14ac:dyDescent="0.2">
      <c r="A389" s="111"/>
      <c r="B389" s="112"/>
      <c r="C389" s="187" t="s">
        <v>316</v>
      </c>
      <c r="D389" s="187" t="s">
        <v>207</v>
      </c>
      <c r="E389" s="188" t="s">
        <v>2574</v>
      </c>
      <c r="F389" s="189" t="s">
        <v>2575</v>
      </c>
      <c r="G389" s="190" t="s">
        <v>282</v>
      </c>
      <c r="H389" s="191">
        <v>1</v>
      </c>
      <c r="I389" s="192"/>
      <c r="J389" s="192">
        <f>ROUND(I389*H389,2)</f>
        <v>0</v>
      </c>
      <c r="K389" s="193"/>
      <c r="L389" s="112"/>
      <c r="M389" s="194" t="s">
        <v>1</v>
      </c>
      <c r="N389" s="195" t="s">
        <v>40</v>
      </c>
      <c r="O389" s="196">
        <v>0</v>
      </c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111"/>
      <c r="V389" s="111"/>
      <c r="W389" s="29"/>
      <c r="X389" s="29"/>
      <c r="Y389" s="29"/>
      <c r="Z389" s="29"/>
      <c r="AA389" s="29"/>
      <c r="AB389" s="29"/>
      <c r="AC389" s="29"/>
      <c r="AD389" s="29"/>
      <c r="AE389" s="29"/>
      <c r="AR389" s="99" t="s">
        <v>310</v>
      </c>
      <c r="AT389" s="99" t="s">
        <v>207</v>
      </c>
      <c r="AU389" s="99" t="s">
        <v>81</v>
      </c>
      <c r="AY389" s="18" t="s">
        <v>204</v>
      </c>
      <c r="BE389" s="100">
        <f>IF(N389="základní",J389,0)</f>
        <v>0</v>
      </c>
      <c r="BF389" s="100">
        <f>IF(N389="snížená",J389,0)</f>
        <v>0</v>
      </c>
      <c r="BG389" s="100">
        <f>IF(N389="zákl. přenesená",J389,0)</f>
        <v>0</v>
      </c>
      <c r="BH389" s="100">
        <f>IF(N389="sníž. přenesená",J389,0)</f>
        <v>0</v>
      </c>
      <c r="BI389" s="100">
        <f>IF(N389="nulová",J389,0)</f>
        <v>0</v>
      </c>
      <c r="BJ389" s="18" t="s">
        <v>81</v>
      </c>
      <c r="BK389" s="100">
        <f>ROUND(I389*H389,2)</f>
        <v>0</v>
      </c>
      <c r="BL389" s="18" t="s">
        <v>310</v>
      </c>
      <c r="BM389" s="99" t="s">
        <v>481</v>
      </c>
    </row>
    <row r="390" spans="1:65" s="13" customFormat="1" x14ac:dyDescent="0.2">
      <c r="A390" s="225"/>
      <c r="B390" s="226"/>
      <c r="C390" s="225"/>
      <c r="D390" s="200" t="s">
        <v>212</v>
      </c>
      <c r="E390" s="227" t="s">
        <v>1</v>
      </c>
      <c r="F390" s="228" t="s">
        <v>2481</v>
      </c>
      <c r="G390" s="225"/>
      <c r="H390" s="227" t="s">
        <v>1</v>
      </c>
      <c r="I390" s="225"/>
      <c r="J390" s="225"/>
      <c r="K390" s="225"/>
      <c r="L390" s="226"/>
      <c r="M390" s="229"/>
      <c r="N390" s="230"/>
      <c r="O390" s="230"/>
      <c r="P390" s="230"/>
      <c r="Q390" s="230"/>
      <c r="R390" s="230"/>
      <c r="S390" s="230"/>
      <c r="T390" s="231"/>
      <c r="U390" s="225"/>
      <c r="V390" s="225"/>
      <c r="AT390" s="101" t="s">
        <v>212</v>
      </c>
      <c r="AU390" s="101" t="s">
        <v>81</v>
      </c>
      <c r="AV390" s="13" t="s">
        <v>81</v>
      </c>
      <c r="AW390" s="13" t="s">
        <v>32</v>
      </c>
      <c r="AX390" s="13" t="s">
        <v>75</v>
      </c>
      <c r="AY390" s="101" t="s">
        <v>204</v>
      </c>
    </row>
    <row r="391" spans="1:65" s="13" customFormat="1" ht="22.5" x14ac:dyDescent="0.2">
      <c r="A391" s="225"/>
      <c r="B391" s="226"/>
      <c r="C391" s="225"/>
      <c r="D391" s="200" t="s">
        <v>212</v>
      </c>
      <c r="E391" s="227" t="s">
        <v>1</v>
      </c>
      <c r="F391" s="228" t="s">
        <v>2563</v>
      </c>
      <c r="G391" s="225"/>
      <c r="H391" s="227" t="s">
        <v>1</v>
      </c>
      <c r="I391" s="225"/>
      <c r="J391" s="225"/>
      <c r="K391" s="225"/>
      <c r="L391" s="226"/>
      <c r="M391" s="229"/>
      <c r="N391" s="230"/>
      <c r="O391" s="230"/>
      <c r="P391" s="230"/>
      <c r="Q391" s="230"/>
      <c r="R391" s="230"/>
      <c r="S391" s="230"/>
      <c r="T391" s="231"/>
      <c r="U391" s="225"/>
      <c r="V391" s="225"/>
      <c r="AT391" s="101" t="s">
        <v>212</v>
      </c>
      <c r="AU391" s="101" t="s">
        <v>81</v>
      </c>
      <c r="AV391" s="13" t="s">
        <v>81</v>
      </c>
      <c r="AW391" s="13" t="s">
        <v>32</v>
      </c>
      <c r="AX391" s="13" t="s">
        <v>75</v>
      </c>
      <c r="AY391" s="101" t="s">
        <v>204</v>
      </c>
    </row>
    <row r="392" spans="1:65" s="14" customFormat="1" x14ac:dyDescent="0.2">
      <c r="A392" s="198"/>
      <c r="B392" s="199"/>
      <c r="C392" s="198"/>
      <c r="D392" s="200" t="s">
        <v>212</v>
      </c>
      <c r="E392" s="201" t="s">
        <v>1</v>
      </c>
      <c r="F392" s="202" t="s">
        <v>81</v>
      </c>
      <c r="G392" s="198"/>
      <c r="H392" s="203">
        <v>1</v>
      </c>
      <c r="I392" s="198"/>
      <c r="J392" s="198"/>
      <c r="K392" s="198"/>
      <c r="L392" s="199"/>
      <c r="M392" s="204"/>
      <c r="N392" s="205"/>
      <c r="O392" s="205"/>
      <c r="P392" s="205"/>
      <c r="Q392" s="205"/>
      <c r="R392" s="205"/>
      <c r="S392" s="205"/>
      <c r="T392" s="206"/>
      <c r="U392" s="198"/>
      <c r="V392" s="198"/>
      <c r="AT392" s="102" t="s">
        <v>212</v>
      </c>
      <c r="AU392" s="102" t="s">
        <v>81</v>
      </c>
      <c r="AV392" s="14" t="s">
        <v>83</v>
      </c>
      <c r="AW392" s="14" t="s">
        <v>32</v>
      </c>
      <c r="AX392" s="14" t="s">
        <v>75</v>
      </c>
      <c r="AY392" s="102" t="s">
        <v>204</v>
      </c>
    </row>
    <row r="393" spans="1:65" s="15" customFormat="1" x14ac:dyDescent="0.2">
      <c r="A393" s="207"/>
      <c r="B393" s="208"/>
      <c r="C393" s="207"/>
      <c r="D393" s="200" t="s">
        <v>212</v>
      </c>
      <c r="E393" s="209" t="s">
        <v>1</v>
      </c>
      <c r="F393" s="210" t="s">
        <v>227</v>
      </c>
      <c r="G393" s="207"/>
      <c r="H393" s="211">
        <v>1</v>
      </c>
      <c r="I393" s="207"/>
      <c r="J393" s="207"/>
      <c r="K393" s="207"/>
      <c r="L393" s="208"/>
      <c r="M393" s="212"/>
      <c r="N393" s="213"/>
      <c r="O393" s="213"/>
      <c r="P393" s="213"/>
      <c r="Q393" s="213"/>
      <c r="R393" s="213"/>
      <c r="S393" s="213"/>
      <c r="T393" s="214"/>
      <c r="U393" s="207"/>
      <c r="V393" s="207"/>
      <c r="AT393" s="103" t="s">
        <v>212</v>
      </c>
      <c r="AU393" s="103" t="s">
        <v>81</v>
      </c>
      <c r="AV393" s="15" t="s">
        <v>211</v>
      </c>
      <c r="AW393" s="15" t="s">
        <v>32</v>
      </c>
      <c r="AX393" s="15" t="s">
        <v>81</v>
      </c>
      <c r="AY393" s="103" t="s">
        <v>204</v>
      </c>
    </row>
    <row r="394" spans="1:65" s="2" customFormat="1" ht="24.2" customHeight="1" x14ac:dyDescent="0.2">
      <c r="A394" s="111"/>
      <c r="B394" s="112"/>
      <c r="C394" s="187" t="s">
        <v>7</v>
      </c>
      <c r="D394" s="187" t="s">
        <v>207</v>
      </c>
      <c r="E394" s="188" t="s">
        <v>2576</v>
      </c>
      <c r="F394" s="189" t="s">
        <v>2577</v>
      </c>
      <c r="G394" s="190" t="s">
        <v>282</v>
      </c>
      <c r="H394" s="191">
        <v>1</v>
      </c>
      <c r="I394" s="192"/>
      <c r="J394" s="192">
        <f>ROUND(I394*H394,2)</f>
        <v>0</v>
      </c>
      <c r="K394" s="193"/>
      <c r="L394" s="112"/>
      <c r="M394" s="194" t="s">
        <v>1</v>
      </c>
      <c r="N394" s="195" t="s">
        <v>40</v>
      </c>
      <c r="O394" s="196">
        <v>0</v>
      </c>
      <c r="P394" s="196">
        <f>O394*H394</f>
        <v>0</v>
      </c>
      <c r="Q394" s="196">
        <v>0</v>
      </c>
      <c r="R394" s="196">
        <f>Q394*H394</f>
        <v>0</v>
      </c>
      <c r="S394" s="196">
        <v>0</v>
      </c>
      <c r="T394" s="197">
        <f>S394*H394</f>
        <v>0</v>
      </c>
      <c r="U394" s="111"/>
      <c r="V394" s="111"/>
      <c r="W394" s="29"/>
      <c r="X394" s="29"/>
      <c r="Y394" s="29"/>
      <c r="Z394" s="29"/>
      <c r="AA394" s="29"/>
      <c r="AB394" s="29"/>
      <c r="AC394" s="29"/>
      <c r="AD394" s="29"/>
      <c r="AE394" s="29"/>
      <c r="AR394" s="99" t="s">
        <v>310</v>
      </c>
      <c r="AT394" s="99" t="s">
        <v>207</v>
      </c>
      <c r="AU394" s="99" t="s">
        <v>81</v>
      </c>
      <c r="AY394" s="18" t="s">
        <v>204</v>
      </c>
      <c r="BE394" s="100">
        <f>IF(N394="základní",J394,0)</f>
        <v>0</v>
      </c>
      <c r="BF394" s="100">
        <f>IF(N394="snížená",J394,0)</f>
        <v>0</v>
      </c>
      <c r="BG394" s="100">
        <f>IF(N394="zákl. přenesená",J394,0)</f>
        <v>0</v>
      </c>
      <c r="BH394" s="100">
        <f>IF(N394="sníž. přenesená",J394,0)</f>
        <v>0</v>
      </c>
      <c r="BI394" s="100">
        <f>IF(N394="nulová",J394,0)</f>
        <v>0</v>
      </c>
      <c r="BJ394" s="18" t="s">
        <v>81</v>
      </c>
      <c r="BK394" s="100">
        <f>ROUND(I394*H394,2)</f>
        <v>0</v>
      </c>
      <c r="BL394" s="18" t="s">
        <v>310</v>
      </c>
      <c r="BM394" s="99" t="s">
        <v>490</v>
      </c>
    </row>
    <row r="395" spans="1:65" s="13" customFormat="1" x14ac:dyDescent="0.2">
      <c r="A395" s="225"/>
      <c r="B395" s="226"/>
      <c r="C395" s="225"/>
      <c r="D395" s="200" t="s">
        <v>212</v>
      </c>
      <c r="E395" s="227" t="s">
        <v>1</v>
      </c>
      <c r="F395" s="228" t="s">
        <v>2481</v>
      </c>
      <c r="G395" s="225"/>
      <c r="H395" s="227" t="s">
        <v>1</v>
      </c>
      <c r="I395" s="225"/>
      <c r="J395" s="225"/>
      <c r="K395" s="225"/>
      <c r="L395" s="226"/>
      <c r="M395" s="229"/>
      <c r="N395" s="230"/>
      <c r="O395" s="230"/>
      <c r="P395" s="230"/>
      <c r="Q395" s="230"/>
      <c r="R395" s="230"/>
      <c r="S395" s="230"/>
      <c r="T395" s="231"/>
      <c r="U395" s="225"/>
      <c r="V395" s="225"/>
      <c r="AT395" s="101" t="s">
        <v>212</v>
      </c>
      <c r="AU395" s="101" t="s">
        <v>81</v>
      </c>
      <c r="AV395" s="13" t="s">
        <v>81</v>
      </c>
      <c r="AW395" s="13" t="s">
        <v>32</v>
      </c>
      <c r="AX395" s="13" t="s">
        <v>75</v>
      </c>
      <c r="AY395" s="101" t="s">
        <v>204</v>
      </c>
    </row>
    <row r="396" spans="1:65" s="13" customFormat="1" ht="22.5" x14ac:dyDescent="0.2">
      <c r="A396" s="225"/>
      <c r="B396" s="226"/>
      <c r="C396" s="225"/>
      <c r="D396" s="200" t="s">
        <v>212</v>
      </c>
      <c r="E396" s="227" t="s">
        <v>1</v>
      </c>
      <c r="F396" s="228" t="s">
        <v>2563</v>
      </c>
      <c r="G396" s="225"/>
      <c r="H396" s="227" t="s">
        <v>1</v>
      </c>
      <c r="I396" s="225"/>
      <c r="J396" s="225"/>
      <c r="K396" s="225"/>
      <c r="L396" s="226"/>
      <c r="M396" s="229"/>
      <c r="N396" s="230"/>
      <c r="O396" s="230"/>
      <c r="P396" s="230"/>
      <c r="Q396" s="230"/>
      <c r="R396" s="230"/>
      <c r="S396" s="230"/>
      <c r="T396" s="231"/>
      <c r="U396" s="225"/>
      <c r="V396" s="225"/>
      <c r="AT396" s="101" t="s">
        <v>212</v>
      </c>
      <c r="AU396" s="101" t="s">
        <v>81</v>
      </c>
      <c r="AV396" s="13" t="s">
        <v>81</v>
      </c>
      <c r="AW396" s="13" t="s">
        <v>32</v>
      </c>
      <c r="AX396" s="13" t="s">
        <v>75</v>
      </c>
      <c r="AY396" s="101" t="s">
        <v>204</v>
      </c>
    </row>
    <row r="397" spans="1:65" s="14" customFormat="1" x14ac:dyDescent="0.2">
      <c r="A397" s="198"/>
      <c r="B397" s="199"/>
      <c r="C397" s="198"/>
      <c r="D397" s="200" t="s">
        <v>212</v>
      </c>
      <c r="E397" s="201" t="s">
        <v>1</v>
      </c>
      <c r="F397" s="202" t="s">
        <v>81</v>
      </c>
      <c r="G397" s="198"/>
      <c r="H397" s="203">
        <v>1</v>
      </c>
      <c r="I397" s="198"/>
      <c r="J397" s="198"/>
      <c r="K397" s="198"/>
      <c r="L397" s="199"/>
      <c r="M397" s="204"/>
      <c r="N397" s="205"/>
      <c r="O397" s="205"/>
      <c r="P397" s="205"/>
      <c r="Q397" s="205"/>
      <c r="R397" s="205"/>
      <c r="S397" s="205"/>
      <c r="T397" s="206"/>
      <c r="U397" s="198"/>
      <c r="V397" s="198"/>
      <c r="AT397" s="102" t="s">
        <v>212</v>
      </c>
      <c r="AU397" s="102" t="s">
        <v>81</v>
      </c>
      <c r="AV397" s="14" t="s">
        <v>83</v>
      </c>
      <c r="AW397" s="14" t="s">
        <v>32</v>
      </c>
      <c r="AX397" s="14" t="s">
        <v>75</v>
      </c>
      <c r="AY397" s="102" t="s">
        <v>204</v>
      </c>
    </row>
    <row r="398" spans="1:65" s="15" customFormat="1" x14ac:dyDescent="0.2">
      <c r="A398" s="207"/>
      <c r="B398" s="208"/>
      <c r="C398" s="207"/>
      <c r="D398" s="200" t="s">
        <v>212</v>
      </c>
      <c r="E398" s="209" t="s">
        <v>1</v>
      </c>
      <c r="F398" s="210" t="s">
        <v>227</v>
      </c>
      <c r="G398" s="207"/>
      <c r="H398" s="211">
        <v>1</v>
      </c>
      <c r="I398" s="207"/>
      <c r="J398" s="207"/>
      <c r="K398" s="207"/>
      <c r="L398" s="208"/>
      <c r="M398" s="212"/>
      <c r="N398" s="213"/>
      <c r="O398" s="213"/>
      <c r="P398" s="213"/>
      <c r="Q398" s="213"/>
      <c r="R398" s="213"/>
      <c r="S398" s="213"/>
      <c r="T398" s="214"/>
      <c r="U398" s="207"/>
      <c r="V398" s="207"/>
      <c r="AT398" s="103" t="s">
        <v>212</v>
      </c>
      <c r="AU398" s="103" t="s">
        <v>81</v>
      </c>
      <c r="AV398" s="15" t="s">
        <v>211</v>
      </c>
      <c r="AW398" s="15" t="s">
        <v>32</v>
      </c>
      <c r="AX398" s="15" t="s">
        <v>81</v>
      </c>
      <c r="AY398" s="103" t="s">
        <v>204</v>
      </c>
    </row>
    <row r="399" spans="1:65" s="2" customFormat="1" ht="24.2" customHeight="1" x14ac:dyDescent="0.2">
      <c r="A399" s="111"/>
      <c r="B399" s="112"/>
      <c r="C399" s="187" t="s">
        <v>320</v>
      </c>
      <c r="D399" s="187" t="s">
        <v>207</v>
      </c>
      <c r="E399" s="188" t="s">
        <v>2578</v>
      </c>
      <c r="F399" s="189" t="s">
        <v>2579</v>
      </c>
      <c r="G399" s="190" t="s">
        <v>282</v>
      </c>
      <c r="H399" s="191">
        <v>1</v>
      </c>
      <c r="I399" s="192"/>
      <c r="J399" s="192">
        <f>ROUND(I399*H399,2)</f>
        <v>0</v>
      </c>
      <c r="K399" s="193"/>
      <c r="L399" s="112"/>
      <c r="M399" s="194" t="s">
        <v>1</v>
      </c>
      <c r="N399" s="195" t="s">
        <v>40</v>
      </c>
      <c r="O399" s="196">
        <v>0</v>
      </c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111"/>
      <c r="V399" s="111"/>
      <c r="W399" s="29"/>
      <c r="X399" s="29"/>
      <c r="Y399" s="29"/>
      <c r="Z399" s="29"/>
      <c r="AA399" s="29"/>
      <c r="AB399" s="29"/>
      <c r="AC399" s="29"/>
      <c r="AD399" s="29"/>
      <c r="AE399" s="29"/>
      <c r="AR399" s="99" t="s">
        <v>310</v>
      </c>
      <c r="AT399" s="99" t="s">
        <v>207</v>
      </c>
      <c r="AU399" s="99" t="s">
        <v>81</v>
      </c>
      <c r="AY399" s="18" t="s">
        <v>204</v>
      </c>
      <c r="BE399" s="100">
        <f>IF(N399="základní",J399,0)</f>
        <v>0</v>
      </c>
      <c r="BF399" s="100">
        <f>IF(N399="snížená",J399,0)</f>
        <v>0</v>
      </c>
      <c r="BG399" s="100">
        <f>IF(N399="zákl. přenesená",J399,0)</f>
        <v>0</v>
      </c>
      <c r="BH399" s="100">
        <f>IF(N399="sníž. přenesená",J399,0)</f>
        <v>0</v>
      </c>
      <c r="BI399" s="100">
        <f>IF(N399="nulová",J399,0)</f>
        <v>0</v>
      </c>
      <c r="BJ399" s="18" t="s">
        <v>81</v>
      </c>
      <c r="BK399" s="100">
        <f>ROUND(I399*H399,2)</f>
        <v>0</v>
      </c>
      <c r="BL399" s="18" t="s">
        <v>310</v>
      </c>
      <c r="BM399" s="99" t="s">
        <v>518</v>
      </c>
    </row>
    <row r="400" spans="1:65" s="13" customFormat="1" x14ac:dyDescent="0.2">
      <c r="A400" s="225"/>
      <c r="B400" s="226"/>
      <c r="C400" s="225"/>
      <c r="D400" s="200" t="s">
        <v>212</v>
      </c>
      <c r="E400" s="227" t="s">
        <v>1</v>
      </c>
      <c r="F400" s="228" t="s">
        <v>2481</v>
      </c>
      <c r="G400" s="225"/>
      <c r="H400" s="227" t="s">
        <v>1</v>
      </c>
      <c r="I400" s="225"/>
      <c r="J400" s="225"/>
      <c r="K400" s="225"/>
      <c r="L400" s="226"/>
      <c r="M400" s="229"/>
      <c r="N400" s="230"/>
      <c r="O400" s="230"/>
      <c r="P400" s="230"/>
      <c r="Q400" s="230"/>
      <c r="R400" s="230"/>
      <c r="S400" s="230"/>
      <c r="T400" s="231"/>
      <c r="U400" s="225"/>
      <c r="V400" s="225"/>
      <c r="AT400" s="101" t="s">
        <v>212</v>
      </c>
      <c r="AU400" s="101" t="s">
        <v>81</v>
      </c>
      <c r="AV400" s="13" t="s">
        <v>81</v>
      </c>
      <c r="AW400" s="13" t="s">
        <v>32</v>
      </c>
      <c r="AX400" s="13" t="s">
        <v>75</v>
      </c>
      <c r="AY400" s="101" t="s">
        <v>204</v>
      </c>
    </row>
    <row r="401" spans="1:65" s="13" customFormat="1" ht="22.5" x14ac:dyDescent="0.2">
      <c r="A401" s="225"/>
      <c r="B401" s="226"/>
      <c r="C401" s="225"/>
      <c r="D401" s="200" t="s">
        <v>212</v>
      </c>
      <c r="E401" s="227" t="s">
        <v>1</v>
      </c>
      <c r="F401" s="228" t="s">
        <v>2563</v>
      </c>
      <c r="G401" s="225"/>
      <c r="H401" s="227" t="s">
        <v>1</v>
      </c>
      <c r="I401" s="225"/>
      <c r="J401" s="225"/>
      <c r="K401" s="225"/>
      <c r="L401" s="226"/>
      <c r="M401" s="229"/>
      <c r="N401" s="230"/>
      <c r="O401" s="230"/>
      <c r="P401" s="230"/>
      <c r="Q401" s="230"/>
      <c r="R401" s="230"/>
      <c r="S401" s="230"/>
      <c r="T401" s="231"/>
      <c r="U401" s="225"/>
      <c r="V401" s="225"/>
      <c r="AT401" s="101" t="s">
        <v>212</v>
      </c>
      <c r="AU401" s="101" t="s">
        <v>81</v>
      </c>
      <c r="AV401" s="13" t="s">
        <v>81</v>
      </c>
      <c r="AW401" s="13" t="s">
        <v>32</v>
      </c>
      <c r="AX401" s="13" t="s">
        <v>75</v>
      </c>
      <c r="AY401" s="101" t="s">
        <v>204</v>
      </c>
    </row>
    <row r="402" spans="1:65" s="14" customFormat="1" x14ac:dyDescent="0.2">
      <c r="A402" s="198"/>
      <c r="B402" s="199"/>
      <c r="C402" s="198"/>
      <c r="D402" s="200" t="s">
        <v>212</v>
      </c>
      <c r="E402" s="201" t="s">
        <v>1</v>
      </c>
      <c r="F402" s="202" t="s">
        <v>81</v>
      </c>
      <c r="G402" s="198"/>
      <c r="H402" s="203">
        <v>1</v>
      </c>
      <c r="I402" s="198"/>
      <c r="J402" s="198"/>
      <c r="K402" s="198"/>
      <c r="L402" s="199"/>
      <c r="M402" s="204"/>
      <c r="N402" s="205"/>
      <c r="O402" s="205"/>
      <c r="P402" s="205"/>
      <c r="Q402" s="205"/>
      <c r="R402" s="205"/>
      <c r="S402" s="205"/>
      <c r="T402" s="206"/>
      <c r="U402" s="198"/>
      <c r="V402" s="198"/>
      <c r="AT402" s="102" t="s">
        <v>212</v>
      </c>
      <c r="AU402" s="102" t="s">
        <v>81</v>
      </c>
      <c r="AV402" s="14" t="s">
        <v>83</v>
      </c>
      <c r="AW402" s="14" t="s">
        <v>32</v>
      </c>
      <c r="AX402" s="14" t="s">
        <v>75</v>
      </c>
      <c r="AY402" s="102" t="s">
        <v>204</v>
      </c>
    </row>
    <row r="403" spans="1:65" s="15" customFormat="1" x14ac:dyDescent="0.2">
      <c r="A403" s="207"/>
      <c r="B403" s="208"/>
      <c r="C403" s="207"/>
      <c r="D403" s="200" t="s">
        <v>212</v>
      </c>
      <c r="E403" s="209" t="s">
        <v>1</v>
      </c>
      <c r="F403" s="210" t="s">
        <v>227</v>
      </c>
      <c r="G403" s="207"/>
      <c r="H403" s="211">
        <v>1</v>
      </c>
      <c r="I403" s="207"/>
      <c r="J403" s="207"/>
      <c r="K403" s="207"/>
      <c r="L403" s="208"/>
      <c r="M403" s="212"/>
      <c r="N403" s="213"/>
      <c r="O403" s="213"/>
      <c r="P403" s="213"/>
      <c r="Q403" s="213"/>
      <c r="R403" s="213"/>
      <c r="S403" s="213"/>
      <c r="T403" s="214"/>
      <c r="U403" s="207"/>
      <c r="V403" s="207"/>
      <c r="AT403" s="103" t="s">
        <v>212</v>
      </c>
      <c r="AU403" s="103" t="s">
        <v>81</v>
      </c>
      <c r="AV403" s="15" t="s">
        <v>211</v>
      </c>
      <c r="AW403" s="15" t="s">
        <v>32</v>
      </c>
      <c r="AX403" s="15" t="s">
        <v>81</v>
      </c>
      <c r="AY403" s="103" t="s">
        <v>204</v>
      </c>
    </row>
    <row r="404" spans="1:65" s="2" customFormat="1" ht="24.2" customHeight="1" x14ac:dyDescent="0.2">
      <c r="A404" s="111"/>
      <c r="B404" s="112"/>
      <c r="C404" s="187" t="s">
        <v>435</v>
      </c>
      <c r="D404" s="187" t="s">
        <v>207</v>
      </c>
      <c r="E404" s="188" t="s">
        <v>2580</v>
      </c>
      <c r="F404" s="189" t="s">
        <v>2581</v>
      </c>
      <c r="G404" s="190" t="s">
        <v>282</v>
      </c>
      <c r="H404" s="191">
        <v>1</v>
      </c>
      <c r="I404" s="192"/>
      <c r="J404" s="192">
        <f>ROUND(I404*H404,2)</f>
        <v>0</v>
      </c>
      <c r="K404" s="193"/>
      <c r="L404" s="112"/>
      <c r="M404" s="194" t="s">
        <v>1</v>
      </c>
      <c r="N404" s="195" t="s">
        <v>40</v>
      </c>
      <c r="O404" s="196">
        <v>0</v>
      </c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111"/>
      <c r="V404" s="111"/>
      <c r="W404" s="29"/>
      <c r="X404" s="29"/>
      <c r="Y404" s="29"/>
      <c r="Z404" s="29"/>
      <c r="AA404" s="29"/>
      <c r="AB404" s="29"/>
      <c r="AC404" s="29"/>
      <c r="AD404" s="29"/>
      <c r="AE404" s="29"/>
      <c r="AR404" s="99" t="s">
        <v>310</v>
      </c>
      <c r="AT404" s="99" t="s">
        <v>207</v>
      </c>
      <c r="AU404" s="99" t="s">
        <v>81</v>
      </c>
      <c r="AY404" s="18" t="s">
        <v>204</v>
      </c>
      <c r="BE404" s="100">
        <f>IF(N404="základní",J404,0)</f>
        <v>0</v>
      </c>
      <c r="BF404" s="100">
        <f>IF(N404="snížená",J404,0)</f>
        <v>0</v>
      </c>
      <c r="BG404" s="100">
        <f>IF(N404="zákl. přenesená",J404,0)</f>
        <v>0</v>
      </c>
      <c r="BH404" s="100">
        <f>IF(N404="sníž. přenesená",J404,0)</f>
        <v>0</v>
      </c>
      <c r="BI404" s="100">
        <f>IF(N404="nulová",J404,0)</f>
        <v>0</v>
      </c>
      <c r="BJ404" s="18" t="s">
        <v>81</v>
      </c>
      <c r="BK404" s="100">
        <f>ROUND(I404*H404,2)</f>
        <v>0</v>
      </c>
      <c r="BL404" s="18" t="s">
        <v>310</v>
      </c>
      <c r="BM404" s="99" t="s">
        <v>523</v>
      </c>
    </row>
    <row r="405" spans="1:65" s="13" customFormat="1" x14ac:dyDescent="0.2">
      <c r="A405" s="225"/>
      <c r="B405" s="226"/>
      <c r="C405" s="225"/>
      <c r="D405" s="200" t="s">
        <v>212</v>
      </c>
      <c r="E405" s="227" t="s">
        <v>1</v>
      </c>
      <c r="F405" s="228" t="s">
        <v>2481</v>
      </c>
      <c r="G405" s="225"/>
      <c r="H405" s="227" t="s">
        <v>1</v>
      </c>
      <c r="I405" s="225"/>
      <c r="J405" s="225"/>
      <c r="K405" s="225"/>
      <c r="L405" s="226"/>
      <c r="M405" s="229"/>
      <c r="N405" s="230"/>
      <c r="O405" s="230"/>
      <c r="P405" s="230"/>
      <c r="Q405" s="230"/>
      <c r="R405" s="230"/>
      <c r="S405" s="230"/>
      <c r="T405" s="231"/>
      <c r="U405" s="225"/>
      <c r="V405" s="225"/>
      <c r="AT405" s="101" t="s">
        <v>212</v>
      </c>
      <c r="AU405" s="101" t="s">
        <v>81</v>
      </c>
      <c r="AV405" s="13" t="s">
        <v>81</v>
      </c>
      <c r="AW405" s="13" t="s">
        <v>32</v>
      </c>
      <c r="AX405" s="13" t="s">
        <v>75</v>
      </c>
      <c r="AY405" s="101" t="s">
        <v>204</v>
      </c>
    </row>
    <row r="406" spans="1:65" s="13" customFormat="1" ht="22.5" x14ac:dyDescent="0.2">
      <c r="A406" s="225"/>
      <c r="B406" s="226"/>
      <c r="C406" s="225"/>
      <c r="D406" s="200" t="s">
        <v>212</v>
      </c>
      <c r="E406" s="227" t="s">
        <v>1</v>
      </c>
      <c r="F406" s="228" t="s">
        <v>2563</v>
      </c>
      <c r="G406" s="225"/>
      <c r="H406" s="227" t="s">
        <v>1</v>
      </c>
      <c r="I406" s="225"/>
      <c r="J406" s="225"/>
      <c r="K406" s="225"/>
      <c r="L406" s="226"/>
      <c r="M406" s="229"/>
      <c r="N406" s="230"/>
      <c r="O406" s="230"/>
      <c r="P406" s="230"/>
      <c r="Q406" s="230"/>
      <c r="R406" s="230"/>
      <c r="S406" s="230"/>
      <c r="T406" s="231"/>
      <c r="U406" s="225"/>
      <c r="V406" s="225"/>
      <c r="AT406" s="101" t="s">
        <v>212</v>
      </c>
      <c r="AU406" s="101" t="s">
        <v>81</v>
      </c>
      <c r="AV406" s="13" t="s">
        <v>81</v>
      </c>
      <c r="AW406" s="13" t="s">
        <v>32</v>
      </c>
      <c r="AX406" s="13" t="s">
        <v>75</v>
      </c>
      <c r="AY406" s="101" t="s">
        <v>204</v>
      </c>
    </row>
    <row r="407" spans="1:65" s="14" customFormat="1" x14ac:dyDescent="0.2">
      <c r="A407" s="198"/>
      <c r="B407" s="199"/>
      <c r="C407" s="198"/>
      <c r="D407" s="200" t="s">
        <v>212</v>
      </c>
      <c r="E407" s="201" t="s">
        <v>1</v>
      </c>
      <c r="F407" s="202" t="s">
        <v>81</v>
      </c>
      <c r="G407" s="198"/>
      <c r="H407" s="203">
        <v>1</v>
      </c>
      <c r="I407" s="198"/>
      <c r="J407" s="198"/>
      <c r="K407" s="198"/>
      <c r="L407" s="199"/>
      <c r="M407" s="204"/>
      <c r="N407" s="205"/>
      <c r="O407" s="205"/>
      <c r="P407" s="205"/>
      <c r="Q407" s="205"/>
      <c r="R407" s="205"/>
      <c r="S407" s="205"/>
      <c r="T407" s="206"/>
      <c r="U407" s="198"/>
      <c r="V407" s="198"/>
      <c r="AT407" s="102" t="s">
        <v>212</v>
      </c>
      <c r="AU407" s="102" t="s">
        <v>81</v>
      </c>
      <c r="AV407" s="14" t="s">
        <v>83</v>
      </c>
      <c r="AW407" s="14" t="s">
        <v>32</v>
      </c>
      <c r="AX407" s="14" t="s">
        <v>75</v>
      </c>
      <c r="AY407" s="102" t="s">
        <v>204</v>
      </c>
    </row>
    <row r="408" spans="1:65" s="15" customFormat="1" x14ac:dyDescent="0.2">
      <c r="A408" s="207"/>
      <c r="B408" s="208"/>
      <c r="C408" s="207"/>
      <c r="D408" s="200" t="s">
        <v>212</v>
      </c>
      <c r="E408" s="209" t="s">
        <v>1</v>
      </c>
      <c r="F408" s="210" t="s">
        <v>227</v>
      </c>
      <c r="G408" s="207"/>
      <c r="H408" s="211">
        <v>1</v>
      </c>
      <c r="I408" s="207"/>
      <c r="J408" s="207"/>
      <c r="K408" s="207"/>
      <c r="L408" s="208"/>
      <c r="M408" s="212"/>
      <c r="N408" s="213"/>
      <c r="O408" s="213"/>
      <c r="P408" s="213"/>
      <c r="Q408" s="213"/>
      <c r="R408" s="213"/>
      <c r="S408" s="213"/>
      <c r="T408" s="214"/>
      <c r="U408" s="207"/>
      <c r="V408" s="207"/>
      <c r="AT408" s="103" t="s">
        <v>212</v>
      </c>
      <c r="AU408" s="103" t="s">
        <v>81</v>
      </c>
      <c r="AV408" s="15" t="s">
        <v>211</v>
      </c>
      <c r="AW408" s="15" t="s">
        <v>32</v>
      </c>
      <c r="AX408" s="15" t="s">
        <v>81</v>
      </c>
      <c r="AY408" s="103" t="s">
        <v>204</v>
      </c>
    </row>
    <row r="409" spans="1:65" s="2" customFormat="1" ht="24.2" customHeight="1" x14ac:dyDescent="0.2">
      <c r="A409" s="111"/>
      <c r="B409" s="112"/>
      <c r="C409" s="187" t="s">
        <v>333</v>
      </c>
      <c r="D409" s="187" t="s">
        <v>207</v>
      </c>
      <c r="E409" s="188" t="s">
        <v>2582</v>
      </c>
      <c r="F409" s="189" t="s">
        <v>2583</v>
      </c>
      <c r="G409" s="190" t="s">
        <v>282</v>
      </c>
      <c r="H409" s="191">
        <v>1</v>
      </c>
      <c r="I409" s="192"/>
      <c r="J409" s="192">
        <f>ROUND(I409*H409,2)</f>
        <v>0</v>
      </c>
      <c r="K409" s="193"/>
      <c r="L409" s="112"/>
      <c r="M409" s="194" t="s">
        <v>1</v>
      </c>
      <c r="N409" s="195" t="s">
        <v>40</v>
      </c>
      <c r="O409" s="196">
        <v>0</v>
      </c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7">
        <f>S409*H409</f>
        <v>0</v>
      </c>
      <c r="U409" s="111"/>
      <c r="V409" s="111"/>
      <c r="W409" s="29"/>
      <c r="X409" s="29"/>
      <c r="Y409" s="29"/>
      <c r="Z409" s="29"/>
      <c r="AA409" s="29"/>
      <c r="AB409" s="29"/>
      <c r="AC409" s="29"/>
      <c r="AD409" s="29"/>
      <c r="AE409" s="29"/>
      <c r="AR409" s="99" t="s">
        <v>310</v>
      </c>
      <c r="AT409" s="99" t="s">
        <v>207</v>
      </c>
      <c r="AU409" s="99" t="s">
        <v>81</v>
      </c>
      <c r="AY409" s="18" t="s">
        <v>204</v>
      </c>
      <c r="BE409" s="100">
        <f>IF(N409="základní",J409,0)</f>
        <v>0</v>
      </c>
      <c r="BF409" s="100">
        <f>IF(N409="snížená",J409,0)</f>
        <v>0</v>
      </c>
      <c r="BG409" s="100">
        <f>IF(N409="zákl. přenesená",J409,0)</f>
        <v>0</v>
      </c>
      <c r="BH409" s="100">
        <f>IF(N409="sníž. přenesená",J409,0)</f>
        <v>0</v>
      </c>
      <c r="BI409" s="100">
        <f>IF(N409="nulová",J409,0)</f>
        <v>0</v>
      </c>
      <c r="BJ409" s="18" t="s">
        <v>81</v>
      </c>
      <c r="BK409" s="100">
        <f>ROUND(I409*H409,2)</f>
        <v>0</v>
      </c>
      <c r="BL409" s="18" t="s">
        <v>310</v>
      </c>
      <c r="BM409" s="99" t="s">
        <v>529</v>
      </c>
    </row>
    <row r="410" spans="1:65" s="13" customFormat="1" x14ac:dyDescent="0.2">
      <c r="A410" s="225"/>
      <c r="B410" s="226"/>
      <c r="C410" s="225"/>
      <c r="D410" s="200" t="s">
        <v>212</v>
      </c>
      <c r="E410" s="227" t="s">
        <v>1</v>
      </c>
      <c r="F410" s="228" t="s">
        <v>2481</v>
      </c>
      <c r="G410" s="225"/>
      <c r="H410" s="227" t="s">
        <v>1</v>
      </c>
      <c r="I410" s="225"/>
      <c r="J410" s="225"/>
      <c r="K410" s="225"/>
      <c r="L410" s="226"/>
      <c r="M410" s="229"/>
      <c r="N410" s="230"/>
      <c r="O410" s="230"/>
      <c r="P410" s="230"/>
      <c r="Q410" s="230"/>
      <c r="R410" s="230"/>
      <c r="S410" s="230"/>
      <c r="T410" s="231"/>
      <c r="U410" s="225"/>
      <c r="V410" s="225"/>
      <c r="AT410" s="101" t="s">
        <v>212</v>
      </c>
      <c r="AU410" s="101" t="s">
        <v>81</v>
      </c>
      <c r="AV410" s="13" t="s">
        <v>81</v>
      </c>
      <c r="AW410" s="13" t="s">
        <v>32</v>
      </c>
      <c r="AX410" s="13" t="s">
        <v>75</v>
      </c>
      <c r="AY410" s="101" t="s">
        <v>204</v>
      </c>
    </row>
    <row r="411" spans="1:65" s="13" customFormat="1" ht="22.5" x14ac:dyDescent="0.2">
      <c r="A411" s="225"/>
      <c r="B411" s="226"/>
      <c r="C411" s="225"/>
      <c r="D411" s="200" t="s">
        <v>212</v>
      </c>
      <c r="E411" s="227" t="s">
        <v>1</v>
      </c>
      <c r="F411" s="228" t="s">
        <v>2563</v>
      </c>
      <c r="G411" s="225"/>
      <c r="H411" s="227" t="s">
        <v>1</v>
      </c>
      <c r="I411" s="225"/>
      <c r="J411" s="225"/>
      <c r="K411" s="225"/>
      <c r="L411" s="226"/>
      <c r="M411" s="229"/>
      <c r="N411" s="230"/>
      <c r="O411" s="230"/>
      <c r="P411" s="230"/>
      <c r="Q411" s="230"/>
      <c r="R411" s="230"/>
      <c r="S411" s="230"/>
      <c r="T411" s="231"/>
      <c r="U411" s="225"/>
      <c r="V411" s="225"/>
      <c r="AT411" s="101" t="s">
        <v>212</v>
      </c>
      <c r="AU411" s="101" t="s">
        <v>81</v>
      </c>
      <c r="AV411" s="13" t="s">
        <v>81</v>
      </c>
      <c r="AW411" s="13" t="s">
        <v>32</v>
      </c>
      <c r="AX411" s="13" t="s">
        <v>75</v>
      </c>
      <c r="AY411" s="101" t="s">
        <v>204</v>
      </c>
    </row>
    <row r="412" spans="1:65" s="14" customFormat="1" x14ac:dyDescent="0.2">
      <c r="A412" s="198"/>
      <c r="B412" s="199"/>
      <c r="C412" s="198"/>
      <c r="D412" s="200" t="s">
        <v>212</v>
      </c>
      <c r="E412" s="201" t="s">
        <v>1</v>
      </c>
      <c r="F412" s="202" t="s">
        <v>81</v>
      </c>
      <c r="G412" s="198"/>
      <c r="H412" s="203">
        <v>1</v>
      </c>
      <c r="I412" s="198"/>
      <c r="J412" s="198"/>
      <c r="K412" s="198"/>
      <c r="L412" s="199"/>
      <c r="M412" s="204"/>
      <c r="N412" s="205"/>
      <c r="O412" s="205"/>
      <c r="P412" s="205"/>
      <c r="Q412" s="205"/>
      <c r="R412" s="205"/>
      <c r="S412" s="205"/>
      <c r="T412" s="206"/>
      <c r="U412" s="198"/>
      <c r="V412" s="198"/>
      <c r="AT412" s="102" t="s">
        <v>212</v>
      </c>
      <c r="AU412" s="102" t="s">
        <v>81</v>
      </c>
      <c r="AV412" s="14" t="s">
        <v>83</v>
      </c>
      <c r="AW412" s="14" t="s">
        <v>32</v>
      </c>
      <c r="AX412" s="14" t="s">
        <v>75</v>
      </c>
      <c r="AY412" s="102" t="s">
        <v>204</v>
      </c>
    </row>
    <row r="413" spans="1:65" s="15" customFormat="1" x14ac:dyDescent="0.2">
      <c r="A413" s="207"/>
      <c r="B413" s="208"/>
      <c r="C413" s="207"/>
      <c r="D413" s="200" t="s">
        <v>212</v>
      </c>
      <c r="E413" s="209" t="s">
        <v>1</v>
      </c>
      <c r="F413" s="210" t="s">
        <v>227</v>
      </c>
      <c r="G413" s="207"/>
      <c r="H413" s="211">
        <v>1</v>
      </c>
      <c r="I413" s="207"/>
      <c r="J413" s="207"/>
      <c r="K413" s="207"/>
      <c r="L413" s="208"/>
      <c r="M413" s="212"/>
      <c r="N413" s="213"/>
      <c r="O413" s="213"/>
      <c r="P413" s="213"/>
      <c r="Q413" s="213"/>
      <c r="R413" s="213"/>
      <c r="S413" s="213"/>
      <c r="T413" s="214"/>
      <c r="U413" s="207"/>
      <c r="V413" s="207"/>
      <c r="AT413" s="103" t="s">
        <v>212</v>
      </c>
      <c r="AU413" s="103" t="s">
        <v>81</v>
      </c>
      <c r="AV413" s="15" t="s">
        <v>211</v>
      </c>
      <c r="AW413" s="15" t="s">
        <v>32</v>
      </c>
      <c r="AX413" s="15" t="s">
        <v>81</v>
      </c>
      <c r="AY413" s="103" t="s">
        <v>204</v>
      </c>
    </row>
    <row r="414" spans="1:65" s="2" customFormat="1" ht="24.2" customHeight="1" x14ac:dyDescent="0.2">
      <c r="A414" s="111"/>
      <c r="B414" s="112"/>
      <c r="C414" s="187" t="s">
        <v>397</v>
      </c>
      <c r="D414" s="187" t="s">
        <v>207</v>
      </c>
      <c r="E414" s="188" t="s">
        <v>2584</v>
      </c>
      <c r="F414" s="189" t="s">
        <v>2585</v>
      </c>
      <c r="G414" s="190" t="s">
        <v>282</v>
      </c>
      <c r="H414" s="191">
        <v>1</v>
      </c>
      <c r="I414" s="192"/>
      <c r="J414" s="192">
        <f>ROUND(I414*H414,2)</f>
        <v>0</v>
      </c>
      <c r="K414" s="193"/>
      <c r="L414" s="112"/>
      <c r="M414" s="194" t="s">
        <v>1</v>
      </c>
      <c r="N414" s="195" t="s">
        <v>40</v>
      </c>
      <c r="O414" s="196">
        <v>0</v>
      </c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111"/>
      <c r="V414" s="111"/>
      <c r="W414" s="29"/>
      <c r="X414" s="29"/>
      <c r="Y414" s="29"/>
      <c r="Z414" s="29"/>
      <c r="AA414" s="29"/>
      <c r="AB414" s="29"/>
      <c r="AC414" s="29"/>
      <c r="AD414" s="29"/>
      <c r="AE414" s="29"/>
      <c r="AR414" s="99" t="s">
        <v>310</v>
      </c>
      <c r="AT414" s="99" t="s">
        <v>207</v>
      </c>
      <c r="AU414" s="99" t="s">
        <v>81</v>
      </c>
      <c r="AY414" s="18" t="s">
        <v>204</v>
      </c>
      <c r="BE414" s="100">
        <f>IF(N414="základní",J414,0)</f>
        <v>0</v>
      </c>
      <c r="BF414" s="100">
        <f>IF(N414="snížená",J414,0)</f>
        <v>0</v>
      </c>
      <c r="BG414" s="100">
        <f>IF(N414="zákl. přenesená",J414,0)</f>
        <v>0</v>
      </c>
      <c r="BH414" s="100">
        <f>IF(N414="sníž. přenesená",J414,0)</f>
        <v>0</v>
      </c>
      <c r="BI414" s="100">
        <f>IF(N414="nulová",J414,0)</f>
        <v>0</v>
      </c>
      <c r="BJ414" s="18" t="s">
        <v>81</v>
      </c>
      <c r="BK414" s="100">
        <f>ROUND(I414*H414,2)</f>
        <v>0</v>
      </c>
      <c r="BL414" s="18" t="s">
        <v>310</v>
      </c>
      <c r="BM414" s="99" t="s">
        <v>536</v>
      </c>
    </row>
    <row r="415" spans="1:65" s="13" customFormat="1" x14ac:dyDescent="0.2">
      <c r="A415" s="225"/>
      <c r="B415" s="226"/>
      <c r="C415" s="225"/>
      <c r="D415" s="200" t="s">
        <v>212</v>
      </c>
      <c r="E415" s="227" t="s">
        <v>1</v>
      </c>
      <c r="F415" s="228" t="s">
        <v>2481</v>
      </c>
      <c r="G415" s="225"/>
      <c r="H415" s="227" t="s">
        <v>1</v>
      </c>
      <c r="I415" s="225"/>
      <c r="J415" s="225"/>
      <c r="K415" s="225"/>
      <c r="L415" s="226"/>
      <c r="M415" s="229"/>
      <c r="N415" s="230"/>
      <c r="O415" s="230"/>
      <c r="P415" s="230"/>
      <c r="Q415" s="230"/>
      <c r="R415" s="230"/>
      <c r="S415" s="230"/>
      <c r="T415" s="231"/>
      <c r="U415" s="225"/>
      <c r="V415" s="225"/>
      <c r="AT415" s="101" t="s">
        <v>212</v>
      </c>
      <c r="AU415" s="101" t="s">
        <v>81</v>
      </c>
      <c r="AV415" s="13" t="s">
        <v>81</v>
      </c>
      <c r="AW415" s="13" t="s">
        <v>32</v>
      </c>
      <c r="AX415" s="13" t="s">
        <v>75</v>
      </c>
      <c r="AY415" s="101" t="s">
        <v>204</v>
      </c>
    </row>
    <row r="416" spans="1:65" s="13" customFormat="1" ht="22.5" x14ac:dyDescent="0.2">
      <c r="A416" s="225"/>
      <c r="B416" s="226"/>
      <c r="C416" s="225"/>
      <c r="D416" s="200" t="s">
        <v>212</v>
      </c>
      <c r="E416" s="227" t="s">
        <v>1</v>
      </c>
      <c r="F416" s="228" t="s">
        <v>2563</v>
      </c>
      <c r="G416" s="225"/>
      <c r="H416" s="227" t="s">
        <v>1</v>
      </c>
      <c r="I416" s="225"/>
      <c r="J416" s="225"/>
      <c r="K416" s="225"/>
      <c r="L416" s="226"/>
      <c r="M416" s="229"/>
      <c r="N416" s="230"/>
      <c r="O416" s="230"/>
      <c r="P416" s="230"/>
      <c r="Q416" s="230"/>
      <c r="R416" s="230"/>
      <c r="S416" s="230"/>
      <c r="T416" s="231"/>
      <c r="U416" s="225"/>
      <c r="V416" s="225"/>
      <c r="AT416" s="101" t="s">
        <v>212</v>
      </c>
      <c r="AU416" s="101" t="s">
        <v>81</v>
      </c>
      <c r="AV416" s="13" t="s">
        <v>81</v>
      </c>
      <c r="AW416" s="13" t="s">
        <v>32</v>
      </c>
      <c r="AX416" s="13" t="s">
        <v>75</v>
      </c>
      <c r="AY416" s="101" t="s">
        <v>204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81</v>
      </c>
      <c r="G417" s="198"/>
      <c r="H417" s="203">
        <v>1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81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5" customFormat="1" x14ac:dyDescent="0.2">
      <c r="A418" s="207"/>
      <c r="B418" s="208"/>
      <c r="C418" s="207"/>
      <c r="D418" s="200" t="s">
        <v>212</v>
      </c>
      <c r="E418" s="209" t="s">
        <v>1</v>
      </c>
      <c r="F418" s="210" t="s">
        <v>227</v>
      </c>
      <c r="G418" s="207"/>
      <c r="H418" s="211">
        <v>1</v>
      </c>
      <c r="I418" s="207"/>
      <c r="J418" s="207"/>
      <c r="K418" s="207"/>
      <c r="L418" s="208"/>
      <c r="M418" s="212"/>
      <c r="N418" s="213"/>
      <c r="O418" s="213"/>
      <c r="P418" s="213"/>
      <c r="Q418" s="213"/>
      <c r="R418" s="213"/>
      <c r="S418" s="213"/>
      <c r="T418" s="214"/>
      <c r="U418" s="207"/>
      <c r="V418" s="207"/>
      <c r="AT418" s="103" t="s">
        <v>212</v>
      </c>
      <c r="AU418" s="103" t="s">
        <v>81</v>
      </c>
      <c r="AV418" s="15" t="s">
        <v>211</v>
      </c>
      <c r="AW418" s="15" t="s">
        <v>32</v>
      </c>
      <c r="AX418" s="15" t="s">
        <v>81</v>
      </c>
      <c r="AY418" s="103" t="s">
        <v>204</v>
      </c>
    </row>
    <row r="419" spans="1:65" s="2" customFormat="1" ht="24.2" customHeight="1" x14ac:dyDescent="0.2">
      <c r="A419" s="111"/>
      <c r="B419" s="112"/>
      <c r="C419" s="187" t="s">
        <v>350</v>
      </c>
      <c r="D419" s="187" t="s">
        <v>207</v>
      </c>
      <c r="E419" s="188" t="s">
        <v>2586</v>
      </c>
      <c r="F419" s="189" t="s">
        <v>2587</v>
      </c>
      <c r="G419" s="190" t="s">
        <v>2588</v>
      </c>
      <c r="H419" s="191">
        <v>1180</v>
      </c>
      <c r="I419" s="192"/>
      <c r="J419" s="192">
        <f>ROUND(I419*H419,2)</f>
        <v>0</v>
      </c>
      <c r="K419" s="193"/>
      <c r="L419" s="112"/>
      <c r="M419" s="240" t="s">
        <v>1</v>
      </c>
      <c r="N419" s="241" t="s">
        <v>40</v>
      </c>
      <c r="O419" s="242">
        <v>0</v>
      </c>
      <c r="P419" s="242">
        <f>O419*H419</f>
        <v>0</v>
      </c>
      <c r="Q419" s="242">
        <v>0</v>
      </c>
      <c r="R419" s="242">
        <f>Q419*H419</f>
        <v>0</v>
      </c>
      <c r="S419" s="242">
        <v>0</v>
      </c>
      <c r="T419" s="243">
        <f>S419*H419</f>
        <v>0</v>
      </c>
      <c r="U419" s="111"/>
      <c r="V419" s="111"/>
      <c r="W419" s="29"/>
      <c r="X419" s="29"/>
      <c r="Y419" s="29"/>
      <c r="Z419" s="29"/>
      <c r="AA419" s="29"/>
      <c r="AB419" s="29"/>
      <c r="AC419" s="29"/>
      <c r="AD419" s="29"/>
      <c r="AE419" s="29"/>
      <c r="AR419" s="99" t="s">
        <v>310</v>
      </c>
      <c r="AT419" s="99" t="s">
        <v>207</v>
      </c>
      <c r="AU419" s="99" t="s">
        <v>81</v>
      </c>
      <c r="AY419" s="18" t="s">
        <v>204</v>
      </c>
      <c r="BE419" s="100">
        <f>IF(N419="základní",J419,0)</f>
        <v>0</v>
      </c>
      <c r="BF419" s="100">
        <f>IF(N419="snížená",J419,0)</f>
        <v>0</v>
      </c>
      <c r="BG419" s="100">
        <f>IF(N419="zákl. přenesená",J419,0)</f>
        <v>0</v>
      </c>
      <c r="BH419" s="100">
        <f>IF(N419="sníž. přenesená",J419,0)</f>
        <v>0</v>
      </c>
      <c r="BI419" s="100">
        <f>IF(N419="nulová",J419,0)</f>
        <v>0</v>
      </c>
      <c r="BJ419" s="18" t="s">
        <v>81</v>
      </c>
      <c r="BK419" s="100">
        <f>ROUND(I419*H419,2)</f>
        <v>0</v>
      </c>
      <c r="BL419" s="18" t="s">
        <v>310</v>
      </c>
      <c r="BM419" s="99" t="s">
        <v>541</v>
      </c>
    </row>
    <row r="420" spans="1:65" s="2" customFormat="1" ht="6.95" customHeight="1" x14ac:dyDescent="0.2">
      <c r="A420" s="111"/>
      <c r="B420" s="142"/>
      <c r="C420" s="143"/>
      <c r="D420" s="143"/>
      <c r="E420" s="143"/>
      <c r="F420" s="143"/>
      <c r="G420" s="143"/>
      <c r="H420" s="143"/>
      <c r="I420" s="143"/>
      <c r="J420" s="143"/>
      <c r="K420" s="143"/>
      <c r="L420" s="112"/>
      <c r="M420" s="111"/>
      <c r="N420" s="114"/>
      <c r="O420" s="111"/>
      <c r="P420" s="111"/>
      <c r="Q420" s="111"/>
      <c r="R420" s="111"/>
      <c r="S420" s="111"/>
      <c r="T420" s="111"/>
      <c r="U420" s="111"/>
      <c r="V420" s="111"/>
      <c r="W420" s="29"/>
      <c r="X420" s="29"/>
      <c r="Y420" s="29"/>
      <c r="Z420" s="29"/>
      <c r="AA420" s="29"/>
      <c r="AB420" s="29"/>
      <c r="AC420" s="29"/>
      <c r="AD420" s="29"/>
      <c r="AE420" s="29"/>
    </row>
  </sheetData>
  <sheetProtection password="CEF5" sheet="1" objects="1" scenarios="1"/>
  <protectedRanges>
    <protectedRange sqref="I127:I419" name="Oblast1"/>
  </protectedRanges>
  <autoFilter ref="C124:K41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topLeftCell="A116" workbookViewId="0">
      <selection activeCell="I126" sqref="I126:I344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118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0" t="s">
        <v>2589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ROUND((SUM(BE121:BE344)),  2)</f>
        <v>0</v>
      </c>
      <c r="G35" s="111"/>
      <c r="H35" s="111"/>
      <c r="I35" s="127">
        <v>0.21</v>
      </c>
      <c r="J35" s="126">
        <f>ROUND(((SUM(BE121:BE344))*I35),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ROUND((SUM(BF121:BF344)),  2)</f>
        <v>0</v>
      </c>
      <c r="G36" s="111"/>
      <c r="H36" s="111"/>
      <c r="I36" s="127">
        <v>0.15</v>
      </c>
      <c r="J36" s="126">
        <f>ROUND(((SUM(BF121:BF344))*I36),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ROUND((SUM(BG121:BG344)),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ROUND((SUM(BH121:BH344)),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ROUND((SUM(BI121:BI344)),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0" t="str">
        <f>E11</f>
        <v>01-03 - Výpis prvků PSV 1) truhlářské výrobky - stávající prvky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2386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7.75" customHeight="1" x14ac:dyDescent="0.2">
      <c r="A109" s="111"/>
      <c r="B109" s="112"/>
      <c r="C109" s="111"/>
      <c r="D109" s="111"/>
      <c r="E109" s="294" t="str">
        <f>E7</f>
        <v>MUZEUM VYSOČINY PELHŘIMOV, Hrad Kámen, rekonstrukce elekroinstalace, stavebni úpravy</v>
      </c>
      <c r="F109" s="295"/>
      <c r="G109" s="295"/>
      <c r="H109" s="295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4" t="s">
        <v>163</v>
      </c>
      <c r="F111" s="291"/>
      <c r="G111" s="291"/>
      <c r="H111" s="29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30" customHeight="1" x14ac:dyDescent="0.2">
      <c r="A113" s="111"/>
      <c r="B113" s="112"/>
      <c r="C113" s="111"/>
      <c r="D113" s="111"/>
      <c r="E113" s="290" t="str">
        <f>E11</f>
        <v>01-03 - Výpis prvků PSV 1) truhlářské výrobky - stávající prvky</v>
      </c>
      <c r="F113" s="291"/>
      <c r="G113" s="291"/>
      <c r="H113" s="29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977</v>
      </c>
      <c r="F122" s="179" t="s">
        <v>978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SUM(P123:P344)</f>
        <v>0</v>
      </c>
      <c r="Q122" s="182"/>
      <c r="R122" s="183">
        <f>SUM(R123:R344)</f>
        <v>0</v>
      </c>
      <c r="S122" s="182"/>
      <c r="T122" s="184">
        <f>SUM(T123:T344)</f>
        <v>0</v>
      </c>
      <c r="U122" s="176"/>
      <c r="V122" s="176"/>
      <c r="AR122" s="96" t="s">
        <v>83</v>
      </c>
      <c r="AT122" s="97" t="s">
        <v>74</v>
      </c>
      <c r="AU122" s="97" t="s">
        <v>75</v>
      </c>
      <c r="AY122" s="96" t="s">
        <v>204</v>
      </c>
      <c r="BK122" s="98">
        <f>SUM(BK123:BK344)</f>
        <v>0</v>
      </c>
    </row>
    <row r="123" spans="1:65" s="2" customFormat="1" ht="16.5" customHeight="1" x14ac:dyDescent="0.2">
      <c r="A123" s="111"/>
      <c r="B123" s="112"/>
      <c r="C123" s="187"/>
      <c r="D123" s="187"/>
      <c r="E123" s="188"/>
      <c r="F123" s="189" t="s">
        <v>2591</v>
      </c>
      <c r="G123" s="190" t="s">
        <v>1</v>
      </c>
      <c r="H123" s="191"/>
      <c r="I123" s="192"/>
      <c r="J123" s="192"/>
      <c r="K123" s="193"/>
      <c r="L123" s="112"/>
      <c r="M123" s="194" t="s">
        <v>1</v>
      </c>
      <c r="N123" s="195" t="s">
        <v>40</v>
      </c>
      <c r="O123" s="196">
        <v>0</v>
      </c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310</v>
      </c>
      <c r="AT123" s="99" t="s">
        <v>207</v>
      </c>
      <c r="AU123" s="99" t="s">
        <v>81</v>
      </c>
      <c r="AY123" s="18" t="s">
        <v>204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8" t="s">
        <v>81</v>
      </c>
      <c r="BK123" s="100">
        <f>ROUND(I123*H123,2)</f>
        <v>0</v>
      </c>
      <c r="BL123" s="18" t="s">
        <v>310</v>
      </c>
      <c r="BM123" s="99" t="s">
        <v>83</v>
      </c>
    </row>
    <row r="124" spans="1:65" s="2" customFormat="1" ht="24.2" customHeight="1" x14ac:dyDescent="0.2">
      <c r="A124" s="111"/>
      <c r="B124" s="112"/>
      <c r="C124" s="187"/>
      <c r="D124" s="187"/>
      <c r="E124" s="188"/>
      <c r="F124" s="189" t="s">
        <v>2593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211</v>
      </c>
    </row>
    <row r="125" spans="1:65" s="2" customFormat="1" ht="24.2" customHeight="1" x14ac:dyDescent="0.2">
      <c r="A125" s="111"/>
      <c r="B125" s="112"/>
      <c r="C125" s="187"/>
      <c r="D125" s="187"/>
      <c r="E125" s="188"/>
      <c r="F125" s="189" t="s">
        <v>2595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205</v>
      </c>
    </row>
    <row r="126" spans="1:65" s="2" customFormat="1" ht="33" customHeight="1" x14ac:dyDescent="0.2">
      <c r="A126" s="111"/>
      <c r="B126" s="112"/>
      <c r="C126" s="187" t="s">
        <v>81</v>
      </c>
      <c r="D126" s="187" t="s">
        <v>207</v>
      </c>
      <c r="E126" s="188" t="s">
        <v>2596</v>
      </c>
      <c r="F126" s="189" t="s">
        <v>2597</v>
      </c>
      <c r="G126" s="190" t="s">
        <v>282</v>
      </c>
      <c r="H126" s="191">
        <v>1</v>
      </c>
      <c r="I126" s="192"/>
      <c r="J126" s="192">
        <f>ROUND(I126*H126,2)</f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278</v>
      </c>
    </row>
    <row r="127" spans="1:65" s="13" customFormat="1" x14ac:dyDescent="0.2">
      <c r="A127" s="225"/>
      <c r="B127" s="226"/>
      <c r="C127" s="225"/>
      <c r="D127" s="200" t="s">
        <v>212</v>
      </c>
      <c r="E127" s="227" t="s">
        <v>1</v>
      </c>
      <c r="F127" s="228" t="s">
        <v>2598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3" customFormat="1" x14ac:dyDescent="0.2">
      <c r="A128" s="225"/>
      <c r="B128" s="226"/>
      <c r="C128" s="225"/>
      <c r="D128" s="200" t="s">
        <v>212</v>
      </c>
      <c r="E128" s="227" t="s">
        <v>1</v>
      </c>
      <c r="F128" s="228" t="s">
        <v>2599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3" customFormat="1" x14ac:dyDescent="0.2">
      <c r="A129" s="225"/>
      <c r="B129" s="226"/>
      <c r="C129" s="225"/>
      <c r="D129" s="200" t="s">
        <v>212</v>
      </c>
      <c r="E129" s="227" t="s">
        <v>1</v>
      </c>
      <c r="F129" s="228" t="s">
        <v>2600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2601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81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3" customFormat="1" ht="22.5" x14ac:dyDescent="0.2">
      <c r="A131" s="225"/>
      <c r="B131" s="226"/>
      <c r="C131" s="225"/>
      <c r="D131" s="200" t="s">
        <v>212</v>
      </c>
      <c r="E131" s="227" t="s">
        <v>1</v>
      </c>
      <c r="F131" s="228" t="s">
        <v>2602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65" s="13" customFormat="1" x14ac:dyDescent="0.2">
      <c r="A132" s="225"/>
      <c r="B132" s="226"/>
      <c r="C132" s="225"/>
      <c r="D132" s="200" t="s">
        <v>212</v>
      </c>
      <c r="E132" s="227" t="s">
        <v>1</v>
      </c>
      <c r="F132" s="228" t="s">
        <v>2603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3" customFormat="1" ht="33.75" x14ac:dyDescent="0.2">
      <c r="A133" s="225"/>
      <c r="B133" s="226"/>
      <c r="C133" s="225"/>
      <c r="D133" s="200" t="s">
        <v>212</v>
      </c>
      <c r="E133" s="227" t="s">
        <v>1</v>
      </c>
      <c r="F133" s="228" t="s">
        <v>2604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2605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3" customFormat="1" ht="22.5" x14ac:dyDescent="0.2">
      <c r="A135" s="225"/>
      <c r="B135" s="226"/>
      <c r="C135" s="225"/>
      <c r="D135" s="200" t="s">
        <v>212</v>
      </c>
      <c r="E135" s="227" t="s">
        <v>1</v>
      </c>
      <c r="F135" s="228" t="s">
        <v>2606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65" s="14" customFormat="1" x14ac:dyDescent="0.2">
      <c r="A136" s="198"/>
      <c r="B136" s="199"/>
      <c r="C136" s="198"/>
      <c r="D136" s="200" t="s">
        <v>212</v>
      </c>
      <c r="E136" s="201" t="s">
        <v>1</v>
      </c>
      <c r="F136" s="202" t="s">
        <v>81</v>
      </c>
      <c r="G136" s="198"/>
      <c r="H136" s="203">
        <v>1</v>
      </c>
      <c r="I136" s="198"/>
      <c r="J136" s="198"/>
      <c r="K136" s="198"/>
      <c r="L136" s="199"/>
      <c r="M136" s="204"/>
      <c r="N136" s="205"/>
      <c r="O136" s="205"/>
      <c r="P136" s="205"/>
      <c r="Q136" s="205"/>
      <c r="R136" s="205"/>
      <c r="S136" s="205"/>
      <c r="T136" s="206"/>
      <c r="U136" s="198"/>
      <c r="V136" s="198"/>
      <c r="AT136" s="102" t="s">
        <v>212</v>
      </c>
      <c r="AU136" s="102" t="s">
        <v>81</v>
      </c>
      <c r="AV136" s="14" t="s">
        <v>83</v>
      </c>
      <c r="AW136" s="14" t="s">
        <v>32</v>
      </c>
      <c r="AX136" s="14" t="s">
        <v>75</v>
      </c>
      <c r="AY136" s="102" t="s">
        <v>204</v>
      </c>
    </row>
    <row r="137" spans="1:65" s="15" customFormat="1" x14ac:dyDescent="0.2">
      <c r="A137" s="207"/>
      <c r="B137" s="208"/>
      <c r="C137" s="207"/>
      <c r="D137" s="200" t="s">
        <v>212</v>
      </c>
      <c r="E137" s="209" t="s">
        <v>1</v>
      </c>
      <c r="F137" s="210" t="s">
        <v>227</v>
      </c>
      <c r="G137" s="207"/>
      <c r="H137" s="211">
        <v>1</v>
      </c>
      <c r="I137" s="207"/>
      <c r="J137" s="207"/>
      <c r="K137" s="207"/>
      <c r="L137" s="208"/>
      <c r="M137" s="212"/>
      <c r="N137" s="213"/>
      <c r="O137" s="213"/>
      <c r="P137" s="213"/>
      <c r="Q137" s="213"/>
      <c r="R137" s="213"/>
      <c r="S137" s="213"/>
      <c r="T137" s="214"/>
      <c r="U137" s="207"/>
      <c r="V137" s="207"/>
      <c r="AT137" s="103" t="s">
        <v>212</v>
      </c>
      <c r="AU137" s="103" t="s">
        <v>81</v>
      </c>
      <c r="AV137" s="15" t="s">
        <v>211</v>
      </c>
      <c r="AW137" s="15" t="s">
        <v>32</v>
      </c>
      <c r="AX137" s="15" t="s">
        <v>81</v>
      </c>
      <c r="AY137" s="103" t="s">
        <v>204</v>
      </c>
    </row>
    <row r="138" spans="1:65" s="2" customFormat="1" ht="33" customHeight="1" x14ac:dyDescent="0.2">
      <c r="A138" s="111"/>
      <c r="B138" s="112"/>
      <c r="C138" s="187" t="s">
        <v>83</v>
      </c>
      <c r="D138" s="187" t="s">
        <v>207</v>
      </c>
      <c r="E138" s="188" t="s">
        <v>2607</v>
      </c>
      <c r="F138" s="189" t="s">
        <v>2608</v>
      </c>
      <c r="G138" s="190" t="s">
        <v>282</v>
      </c>
      <c r="H138" s="191">
        <v>1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0</v>
      </c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310</v>
      </c>
      <c r="AT138" s="99" t="s">
        <v>207</v>
      </c>
      <c r="AU138" s="99" t="s">
        <v>81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310</v>
      </c>
      <c r="BM138" s="99" t="s">
        <v>291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2609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2599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2600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2601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3" customFormat="1" ht="22.5" x14ac:dyDescent="0.2">
      <c r="A143" s="225"/>
      <c r="B143" s="226"/>
      <c r="C143" s="225"/>
      <c r="D143" s="200" t="s">
        <v>212</v>
      </c>
      <c r="E143" s="227" t="s">
        <v>1</v>
      </c>
      <c r="F143" s="228" t="s">
        <v>2602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3" customFormat="1" x14ac:dyDescent="0.2">
      <c r="A144" s="225"/>
      <c r="B144" s="226"/>
      <c r="C144" s="225"/>
      <c r="D144" s="200" t="s">
        <v>212</v>
      </c>
      <c r="E144" s="227" t="s">
        <v>1</v>
      </c>
      <c r="F144" s="228" t="s">
        <v>2603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65" s="13" customFormat="1" ht="33.75" x14ac:dyDescent="0.2">
      <c r="A145" s="225"/>
      <c r="B145" s="226"/>
      <c r="C145" s="225"/>
      <c r="D145" s="200" t="s">
        <v>212</v>
      </c>
      <c r="E145" s="227" t="s">
        <v>1</v>
      </c>
      <c r="F145" s="228" t="s">
        <v>2604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3" customFormat="1" x14ac:dyDescent="0.2">
      <c r="A146" s="225"/>
      <c r="B146" s="226"/>
      <c r="C146" s="225"/>
      <c r="D146" s="200" t="s">
        <v>212</v>
      </c>
      <c r="E146" s="227" t="s">
        <v>1</v>
      </c>
      <c r="F146" s="228" t="s">
        <v>2605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81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65" s="13" customFormat="1" ht="22.5" x14ac:dyDescent="0.2">
      <c r="A147" s="225"/>
      <c r="B147" s="226"/>
      <c r="C147" s="225"/>
      <c r="D147" s="200" t="s">
        <v>212</v>
      </c>
      <c r="E147" s="227" t="s">
        <v>1</v>
      </c>
      <c r="F147" s="228" t="s">
        <v>2606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81</v>
      </c>
      <c r="G148" s="198"/>
      <c r="H148" s="203">
        <v>1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81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81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33" customHeight="1" x14ac:dyDescent="0.2">
      <c r="A150" s="111"/>
      <c r="B150" s="112"/>
      <c r="C150" s="187" t="s">
        <v>230</v>
      </c>
      <c r="D150" s="187" t="s">
        <v>207</v>
      </c>
      <c r="E150" s="188" t="s">
        <v>2610</v>
      </c>
      <c r="F150" s="189" t="s">
        <v>2611</v>
      </c>
      <c r="G150" s="190" t="s">
        <v>282</v>
      </c>
      <c r="H150" s="191">
        <v>1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</v>
      </c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310</v>
      </c>
      <c r="AT150" s="99" t="s">
        <v>207</v>
      </c>
      <c r="AU150" s="99" t="s">
        <v>81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310</v>
      </c>
      <c r="BM150" s="99" t="s">
        <v>295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2609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2599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x14ac:dyDescent="0.2">
      <c r="A153" s="225"/>
      <c r="B153" s="226"/>
      <c r="C153" s="225"/>
      <c r="D153" s="200" t="s">
        <v>212</v>
      </c>
      <c r="E153" s="227" t="s">
        <v>1</v>
      </c>
      <c r="F153" s="228" t="s">
        <v>2600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2601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3" customFormat="1" ht="22.5" x14ac:dyDescent="0.2">
      <c r="A155" s="225"/>
      <c r="B155" s="226"/>
      <c r="C155" s="225"/>
      <c r="D155" s="200" t="s">
        <v>212</v>
      </c>
      <c r="E155" s="227" t="s">
        <v>1</v>
      </c>
      <c r="F155" s="228" t="s">
        <v>2602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3" customFormat="1" x14ac:dyDescent="0.2">
      <c r="A156" s="225"/>
      <c r="B156" s="226"/>
      <c r="C156" s="225"/>
      <c r="D156" s="200" t="s">
        <v>212</v>
      </c>
      <c r="E156" s="227" t="s">
        <v>1</v>
      </c>
      <c r="F156" s="228" t="s">
        <v>2612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33.75" x14ac:dyDescent="0.2">
      <c r="A157" s="225"/>
      <c r="B157" s="226"/>
      <c r="C157" s="225"/>
      <c r="D157" s="200" t="s">
        <v>212</v>
      </c>
      <c r="E157" s="227" t="s">
        <v>1</v>
      </c>
      <c r="F157" s="228" t="s">
        <v>2604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2613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3" customFormat="1" ht="22.5" x14ac:dyDescent="0.2">
      <c r="A159" s="225"/>
      <c r="B159" s="226"/>
      <c r="C159" s="225"/>
      <c r="D159" s="200" t="s">
        <v>212</v>
      </c>
      <c r="E159" s="227" t="s">
        <v>1</v>
      </c>
      <c r="F159" s="228" t="s">
        <v>2606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81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81</v>
      </c>
      <c r="G160" s="198"/>
      <c r="H160" s="203">
        <v>1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81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1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81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24.2" customHeight="1" x14ac:dyDescent="0.2">
      <c r="A162" s="111"/>
      <c r="B162" s="112"/>
      <c r="C162" s="187" t="s">
        <v>211</v>
      </c>
      <c r="D162" s="187" t="s">
        <v>207</v>
      </c>
      <c r="E162" s="188" t="s">
        <v>2614</v>
      </c>
      <c r="F162" s="189" t="s">
        <v>2615</v>
      </c>
      <c r="G162" s="190" t="s">
        <v>282</v>
      </c>
      <c r="H162" s="191">
        <v>1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310</v>
      </c>
      <c r="AT162" s="99" t="s">
        <v>207</v>
      </c>
      <c r="AU162" s="99" t="s">
        <v>81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310</v>
      </c>
      <c r="BM162" s="99" t="s">
        <v>305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2609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2599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2600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3" customFormat="1" x14ac:dyDescent="0.2">
      <c r="A166" s="225"/>
      <c r="B166" s="226"/>
      <c r="C166" s="225"/>
      <c r="D166" s="200" t="s">
        <v>212</v>
      </c>
      <c r="E166" s="227" t="s">
        <v>1</v>
      </c>
      <c r="F166" s="228" t="s">
        <v>2616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3" customFormat="1" ht="22.5" x14ac:dyDescent="0.2">
      <c r="A167" s="225"/>
      <c r="B167" s="226"/>
      <c r="C167" s="225"/>
      <c r="D167" s="200" t="s">
        <v>212</v>
      </c>
      <c r="E167" s="227" t="s">
        <v>1</v>
      </c>
      <c r="F167" s="228" t="s">
        <v>2617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65" s="13" customFormat="1" x14ac:dyDescent="0.2">
      <c r="A168" s="225"/>
      <c r="B168" s="226"/>
      <c r="C168" s="225"/>
      <c r="D168" s="200" t="s">
        <v>212</v>
      </c>
      <c r="E168" s="227" t="s">
        <v>1</v>
      </c>
      <c r="F168" s="228" t="s">
        <v>2603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65" s="13" customFormat="1" ht="33.75" x14ac:dyDescent="0.2">
      <c r="A169" s="225"/>
      <c r="B169" s="226"/>
      <c r="C169" s="225"/>
      <c r="D169" s="200" t="s">
        <v>212</v>
      </c>
      <c r="E169" s="227" t="s">
        <v>1</v>
      </c>
      <c r="F169" s="228" t="s">
        <v>2604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81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3" customFormat="1" ht="22.5" x14ac:dyDescent="0.2">
      <c r="A170" s="225"/>
      <c r="B170" s="226"/>
      <c r="C170" s="225"/>
      <c r="D170" s="200" t="s">
        <v>212</v>
      </c>
      <c r="E170" s="227" t="s">
        <v>1</v>
      </c>
      <c r="F170" s="228" t="s">
        <v>2618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3" customFormat="1" ht="22.5" x14ac:dyDescent="0.2">
      <c r="A171" s="225"/>
      <c r="B171" s="226"/>
      <c r="C171" s="225"/>
      <c r="D171" s="200" t="s">
        <v>212</v>
      </c>
      <c r="E171" s="227" t="s">
        <v>1</v>
      </c>
      <c r="F171" s="228" t="s">
        <v>2606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81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81</v>
      </c>
      <c r="G172" s="198"/>
      <c r="H172" s="203">
        <v>1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81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5" customFormat="1" x14ac:dyDescent="0.2">
      <c r="A173" s="207"/>
      <c r="B173" s="208"/>
      <c r="C173" s="207"/>
      <c r="D173" s="200" t="s">
        <v>212</v>
      </c>
      <c r="E173" s="209" t="s">
        <v>1</v>
      </c>
      <c r="F173" s="210" t="s">
        <v>227</v>
      </c>
      <c r="G173" s="207"/>
      <c r="H173" s="211">
        <v>1</v>
      </c>
      <c r="I173" s="207"/>
      <c r="J173" s="207"/>
      <c r="K173" s="207"/>
      <c r="L173" s="208"/>
      <c r="M173" s="212"/>
      <c r="N173" s="213"/>
      <c r="O173" s="213"/>
      <c r="P173" s="213"/>
      <c r="Q173" s="213"/>
      <c r="R173" s="213"/>
      <c r="S173" s="213"/>
      <c r="T173" s="214"/>
      <c r="U173" s="207"/>
      <c r="V173" s="207"/>
      <c r="AT173" s="103" t="s">
        <v>212</v>
      </c>
      <c r="AU173" s="103" t="s">
        <v>81</v>
      </c>
      <c r="AV173" s="15" t="s">
        <v>211</v>
      </c>
      <c r="AW173" s="15" t="s">
        <v>32</v>
      </c>
      <c r="AX173" s="15" t="s">
        <v>81</v>
      </c>
      <c r="AY173" s="103" t="s">
        <v>204</v>
      </c>
    </row>
    <row r="174" spans="1:65" s="2" customFormat="1" ht="24.2" customHeight="1" x14ac:dyDescent="0.2">
      <c r="A174" s="111"/>
      <c r="B174" s="112"/>
      <c r="C174" s="187" t="s">
        <v>288</v>
      </c>
      <c r="D174" s="187" t="s">
        <v>207</v>
      </c>
      <c r="E174" s="188" t="s">
        <v>2619</v>
      </c>
      <c r="F174" s="189" t="s">
        <v>2620</v>
      </c>
      <c r="G174" s="190" t="s">
        <v>282</v>
      </c>
      <c r="H174" s="191">
        <v>1</v>
      </c>
      <c r="I174" s="192"/>
      <c r="J174" s="192">
        <f>ROUND(I174*H174,2)</f>
        <v>0</v>
      </c>
      <c r="K174" s="193"/>
      <c r="L174" s="112"/>
      <c r="M174" s="194" t="s">
        <v>1</v>
      </c>
      <c r="N174" s="195" t="s">
        <v>40</v>
      </c>
      <c r="O174" s="196">
        <v>0</v>
      </c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310</v>
      </c>
      <c r="AT174" s="99" t="s">
        <v>207</v>
      </c>
      <c r="AU174" s="99" t="s">
        <v>81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310</v>
      </c>
      <c r="BM174" s="99" t="s">
        <v>310</v>
      </c>
    </row>
    <row r="175" spans="1:65" s="13" customFormat="1" x14ac:dyDescent="0.2">
      <c r="A175" s="225"/>
      <c r="B175" s="226"/>
      <c r="C175" s="225"/>
      <c r="D175" s="200" t="s">
        <v>212</v>
      </c>
      <c r="E175" s="227" t="s">
        <v>1</v>
      </c>
      <c r="F175" s="228" t="s">
        <v>2609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3" customFormat="1" x14ac:dyDescent="0.2">
      <c r="A176" s="225"/>
      <c r="B176" s="226"/>
      <c r="C176" s="225"/>
      <c r="D176" s="200" t="s">
        <v>212</v>
      </c>
      <c r="E176" s="227" t="s">
        <v>1</v>
      </c>
      <c r="F176" s="228" t="s">
        <v>2621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2600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2616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3" customFormat="1" ht="22.5" x14ac:dyDescent="0.2">
      <c r="A179" s="225"/>
      <c r="B179" s="226"/>
      <c r="C179" s="225"/>
      <c r="D179" s="200" t="s">
        <v>212</v>
      </c>
      <c r="E179" s="227" t="s">
        <v>1</v>
      </c>
      <c r="F179" s="228" t="s">
        <v>2617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2603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81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65" s="13" customFormat="1" ht="33.75" x14ac:dyDescent="0.2">
      <c r="A181" s="225"/>
      <c r="B181" s="226"/>
      <c r="C181" s="225"/>
      <c r="D181" s="200" t="s">
        <v>212</v>
      </c>
      <c r="E181" s="227" t="s">
        <v>1</v>
      </c>
      <c r="F181" s="228" t="s">
        <v>2604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81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65" s="13" customFormat="1" ht="22.5" x14ac:dyDescent="0.2">
      <c r="A182" s="225"/>
      <c r="B182" s="226"/>
      <c r="C182" s="225"/>
      <c r="D182" s="200" t="s">
        <v>212</v>
      </c>
      <c r="E182" s="227" t="s">
        <v>1</v>
      </c>
      <c r="F182" s="228" t="s">
        <v>2618</v>
      </c>
      <c r="G182" s="225"/>
      <c r="H182" s="227" t="s">
        <v>1</v>
      </c>
      <c r="I182" s="225"/>
      <c r="J182" s="225"/>
      <c r="K182" s="225"/>
      <c r="L182" s="226"/>
      <c r="M182" s="229"/>
      <c r="N182" s="230"/>
      <c r="O182" s="230"/>
      <c r="P182" s="230"/>
      <c r="Q182" s="230"/>
      <c r="R182" s="230"/>
      <c r="S182" s="230"/>
      <c r="T182" s="231"/>
      <c r="U182" s="225"/>
      <c r="V182" s="225"/>
      <c r="AT182" s="101" t="s">
        <v>212</v>
      </c>
      <c r="AU182" s="101" t="s">
        <v>81</v>
      </c>
      <c r="AV182" s="13" t="s">
        <v>81</v>
      </c>
      <c r="AW182" s="13" t="s">
        <v>32</v>
      </c>
      <c r="AX182" s="13" t="s">
        <v>75</v>
      </c>
      <c r="AY182" s="101" t="s">
        <v>204</v>
      </c>
    </row>
    <row r="183" spans="1:65" s="13" customFormat="1" ht="22.5" x14ac:dyDescent="0.2">
      <c r="A183" s="225"/>
      <c r="B183" s="226"/>
      <c r="C183" s="225"/>
      <c r="D183" s="200" t="s">
        <v>212</v>
      </c>
      <c r="E183" s="227" t="s">
        <v>1</v>
      </c>
      <c r="F183" s="228" t="s">
        <v>2606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81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65" s="14" customFormat="1" x14ac:dyDescent="0.2">
      <c r="A184" s="198"/>
      <c r="B184" s="199"/>
      <c r="C184" s="198"/>
      <c r="D184" s="200" t="s">
        <v>212</v>
      </c>
      <c r="E184" s="201" t="s">
        <v>1</v>
      </c>
      <c r="F184" s="202" t="s">
        <v>81</v>
      </c>
      <c r="G184" s="198"/>
      <c r="H184" s="203">
        <v>1</v>
      </c>
      <c r="I184" s="198"/>
      <c r="J184" s="198"/>
      <c r="K184" s="198"/>
      <c r="L184" s="199"/>
      <c r="M184" s="204"/>
      <c r="N184" s="205"/>
      <c r="O184" s="205"/>
      <c r="P184" s="205"/>
      <c r="Q184" s="205"/>
      <c r="R184" s="205"/>
      <c r="S184" s="205"/>
      <c r="T184" s="206"/>
      <c r="U184" s="198"/>
      <c r="V184" s="198"/>
      <c r="AT184" s="102" t="s">
        <v>212</v>
      </c>
      <c r="AU184" s="102" t="s">
        <v>81</v>
      </c>
      <c r="AV184" s="14" t="s">
        <v>83</v>
      </c>
      <c r="AW184" s="14" t="s">
        <v>32</v>
      </c>
      <c r="AX184" s="14" t="s">
        <v>75</v>
      </c>
      <c r="AY184" s="102" t="s">
        <v>204</v>
      </c>
    </row>
    <row r="185" spans="1:65" s="15" customFormat="1" x14ac:dyDescent="0.2">
      <c r="A185" s="207"/>
      <c r="B185" s="208"/>
      <c r="C185" s="207"/>
      <c r="D185" s="200" t="s">
        <v>212</v>
      </c>
      <c r="E185" s="209" t="s">
        <v>1</v>
      </c>
      <c r="F185" s="210" t="s">
        <v>227</v>
      </c>
      <c r="G185" s="207"/>
      <c r="H185" s="211">
        <v>1</v>
      </c>
      <c r="I185" s="207"/>
      <c r="J185" s="207"/>
      <c r="K185" s="207"/>
      <c r="L185" s="208"/>
      <c r="M185" s="212"/>
      <c r="N185" s="213"/>
      <c r="O185" s="213"/>
      <c r="P185" s="213"/>
      <c r="Q185" s="213"/>
      <c r="R185" s="213"/>
      <c r="S185" s="213"/>
      <c r="T185" s="214"/>
      <c r="U185" s="207"/>
      <c r="V185" s="207"/>
      <c r="AT185" s="103" t="s">
        <v>212</v>
      </c>
      <c r="AU185" s="103" t="s">
        <v>81</v>
      </c>
      <c r="AV185" s="15" t="s">
        <v>211</v>
      </c>
      <c r="AW185" s="15" t="s">
        <v>32</v>
      </c>
      <c r="AX185" s="15" t="s">
        <v>81</v>
      </c>
      <c r="AY185" s="103" t="s">
        <v>204</v>
      </c>
    </row>
    <row r="186" spans="1:65" s="2" customFormat="1" ht="33" customHeight="1" x14ac:dyDescent="0.2">
      <c r="A186" s="111"/>
      <c r="B186" s="112"/>
      <c r="C186" s="187" t="s">
        <v>205</v>
      </c>
      <c r="D186" s="187" t="s">
        <v>207</v>
      </c>
      <c r="E186" s="188" t="s">
        <v>2622</v>
      </c>
      <c r="F186" s="189" t="s">
        <v>2623</v>
      </c>
      <c r="G186" s="190" t="s">
        <v>282</v>
      </c>
      <c r="H186" s="191">
        <v>1</v>
      </c>
      <c r="I186" s="192"/>
      <c r="J186" s="192">
        <f>ROUND(I186*H186,2)</f>
        <v>0</v>
      </c>
      <c r="K186" s="193"/>
      <c r="L186" s="112"/>
      <c r="M186" s="194" t="s">
        <v>1</v>
      </c>
      <c r="N186" s="195" t="s">
        <v>40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310</v>
      </c>
      <c r="AT186" s="99" t="s">
        <v>207</v>
      </c>
      <c r="AU186" s="99" t="s">
        <v>81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310</v>
      </c>
      <c r="BM186" s="99" t="s">
        <v>313</v>
      </c>
    </row>
    <row r="187" spans="1:65" s="13" customFormat="1" x14ac:dyDescent="0.2">
      <c r="A187" s="225"/>
      <c r="B187" s="226"/>
      <c r="C187" s="225"/>
      <c r="D187" s="200" t="s">
        <v>212</v>
      </c>
      <c r="E187" s="227" t="s">
        <v>1</v>
      </c>
      <c r="F187" s="228" t="s">
        <v>2609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65" s="13" customFormat="1" x14ac:dyDescent="0.2">
      <c r="A188" s="225"/>
      <c r="B188" s="226"/>
      <c r="C188" s="225"/>
      <c r="D188" s="200" t="s">
        <v>212</v>
      </c>
      <c r="E188" s="227" t="s">
        <v>1</v>
      </c>
      <c r="F188" s="228" t="s">
        <v>2599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65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2624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65" s="13" customFormat="1" ht="22.5" x14ac:dyDescent="0.2">
      <c r="A190" s="225"/>
      <c r="B190" s="226"/>
      <c r="C190" s="225"/>
      <c r="D190" s="200" t="s">
        <v>212</v>
      </c>
      <c r="E190" s="227" t="s">
        <v>1</v>
      </c>
      <c r="F190" s="228" t="s">
        <v>2625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81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3" customFormat="1" x14ac:dyDescent="0.2">
      <c r="A191" s="225"/>
      <c r="B191" s="226"/>
      <c r="C191" s="225"/>
      <c r="D191" s="200" t="s">
        <v>212</v>
      </c>
      <c r="E191" s="227" t="s">
        <v>1</v>
      </c>
      <c r="F191" s="228" t="s">
        <v>2603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81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65" s="13" customFormat="1" ht="22.5" x14ac:dyDescent="0.2">
      <c r="A192" s="225"/>
      <c r="B192" s="226"/>
      <c r="C192" s="225"/>
      <c r="D192" s="200" t="s">
        <v>212</v>
      </c>
      <c r="E192" s="227" t="s">
        <v>1</v>
      </c>
      <c r="F192" s="228" t="s">
        <v>2626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3" customFormat="1" x14ac:dyDescent="0.2">
      <c r="A193" s="225"/>
      <c r="B193" s="226"/>
      <c r="C193" s="225"/>
      <c r="D193" s="200" t="s">
        <v>212</v>
      </c>
      <c r="E193" s="227" t="s">
        <v>1</v>
      </c>
      <c r="F193" s="228" t="s">
        <v>2613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3" customFormat="1" ht="22.5" x14ac:dyDescent="0.2">
      <c r="A194" s="225"/>
      <c r="B194" s="226"/>
      <c r="C194" s="225"/>
      <c r="D194" s="200" t="s">
        <v>212</v>
      </c>
      <c r="E194" s="227" t="s">
        <v>1</v>
      </c>
      <c r="F194" s="228" t="s">
        <v>2606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81</v>
      </c>
      <c r="G195" s="198"/>
      <c r="H195" s="203">
        <v>1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81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65" s="15" customFormat="1" x14ac:dyDescent="0.2">
      <c r="A196" s="207"/>
      <c r="B196" s="208"/>
      <c r="C196" s="207"/>
      <c r="D196" s="200" t="s">
        <v>212</v>
      </c>
      <c r="E196" s="209" t="s">
        <v>1</v>
      </c>
      <c r="F196" s="210" t="s">
        <v>227</v>
      </c>
      <c r="G196" s="207"/>
      <c r="H196" s="211">
        <v>1</v>
      </c>
      <c r="I196" s="207"/>
      <c r="J196" s="207"/>
      <c r="K196" s="207"/>
      <c r="L196" s="208"/>
      <c r="M196" s="212"/>
      <c r="N196" s="213"/>
      <c r="O196" s="213"/>
      <c r="P196" s="213"/>
      <c r="Q196" s="213"/>
      <c r="R196" s="213"/>
      <c r="S196" s="213"/>
      <c r="T196" s="214"/>
      <c r="U196" s="207"/>
      <c r="V196" s="207"/>
      <c r="AT196" s="103" t="s">
        <v>212</v>
      </c>
      <c r="AU196" s="103" t="s">
        <v>81</v>
      </c>
      <c r="AV196" s="15" t="s">
        <v>211</v>
      </c>
      <c r="AW196" s="15" t="s">
        <v>32</v>
      </c>
      <c r="AX196" s="15" t="s">
        <v>81</v>
      </c>
      <c r="AY196" s="103" t="s">
        <v>204</v>
      </c>
    </row>
    <row r="197" spans="1:65" s="2" customFormat="1" ht="33" customHeight="1" x14ac:dyDescent="0.2">
      <c r="A197" s="111"/>
      <c r="B197" s="112"/>
      <c r="C197" s="187" t="s">
        <v>302</v>
      </c>
      <c r="D197" s="187" t="s">
        <v>207</v>
      </c>
      <c r="E197" s="188" t="s">
        <v>2627</v>
      </c>
      <c r="F197" s="189" t="s">
        <v>2623</v>
      </c>
      <c r="G197" s="190" t="s">
        <v>282</v>
      </c>
      <c r="H197" s="191">
        <v>1</v>
      </c>
      <c r="I197" s="192"/>
      <c r="J197" s="192">
        <f>ROUND(I197*H197,2)</f>
        <v>0</v>
      </c>
      <c r="K197" s="193"/>
      <c r="L197" s="112"/>
      <c r="M197" s="194" t="s">
        <v>1</v>
      </c>
      <c r="N197" s="195" t="s">
        <v>40</v>
      </c>
      <c r="O197" s="196">
        <v>0</v>
      </c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310</v>
      </c>
      <c r="AT197" s="99" t="s">
        <v>207</v>
      </c>
      <c r="AU197" s="99" t="s">
        <v>81</v>
      </c>
      <c r="AY197" s="18" t="s">
        <v>204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8" t="s">
        <v>81</v>
      </c>
      <c r="BK197" s="100">
        <f>ROUND(I197*H197,2)</f>
        <v>0</v>
      </c>
      <c r="BL197" s="18" t="s">
        <v>310</v>
      </c>
      <c r="BM197" s="99" t="s">
        <v>316</v>
      </c>
    </row>
    <row r="198" spans="1:65" s="13" customFormat="1" x14ac:dyDescent="0.2">
      <c r="A198" s="225"/>
      <c r="B198" s="226"/>
      <c r="C198" s="225"/>
      <c r="D198" s="200" t="s">
        <v>212</v>
      </c>
      <c r="E198" s="227" t="s">
        <v>1</v>
      </c>
      <c r="F198" s="228" t="s">
        <v>2609</v>
      </c>
      <c r="G198" s="225"/>
      <c r="H198" s="227" t="s">
        <v>1</v>
      </c>
      <c r="I198" s="225"/>
      <c r="J198" s="225"/>
      <c r="K198" s="225"/>
      <c r="L198" s="226"/>
      <c r="M198" s="229"/>
      <c r="N198" s="230"/>
      <c r="O198" s="230"/>
      <c r="P198" s="230"/>
      <c r="Q198" s="230"/>
      <c r="R198" s="230"/>
      <c r="S198" s="230"/>
      <c r="T198" s="231"/>
      <c r="U198" s="225"/>
      <c r="V198" s="225"/>
      <c r="AT198" s="101" t="s">
        <v>212</v>
      </c>
      <c r="AU198" s="101" t="s">
        <v>81</v>
      </c>
      <c r="AV198" s="13" t="s">
        <v>81</v>
      </c>
      <c r="AW198" s="13" t="s">
        <v>32</v>
      </c>
      <c r="AX198" s="13" t="s">
        <v>75</v>
      </c>
      <c r="AY198" s="101" t="s">
        <v>204</v>
      </c>
    </row>
    <row r="199" spans="1:65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2599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81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3" customFormat="1" x14ac:dyDescent="0.2">
      <c r="A200" s="225"/>
      <c r="B200" s="226"/>
      <c r="C200" s="225"/>
      <c r="D200" s="200" t="s">
        <v>212</v>
      </c>
      <c r="E200" s="227" t="s">
        <v>1</v>
      </c>
      <c r="F200" s="228" t="s">
        <v>2628</v>
      </c>
      <c r="G200" s="225"/>
      <c r="H200" s="227" t="s">
        <v>1</v>
      </c>
      <c r="I200" s="225"/>
      <c r="J200" s="225"/>
      <c r="K200" s="225"/>
      <c r="L200" s="226"/>
      <c r="M200" s="229"/>
      <c r="N200" s="230"/>
      <c r="O200" s="230"/>
      <c r="P200" s="230"/>
      <c r="Q200" s="230"/>
      <c r="R200" s="230"/>
      <c r="S200" s="230"/>
      <c r="T200" s="231"/>
      <c r="U200" s="225"/>
      <c r="V200" s="225"/>
      <c r="AT200" s="101" t="s">
        <v>212</v>
      </c>
      <c r="AU200" s="101" t="s">
        <v>81</v>
      </c>
      <c r="AV200" s="13" t="s">
        <v>81</v>
      </c>
      <c r="AW200" s="13" t="s">
        <v>32</v>
      </c>
      <c r="AX200" s="13" t="s">
        <v>75</v>
      </c>
      <c r="AY200" s="101" t="s">
        <v>204</v>
      </c>
    </row>
    <row r="201" spans="1:65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2629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3" customFormat="1" ht="22.5" x14ac:dyDescent="0.2">
      <c r="A202" s="225"/>
      <c r="B202" s="226"/>
      <c r="C202" s="225"/>
      <c r="D202" s="200" t="s">
        <v>212</v>
      </c>
      <c r="E202" s="227" t="s">
        <v>1</v>
      </c>
      <c r="F202" s="228" t="s">
        <v>2625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81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2603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81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3" customFormat="1" ht="22.5" x14ac:dyDescent="0.2">
      <c r="A204" s="225"/>
      <c r="B204" s="226"/>
      <c r="C204" s="225"/>
      <c r="D204" s="200" t="s">
        <v>212</v>
      </c>
      <c r="E204" s="227" t="s">
        <v>1</v>
      </c>
      <c r="F204" s="228" t="s">
        <v>2630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65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2613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ht="22.5" x14ac:dyDescent="0.2">
      <c r="A206" s="225"/>
      <c r="B206" s="226"/>
      <c r="C206" s="225"/>
      <c r="D206" s="200" t="s">
        <v>212</v>
      </c>
      <c r="E206" s="227" t="s">
        <v>1</v>
      </c>
      <c r="F206" s="228" t="s">
        <v>2606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4" customFormat="1" x14ac:dyDescent="0.2">
      <c r="A207" s="198"/>
      <c r="B207" s="199"/>
      <c r="C207" s="198"/>
      <c r="D207" s="200" t="s">
        <v>212</v>
      </c>
      <c r="E207" s="201" t="s">
        <v>1</v>
      </c>
      <c r="F207" s="202" t="s">
        <v>81</v>
      </c>
      <c r="G207" s="198"/>
      <c r="H207" s="203">
        <v>1</v>
      </c>
      <c r="I207" s="198"/>
      <c r="J207" s="198"/>
      <c r="K207" s="198"/>
      <c r="L207" s="199"/>
      <c r="M207" s="204"/>
      <c r="N207" s="205"/>
      <c r="O207" s="205"/>
      <c r="P207" s="205"/>
      <c r="Q207" s="205"/>
      <c r="R207" s="205"/>
      <c r="S207" s="205"/>
      <c r="T207" s="206"/>
      <c r="U207" s="198"/>
      <c r="V207" s="198"/>
      <c r="AT207" s="102" t="s">
        <v>212</v>
      </c>
      <c r="AU207" s="102" t="s">
        <v>81</v>
      </c>
      <c r="AV207" s="14" t="s">
        <v>83</v>
      </c>
      <c r="AW207" s="14" t="s">
        <v>32</v>
      </c>
      <c r="AX207" s="14" t="s">
        <v>75</v>
      </c>
      <c r="AY207" s="102" t="s">
        <v>204</v>
      </c>
    </row>
    <row r="208" spans="1:65" s="15" customFormat="1" x14ac:dyDescent="0.2">
      <c r="A208" s="207"/>
      <c r="B208" s="208"/>
      <c r="C208" s="207"/>
      <c r="D208" s="200" t="s">
        <v>212</v>
      </c>
      <c r="E208" s="209" t="s">
        <v>1</v>
      </c>
      <c r="F208" s="210" t="s">
        <v>227</v>
      </c>
      <c r="G208" s="207"/>
      <c r="H208" s="211">
        <v>1</v>
      </c>
      <c r="I208" s="207"/>
      <c r="J208" s="207"/>
      <c r="K208" s="207"/>
      <c r="L208" s="208"/>
      <c r="M208" s="212"/>
      <c r="N208" s="213"/>
      <c r="O208" s="213"/>
      <c r="P208" s="213"/>
      <c r="Q208" s="213"/>
      <c r="R208" s="213"/>
      <c r="S208" s="213"/>
      <c r="T208" s="214"/>
      <c r="U208" s="207"/>
      <c r="V208" s="207"/>
      <c r="AT208" s="103" t="s">
        <v>212</v>
      </c>
      <c r="AU208" s="103" t="s">
        <v>81</v>
      </c>
      <c r="AV208" s="15" t="s">
        <v>211</v>
      </c>
      <c r="AW208" s="15" t="s">
        <v>32</v>
      </c>
      <c r="AX208" s="15" t="s">
        <v>81</v>
      </c>
      <c r="AY208" s="103" t="s">
        <v>204</v>
      </c>
    </row>
    <row r="209" spans="1:65" s="2" customFormat="1" ht="33" customHeight="1" x14ac:dyDescent="0.2">
      <c r="A209" s="111"/>
      <c r="B209" s="112"/>
      <c r="C209" s="187" t="s">
        <v>278</v>
      </c>
      <c r="D209" s="187" t="s">
        <v>207</v>
      </c>
      <c r="E209" s="188" t="s">
        <v>2631</v>
      </c>
      <c r="F209" s="189" t="s">
        <v>2632</v>
      </c>
      <c r="G209" s="190" t="s">
        <v>282</v>
      </c>
      <c r="H209" s="191">
        <v>1</v>
      </c>
      <c r="I209" s="192"/>
      <c r="J209" s="192">
        <f>ROUND(I209*H209,2)</f>
        <v>0</v>
      </c>
      <c r="K209" s="193"/>
      <c r="L209" s="112"/>
      <c r="M209" s="194" t="s">
        <v>1</v>
      </c>
      <c r="N209" s="195" t="s">
        <v>40</v>
      </c>
      <c r="O209" s="196">
        <v>0</v>
      </c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111"/>
      <c r="V209" s="111"/>
      <c r="W209" s="29"/>
      <c r="X209" s="29"/>
      <c r="Y209" s="29"/>
      <c r="Z209" s="29"/>
      <c r="AA209" s="29"/>
      <c r="AB209" s="29"/>
      <c r="AC209" s="29"/>
      <c r="AD209" s="29"/>
      <c r="AE209" s="29"/>
      <c r="AR209" s="99" t="s">
        <v>310</v>
      </c>
      <c r="AT209" s="99" t="s">
        <v>207</v>
      </c>
      <c r="AU209" s="99" t="s">
        <v>81</v>
      </c>
      <c r="AY209" s="18" t="s">
        <v>204</v>
      </c>
      <c r="BE209" s="100">
        <f>IF(N209="základní",J209,0)</f>
        <v>0</v>
      </c>
      <c r="BF209" s="100">
        <f>IF(N209="snížená",J209,0)</f>
        <v>0</v>
      </c>
      <c r="BG209" s="100">
        <f>IF(N209="zákl. přenesená",J209,0)</f>
        <v>0</v>
      </c>
      <c r="BH209" s="100">
        <f>IF(N209="sníž. přenesená",J209,0)</f>
        <v>0</v>
      </c>
      <c r="BI209" s="100">
        <f>IF(N209="nulová",J209,0)</f>
        <v>0</v>
      </c>
      <c r="BJ209" s="18" t="s">
        <v>81</v>
      </c>
      <c r="BK209" s="100">
        <f>ROUND(I209*H209,2)</f>
        <v>0</v>
      </c>
      <c r="BL209" s="18" t="s">
        <v>310</v>
      </c>
      <c r="BM209" s="99" t="s">
        <v>320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2609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81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3" customFormat="1" x14ac:dyDescent="0.2">
      <c r="A211" s="225"/>
      <c r="B211" s="226"/>
      <c r="C211" s="225"/>
      <c r="D211" s="200" t="s">
        <v>212</v>
      </c>
      <c r="E211" s="227" t="s">
        <v>1</v>
      </c>
      <c r="F211" s="228" t="s">
        <v>2633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81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3" customFormat="1" x14ac:dyDescent="0.2">
      <c r="A212" s="225"/>
      <c r="B212" s="226"/>
      <c r="C212" s="225"/>
      <c r="D212" s="200" t="s">
        <v>212</v>
      </c>
      <c r="E212" s="227" t="s">
        <v>1</v>
      </c>
      <c r="F212" s="228" t="s">
        <v>2634</v>
      </c>
      <c r="G212" s="225"/>
      <c r="H212" s="227" t="s">
        <v>1</v>
      </c>
      <c r="I212" s="225"/>
      <c r="J212" s="225"/>
      <c r="K212" s="225"/>
      <c r="L212" s="226"/>
      <c r="M212" s="229"/>
      <c r="N212" s="230"/>
      <c r="O212" s="230"/>
      <c r="P212" s="230"/>
      <c r="Q212" s="230"/>
      <c r="R212" s="230"/>
      <c r="S212" s="230"/>
      <c r="T212" s="231"/>
      <c r="U212" s="225"/>
      <c r="V212" s="225"/>
      <c r="AT212" s="101" t="s">
        <v>212</v>
      </c>
      <c r="AU212" s="101" t="s">
        <v>81</v>
      </c>
      <c r="AV212" s="13" t="s">
        <v>81</v>
      </c>
      <c r="AW212" s="13" t="s">
        <v>32</v>
      </c>
      <c r="AX212" s="13" t="s">
        <v>75</v>
      </c>
      <c r="AY212" s="101" t="s">
        <v>204</v>
      </c>
    </row>
    <row r="213" spans="1:65" s="13" customFormat="1" x14ac:dyDescent="0.2">
      <c r="A213" s="225"/>
      <c r="B213" s="226"/>
      <c r="C213" s="225"/>
      <c r="D213" s="200" t="s">
        <v>212</v>
      </c>
      <c r="E213" s="227" t="s">
        <v>1</v>
      </c>
      <c r="F213" s="228" t="s">
        <v>2600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3" customFormat="1" x14ac:dyDescent="0.2">
      <c r="A214" s="225"/>
      <c r="B214" s="226"/>
      <c r="C214" s="225"/>
      <c r="D214" s="200" t="s">
        <v>212</v>
      </c>
      <c r="E214" s="227" t="s">
        <v>1</v>
      </c>
      <c r="F214" s="228" t="s">
        <v>2629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3" customFormat="1" ht="22.5" x14ac:dyDescent="0.2">
      <c r="A215" s="225"/>
      <c r="B215" s="226"/>
      <c r="C215" s="225"/>
      <c r="D215" s="200" t="s">
        <v>212</v>
      </c>
      <c r="E215" s="227" t="s">
        <v>1</v>
      </c>
      <c r="F215" s="228" t="s">
        <v>2625</v>
      </c>
      <c r="G215" s="225"/>
      <c r="H215" s="227" t="s">
        <v>1</v>
      </c>
      <c r="I215" s="225"/>
      <c r="J215" s="225"/>
      <c r="K215" s="225"/>
      <c r="L215" s="226"/>
      <c r="M215" s="229"/>
      <c r="N215" s="230"/>
      <c r="O215" s="230"/>
      <c r="P215" s="230"/>
      <c r="Q215" s="230"/>
      <c r="R215" s="230"/>
      <c r="S215" s="230"/>
      <c r="T215" s="231"/>
      <c r="U215" s="225"/>
      <c r="V215" s="225"/>
      <c r="AT215" s="101" t="s">
        <v>212</v>
      </c>
      <c r="AU215" s="101" t="s">
        <v>81</v>
      </c>
      <c r="AV215" s="13" t="s">
        <v>81</v>
      </c>
      <c r="AW215" s="13" t="s">
        <v>32</v>
      </c>
      <c r="AX215" s="13" t="s">
        <v>75</v>
      </c>
      <c r="AY215" s="101" t="s">
        <v>204</v>
      </c>
    </row>
    <row r="216" spans="1:65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2603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81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65" s="13" customFormat="1" ht="22.5" x14ac:dyDescent="0.2">
      <c r="A217" s="225"/>
      <c r="B217" s="226"/>
      <c r="C217" s="225"/>
      <c r="D217" s="200" t="s">
        <v>212</v>
      </c>
      <c r="E217" s="227" t="s">
        <v>1</v>
      </c>
      <c r="F217" s="228" t="s">
        <v>2630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81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65" s="13" customFormat="1" x14ac:dyDescent="0.2">
      <c r="A218" s="225"/>
      <c r="B218" s="226"/>
      <c r="C218" s="225"/>
      <c r="D218" s="200" t="s">
        <v>212</v>
      </c>
      <c r="E218" s="227" t="s">
        <v>1</v>
      </c>
      <c r="F218" s="228" t="s">
        <v>2613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65" s="13" customFormat="1" ht="22.5" x14ac:dyDescent="0.2">
      <c r="A219" s="225"/>
      <c r="B219" s="226"/>
      <c r="C219" s="225"/>
      <c r="D219" s="200" t="s">
        <v>212</v>
      </c>
      <c r="E219" s="227" t="s">
        <v>1</v>
      </c>
      <c r="F219" s="228" t="s">
        <v>2606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4" customFormat="1" x14ac:dyDescent="0.2">
      <c r="A220" s="198"/>
      <c r="B220" s="199"/>
      <c r="C220" s="198"/>
      <c r="D220" s="200" t="s">
        <v>212</v>
      </c>
      <c r="E220" s="201" t="s">
        <v>1</v>
      </c>
      <c r="F220" s="202" t="s">
        <v>81</v>
      </c>
      <c r="G220" s="198"/>
      <c r="H220" s="203">
        <v>1</v>
      </c>
      <c r="I220" s="198"/>
      <c r="J220" s="198"/>
      <c r="K220" s="198"/>
      <c r="L220" s="199"/>
      <c r="M220" s="204"/>
      <c r="N220" s="205"/>
      <c r="O220" s="205"/>
      <c r="P220" s="205"/>
      <c r="Q220" s="205"/>
      <c r="R220" s="205"/>
      <c r="S220" s="205"/>
      <c r="T220" s="206"/>
      <c r="U220" s="198"/>
      <c r="V220" s="198"/>
      <c r="AT220" s="102" t="s">
        <v>212</v>
      </c>
      <c r="AU220" s="102" t="s">
        <v>81</v>
      </c>
      <c r="AV220" s="14" t="s">
        <v>83</v>
      </c>
      <c r="AW220" s="14" t="s">
        <v>32</v>
      </c>
      <c r="AX220" s="14" t="s">
        <v>75</v>
      </c>
      <c r="AY220" s="102" t="s">
        <v>204</v>
      </c>
    </row>
    <row r="221" spans="1:65" s="15" customFormat="1" x14ac:dyDescent="0.2">
      <c r="A221" s="207"/>
      <c r="B221" s="208"/>
      <c r="C221" s="207"/>
      <c r="D221" s="200" t="s">
        <v>212</v>
      </c>
      <c r="E221" s="209" t="s">
        <v>1</v>
      </c>
      <c r="F221" s="210" t="s">
        <v>227</v>
      </c>
      <c r="G221" s="207"/>
      <c r="H221" s="211">
        <v>1</v>
      </c>
      <c r="I221" s="207"/>
      <c r="J221" s="207"/>
      <c r="K221" s="207"/>
      <c r="L221" s="208"/>
      <c r="M221" s="212"/>
      <c r="N221" s="213"/>
      <c r="O221" s="213"/>
      <c r="P221" s="213"/>
      <c r="Q221" s="213"/>
      <c r="R221" s="213"/>
      <c r="S221" s="213"/>
      <c r="T221" s="214"/>
      <c r="U221" s="207"/>
      <c r="V221" s="207"/>
      <c r="AT221" s="103" t="s">
        <v>212</v>
      </c>
      <c r="AU221" s="103" t="s">
        <v>81</v>
      </c>
      <c r="AV221" s="15" t="s">
        <v>211</v>
      </c>
      <c r="AW221" s="15" t="s">
        <v>32</v>
      </c>
      <c r="AX221" s="15" t="s">
        <v>81</v>
      </c>
      <c r="AY221" s="103" t="s">
        <v>204</v>
      </c>
    </row>
    <row r="222" spans="1:65" s="2" customFormat="1" ht="33" customHeight="1" x14ac:dyDescent="0.2">
      <c r="A222" s="111"/>
      <c r="B222" s="112"/>
      <c r="C222" s="187" t="s">
        <v>284</v>
      </c>
      <c r="D222" s="187" t="s">
        <v>207</v>
      </c>
      <c r="E222" s="188" t="s">
        <v>2635</v>
      </c>
      <c r="F222" s="189" t="s">
        <v>2623</v>
      </c>
      <c r="G222" s="190" t="s">
        <v>282</v>
      </c>
      <c r="H222" s="191">
        <v>1</v>
      </c>
      <c r="I222" s="192"/>
      <c r="J222" s="192">
        <f>ROUND(I222*H222,2)</f>
        <v>0</v>
      </c>
      <c r="K222" s="193"/>
      <c r="L222" s="112"/>
      <c r="M222" s="194" t="s">
        <v>1</v>
      </c>
      <c r="N222" s="195" t="s">
        <v>40</v>
      </c>
      <c r="O222" s="196">
        <v>0</v>
      </c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111"/>
      <c r="V222" s="111"/>
      <c r="W222" s="29"/>
      <c r="X222" s="29"/>
      <c r="Y222" s="29"/>
      <c r="Z222" s="29"/>
      <c r="AA222" s="29"/>
      <c r="AB222" s="29"/>
      <c r="AC222" s="29"/>
      <c r="AD222" s="29"/>
      <c r="AE222" s="29"/>
      <c r="AR222" s="99" t="s">
        <v>310</v>
      </c>
      <c r="AT222" s="99" t="s">
        <v>207</v>
      </c>
      <c r="AU222" s="99" t="s">
        <v>81</v>
      </c>
      <c r="AY222" s="18" t="s">
        <v>204</v>
      </c>
      <c r="BE222" s="100">
        <f>IF(N222="základní",J222,0)</f>
        <v>0</v>
      </c>
      <c r="BF222" s="100">
        <f>IF(N222="snížená",J222,0)</f>
        <v>0</v>
      </c>
      <c r="BG222" s="100">
        <f>IF(N222="zákl. přenesená",J222,0)</f>
        <v>0</v>
      </c>
      <c r="BH222" s="100">
        <f>IF(N222="sníž. přenesená",J222,0)</f>
        <v>0</v>
      </c>
      <c r="BI222" s="100">
        <f>IF(N222="nulová",J222,0)</f>
        <v>0</v>
      </c>
      <c r="BJ222" s="18" t="s">
        <v>81</v>
      </c>
      <c r="BK222" s="100">
        <f>ROUND(I222*H222,2)</f>
        <v>0</v>
      </c>
      <c r="BL222" s="18" t="s">
        <v>310</v>
      </c>
      <c r="BM222" s="99" t="s">
        <v>333</v>
      </c>
    </row>
    <row r="223" spans="1:65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2609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3" customFormat="1" x14ac:dyDescent="0.2">
      <c r="A224" s="225"/>
      <c r="B224" s="226"/>
      <c r="C224" s="225"/>
      <c r="D224" s="200" t="s">
        <v>212</v>
      </c>
      <c r="E224" s="227" t="s">
        <v>1</v>
      </c>
      <c r="F224" s="228" t="s">
        <v>2599</v>
      </c>
      <c r="G224" s="225"/>
      <c r="H224" s="227" t="s">
        <v>1</v>
      </c>
      <c r="I224" s="225"/>
      <c r="J224" s="225"/>
      <c r="K224" s="225"/>
      <c r="L224" s="226"/>
      <c r="M224" s="229"/>
      <c r="N224" s="230"/>
      <c r="O224" s="230"/>
      <c r="P224" s="230"/>
      <c r="Q224" s="230"/>
      <c r="R224" s="230"/>
      <c r="S224" s="230"/>
      <c r="T224" s="231"/>
      <c r="U224" s="225"/>
      <c r="V224" s="225"/>
      <c r="AT224" s="101" t="s">
        <v>212</v>
      </c>
      <c r="AU224" s="101" t="s">
        <v>81</v>
      </c>
      <c r="AV224" s="13" t="s">
        <v>81</v>
      </c>
      <c r="AW224" s="13" t="s">
        <v>32</v>
      </c>
      <c r="AX224" s="13" t="s">
        <v>75</v>
      </c>
      <c r="AY224" s="101" t="s">
        <v>204</v>
      </c>
    </row>
    <row r="225" spans="1:65" s="13" customFormat="1" x14ac:dyDescent="0.2">
      <c r="A225" s="225"/>
      <c r="B225" s="226"/>
      <c r="C225" s="225"/>
      <c r="D225" s="200" t="s">
        <v>212</v>
      </c>
      <c r="E225" s="227" t="s">
        <v>1</v>
      </c>
      <c r="F225" s="228" t="s">
        <v>2628</v>
      </c>
      <c r="G225" s="225"/>
      <c r="H225" s="227" t="s">
        <v>1</v>
      </c>
      <c r="I225" s="225"/>
      <c r="J225" s="225"/>
      <c r="K225" s="225"/>
      <c r="L225" s="226"/>
      <c r="M225" s="229"/>
      <c r="N225" s="230"/>
      <c r="O225" s="230"/>
      <c r="P225" s="230"/>
      <c r="Q225" s="230"/>
      <c r="R225" s="230"/>
      <c r="S225" s="230"/>
      <c r="T225" s="231"/>
      <c r="U225" s="225"/>
      <c r="V225" s="225"/>
      <c r="AT225" s="101" t="s">
        <v>212</v>
      </c>
      <c r="AU225" s="101" t="s">
        <v>81</v>
      </c>
      <c r="AV225" s="13" t="s">
        <v>81</v>
      </c>
      <c r="AW225" s="13" t="s">
        <v>32</v>
      </c>
      <c r="AX225" s="13" t="s">
        <v>75</v>
      </c>
      <c r="AY225" s="101" t="s">
        <v>204</v>
      </c>
    </row>
    <row r="226" spans="1:65" s="13" customFormat="1" x14ac:dyDescent="0.2">
      <c r="A226" s="225"/>
      <c r="B226" s="226"/>
      <c r="C226" s="225"/>
      <c r="D226" s="200" t="s">
        <v>212</v>
      </c>
      <c r="E226" s="227" t="s">
        <v>1</v>
      </c>
      <c r="F226" s="228" t="s">
        <v>2629</v>
      </c>
      <c r="G226" s="225"/>
      <c r="H226" s="227" t="s">
        <v>1</v>
      </c>
      <c r="I226" s="225"/>
      <c r="J226" s="225"/>
      <c r="K226" s="225"/>
      <c r="L226" s="226"/>
      <c r="M226" s="229"/>
      <c r="N226" s="230"/>
      <c r="O226" s="230"/>
      <c r="P226" s="230"/>
      <c r="Q226" s="230"/>
      <c r="R226" s="230"/>
      <c r="S226" s="230"/>
      <c r="T226" s="231"/>
      <c r="U226" s="225"/>
      <c r="V226" s="225"/>
      <c r="AT226" s="101" t="s">
        <v>212</v>
      </c>
      <c r="AU226" s="101" t="s">
        <v>81</v>
      </c>
      <c r="AV226" s="13" t="s">
        <v>81</v>
      </c>
      <c r="AW226" s="13" t="s">
        <v>32</v>
      </c>
      <c r="AX226" s="13" t="s">
        <v>75</v>
      </c>
      <c r="AY226" s="101" t="s">
        <v>204</v>
      </c>
    </row>
    <row r="227" spans="1:65" s="13" customFormat="1" ht="22.5" x14ac:dyDescent="0.2">
      <c r="A227" s="225"/>
      <c r="B227" s="226"/>
      <c r="C227" s="225"/>
      <c r="D227" s="200" t="s">
        <v>212</v>
      </c>
      <c r="E227" s="227" t="s">
        <v>1</v>
      </c>
      <c r="F227" s="228" t="s">
        <v>2625</v>
      </c>
      <c r="G227" s="225"/>
      <c r="H227" s="227" t="s">
        <v>1</v>
      </c>
      <c r="I227" s="225"/>
      <c r="J227" s="225"/>
      <c r="K227" s="225"/>
      <c r="L227" s="226"/>
      <c r="M227" s="229"/>
      <c r="N227" s="230"/>
      <c r="O227" s="230"/>
      <c r="P227" s="230"/>
      <c r="Q227" s="230"/>
      <c r="R227" s="230"/>
      <c r="S227" s="230"/>
      <c r="T227" s="231"/>
      <c r="U227" s="225"/>
      <c r="V227" s="225"/>
      <c r="AT227" s="101" t="s">
        <v>212</v>
      </c>
      <c r="AU227" s="101" t="s">
        <v>81</v>
      </c>
      <c r="AV227" s="13" t="s">
        <v>81</v>
      </c>
      <c r="AW227" s="13" t="s">
        <v>32</v>
      </c>
      <c r="AX227" s="13" t="s">
        <v>75</v>
      </c>
      <c r="AY227" s="101" t="s">
        <v>204</v>
      </c>
    </row>
    <row r="228" spans="1:65" s="13" customFormat="1" x14ac:dyDescent="0.2">
      <c r="A228" s="225"/>
      <c r="B228" s="226"/>
      <c r="C228" s="225"/>
      <c r="D228" s="200" t="s">
        <v>212</v>
      </c>
      <c r="E228" s="227" t="s">
        <v>1</v>
      </c>
      <c r="F228" s="228" t="s">
        <v>2603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81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3" customFormat="1" ht="22.5" x14ac:dyDescent="0.2">
      <c r="A229" s="225"/>
      <c r="B229" s="226"/>
      <c r="C229" s="225"/>
      <c r="D229" s="200" t="s">
        <v>212</v>
      </c>
      <c r="E229" s="227" t="s">
        <v>1</v>
      </c>
      <c r="F229" s="228" t="s">
        <v>2630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81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3" customFormat="1" x14ac:dyDescent="0.2">
      <c r="A230" s="225"/>
      <c r="B230" s="226"/>
      <c r="C230" s="225"/>
      <c r="D230" s="200" t="s">
        <v>212</v>
      </c>
      <c r="E230" s="227" t="s">
        <v>1</v>
      </c>
      <c r="F230" s="228" t="s">
        <v>2636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ht="22.5" x14ac:dyDescent="0.2">
      <c r="A231" s="225"/>
      <c r="B231" s="226"/>
      <c r="C231" s="225"/>
      <c r="D231" s="200" t="s">
        <v>212</v>
      </c>
      <c r="E231" s="227" t="s">
        <v>1</v>
      </c>
      <c r="F231" s="228" t="s">
        <v>2606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4" customFormat="1" x14ac:dyDescent="0.2">
      <c r="A232" s="198"/>
      <c r="B232" s="199"/>
      <c r="C232" s="198"/>
      <c r="D232" s="200" t="s">
        <v>212</v>
      </c>
      <c r="E232" s="201" t="s">
        <v>1</v>
      </c>
      <c r="F232" s="202" t="s">
        <v>81</v>
      </c>
      <c r="G232" s="198"/>
      <c r="H232" s="203">
        <v>1</v>
      </c>
      <c r="I232" s="198"/>
      <c r="J232" s="198"/>
      <c r="K232" s="198"/>
      <c r="L232" s="199"/>
      <c r="M232" s="204"/>
      <c r="N232" s="205"/>
      <c r="O232" s="205"/>
      <c r="P232" s="205"/>
      <c r="Q232" s="205"/>
      <c r="R232" s="205"/>
      <c r="S232" s="205"/>
      <c r="T232" s="206"/>
      <c r="U232" s="198"/>
      <c r="V232" s="198"/>
      <c r="AT232" s="102" t="s">
        <v>212</v>
      </c>
      <c r="AU232" s="102" t="s">
        <v>81</v>
      </c>
      <c r="AV232" s="14" t="s">
        <v>83</v>
      </c>
      <c r="AW232" s="14" t="s">
        <v>32</v>
      </c>
      <c r="AX232" s="14" t="s">
        <v>75</v>
      </c>
      <c r="AY232" s="102" t="s">
        <v>204</v>
      </c>
    </row>
    <row r="233" spans="1:65" s="15" customFormat="1" x14ac:dyDescent="0.2">
      <c r="A233" s="207"/>
      <c r="B233" s="208"/>
      <c r="C233" s="207"/>
      <c r="D233" s="200" t="s">
        <v>212</v>
      </c>
      <c r="E233" s="209" t="s">
        <v>1</v>
      </c>
      <c r="F233" s="210" t="s">
        <v>227</v>
      </c>
      <c r="G233" s="207"/>
      <c r="H233" s="211">
        <v>1</v>
      </c>
      <c r="I233" s="207"/>
      <c r="J233" s="207"/>
      <c r="K233" s="207"/>
      <c r="L233" s="208"/>
      <c r="M233" s="212"/>
      <c r="N233" s="213"/>
      <c r="O233" s="213"/>
      <c r="P233" s="213"/>
      <c r="Q233" s="213"/>
      <c r="R233" s="213"/>
      <c r="S233" s="213"/>
      <c r="T233" s="214"/>
      <c r="U233" s="207"/>
      <c r="V233" s="207"/>
      <c r="AT233" s="103" t="s">
        <v>212</v>
      </c>
      <c r="AU233" s="103" t="s">
        <v>81</v>
      </c>
      <c r="AV233" s="15" t="s">
        <v>211</v>
      </c>
      <c r="AW233" s="15" t="s">
        <v>32</v>
      </c>
      <c r="AX233" s="15" t="s">
        <v>81</v>
      </c>
      <c r="AY233" s="103" t="s">
        <v>204</v>
      </c>
    </row>
    <row r="234" spans="1:65" s="2" customFormat="1" ht="24.2" customHeight="1" x14ac:dyDescent="0.2">
      <c r="A234" s="111"/>
      <c r="B234" s="112"/>
      <c r="C234" s="187" t="s">
        <v>291</v>
      </c>
      <c r="D234" s="187" t="s">
        <v>207</v>
      </c>
      <c r="E234" s="188" t="s">
        <v>2637</v>
      </c>
      <c r="F234" s="189" t="s">
        <v>2638</v>
      </c>
      <c r="G234" s="190" t="s">
        <v>282</v>
      </c>
      <c r="H234" s="191">
        <v>1</v>
      </c>
      <c r="I234" s="192"/>
      <c r="J234" s="192">
        <f>ROUND(I234*H234,2)</f>
        <v>0</v>
      </c>
      <c r="K234" s="193"/>
      <c r="L234" s="112"/>
      <c r="M234" s="194" t="s">
        <v>1</v>
      </c>
      <c r="N234" s="195" t="s">
        <v>40</v>
      </c>
      <c r="O234" s="196">
        <v>0</v>
      </c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111"/>
      <c r="V234" s="111"/>
      <c r="W234" s="29"/>
      <c r="X234" s="29"/>
      <c r="Y234" s="29"/>
      <c r="Z234" s="29"/>
      <c r="AA234" s="29"/>
      <c r="AB234" s="29"/>
      <c r="AC234" s="29"/>
      <c r="AD234" s="29"/>
      <c r="AE234" s="29"/>
      <c r="AR234" s="99" t="s">
        <v>310</v>
      </c>
      <c r="AT234" s="99" t="s">
        <v>207</v>
      </c>
      <c r="AU234" s="99" t="s">
        <v>81</v>
      </c>
      <c r="AY234" s="18" t="s">
        <v>204</v>
      </c>
      <c r="BE234" s="100">
        <f>IF(N234="základní",J234,0)</f>
        <v>0</v>
      </c>
      <c r="BF234" s="100">
        <f>IF(N234="snížená",J234,0)</f>
        <v>0</v>
      </c>
      <c r="BG234" s="100">
        <f>IF(N234="zákl. přenesená",J234,0)</f>
        <v>0</v>
      </c>
      <c r="BH234" s="100">
        <f>IF(N234="sníž. přenesená",J234,0)</f>
        <v>0</v>
      </c>
      <c r="BI234" s="100">
        <f>IF(N234="nulová",J234,0)</f>
        <v>0</v>
      </c>
      <c r="BJ234" s="18" t="s">
        <v>81</v>
      </c>
      <c r="BK234" s="100">
        <f>ROUND(I234*H234,2)</f>
        <v>0</v>
      </c>
      <c r="BL234" s="18" t="s">
        <v>310</v>
      </c>
      <c r="BM234" s="99" t="s">
        <v>350</v>
      </c>
    </row>
    <row r="235" spans="1:65" s="13" customFormat="1" x14ac:dyDescent="0.2">
      <c r="A235" s="225"/>
      <c r="B235" s="226"/>
      <c r="C235" s="225"/>
      <c r="D235" s="200" t="s">
        <v>212</v>
      </c>
      <c r="E235" s="227" t="s">
        <v>1</v>
      </c>
      <c r="F235" s="228" t="s">
        <v>2609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3" customFormat="1" x14ac:dyDescent="0.2">
      <c r="A236" s="225"/>
      <c r="B236" s="226"/>
      <c r="C236" s="225"/>
      <c r="D236" s="200" t="s">
        <v>212</v>
      </c>
      <c r="E236" s="227" t="s">
        <v>1</v>
      </c>
      <c r="F236" s="228" t="s">
        <v>2633</v>
      </c>
      <c r="G236" s="225"/>
      <c r="H236" s="227" t="s">
        <v>1</v>
      </c>
      <c r="I236" s="225"/>
      <c r="J236" s="225"/>
      <c r="K236" s="225"/>
      <c r="L236" s="226"/>
      <c r="M236" s="229"/>
      <c r="N236" s="230"/>
      <c r="O236" s="230"/>
      <c r="P236" s="230"/>
      <c r="Q236" s="230"/>
      <c r="R236" s="230"/>
      <c r="S236" s="230"/>
      <c r="T236" s="231"/>
      <c r="U236" s="225"/>
      <c r="V236" s="225"/>
      <c r="AT236" s="101" t="s">
        <v>212</v>
      </c>
      <c r="AU236" s="101" t="s">
        <v>81</v>
      </c>
      <c r="AV236" s="13" t="s">
        <v>81</v>
      </c>
      <c r="AW236" s="13" t="s">
        <v>32</v>
      </c>
      <c r="AX236" s="13" t="s">
        <v>75</v>
      </c>
      <c r="AY236" s="101" t="s">
        <v>204</v>
      </c>
    </row>
    <row r="237" spans="1:65" s="13" customFormat="1" x14ac:dyDescent="0.2">
      <c r="A237" s="225"/>
      <c r="B237" s="226"/>
      <c r="C237" s="225"/>
      <c r="D237" s="200" t="s">
        <v>212</v>
      </c>
      <c r="E237" s="227" t="s">
        <v>1</v>
      </c>
      <c r="F237" s="228" t="s">
        <v>2634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81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3" customFormat="1" x14ac:dyDescent="0.2">
      <c r="A238" s="225"/>
      <c r="B238" s="226"/>
      <c r="C238" s="225"/>
      <c r="D238" s="200" t="s">
        <v>212</v>
      </c>
      <c r="E238" s="227" t="s">
        <v>1</v>
      </c>
      <c r="F238" s="228" t="s">
        <v>2600</v>
      </c>
      <c r="G238" s="225"/>
      <c r="H238" s="227" t="s">
        <v>1</v>
      </c>
      <c r="I238" s="225"/>
      <c r="J238" s="225"/>
      <c r="K238" s="225"/>
      <c r="L238" s="226"/>
      <c r="M238" s="229"/>
      <c r="N238" s="230"/>
      <c r="O238" s="230"/>
      <c r="P238" s="230"/>
      <c r="Q238" s="230"/>
      <c r="R238" s="230"/>
      <c r="S238" s="230"/>
      <c r="T238" s="231"/>
      <c r="U238" s="225"/>
      <c r="V238" s="225"/>
      <c r="AT238" s="101" t="s">
        <v>212</v>
      </c>
      <c r="AU238" s="101" t="s">
        <v>81</v>
      </c>
      <c r="AV238" s="13" t="s">
        <v>81</v>
      </c>
      <c r="AW238" s="13" t="s">
        <v>32</v>
      </c>
      <c r="AX238" s="13" t="s">
        <v>75</v>
      </c>
      <c r="AY238" s="101" t="s">
        <v>204</v>
      </c>
    </row>
    <row r="239" spans="1:65" s="13" customFormat="1" x14ac:dyDescent="0.2">
      <c r="A239" s="225"/>
      <c r="B239" s="226"/>
      <c r="C239" s="225"/>
      <c r="D239" s="200" t="s">
        <v>212</v>
      </c>
      <c r="E239" s="227" t="s">
        <v>1</v>
      </c>
      <c r="F239" s="228" t="s">
        <v>2629</v>
      </c>
      <c r="G239" s="225"/>
      <c r="H239" s="227" t="s">
        <v>1</v>
      </c>
      <c r="I239" s="225"/>
      <c r="J239" s="225"/>
      <c r="K239" s="225"/>
      <c r="L239" s="226"/>
      <c r="M239" s="229"/>
      <c r="N239" s="230"/>
      <c r="O239" s="230"/>
      <c r="P239" s="230"/>
      <c r="Q239" s="230"/>
      <c r="R239" s="230"/>
      <c r="S239" s="230"/>
      <c r="T239" s="231"/>
      <c r="U239" s="225"/>
      <c r="V239" s="225"/>
      <c r="AT239" s="101" t="s">
        <v>212</v>
      </c>
      <c r="AU239" s="101" t="s">
        <v>81</v>
      </c>
      <c r="AV239" s="13" t="s">
        <v>81</v>
      </c>
      <c r="AW239" s="13" t="s">
        <v>32</v>
      </c>
      <c r="AX239" s="13" t="s">
        <v>75</v>
      </c>
      <c r="AY239" s="101" t="s">
        <v>204</v>
      </c>
    </row>
    <row r="240" spans="1:65" s="13" customFormat="1" ht="22.5" x14ac:dyDescent="0.2">
      <c r="A240" s="225"/>
      <c r="B240" s="226"/>
      <c r="C240" s="225"/>
      <c r="D240" s="200" t="s">
        <v>212</v>
      </c>
      <c r="E240" s="227" t="s">
        <v>1</v>
      </c>
      <c r="F240" s="228" t="s">
        <v>2625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81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2603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ht="22.5" x14ac:dyDescent="0.2">
      <c r="A242" s="225"/>
      <c r="B242" s="226"/>
      <c r="C242" s="225"/>
      <c r="D242" s="200" t="s">
        <v>212</v>
      </c>
      <c r="E242" s="227" t="s">
        <v>1</v>
      </c>
      <c r="F242" s="228" t="s">
        <v>2630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3" customFormat="1" x14ac:dyDescent="0.2">
      <c r="A243" s="225"/>
      <c r="B243" s="226"/>
      <c r="C243" s="225"/>
      <c r="D243" s="200" t="s">
        <v>212</v>
      </c>
      <c r="E243" s="227" t="s">
        <v>1</v>
      </c>
      <c r="F243" s="228" t="s">
        <v>2613</v>
      </c>
      <c r="G243" s="225"/>
      <c r="H243" s="227" t="s">
        <v>1</v>
      </c>
      <c r="I243" s="225"/>
      <c r="J243" s="225"/>
      <c r="K243" s="225"/>
      <c r="L243" s="226"/>
      <c r="M243" s="229"/>
      <c r="N243" s="230"/>
      <c r="O243" s="230"/>
      <c r="P243" s="230"/>
      <c r="Q243" s="230"/>
      <c r="R243" s="230"/>
      <c r="S243" s="230"/>
      <c r="T243" s="231"/>
      <c r="U243" s="225"/>
      <c r="V243" s="225"/>
      <c r="AT243" s="101" t="s">
        <v>212</v>
      </c>
      <c r="AU243" s="101" t="s">
        <v>81</v>
      </c>
      <c r="AV243" s="13" t="s">
        <v>81</v>
      </c>
      <c r="AW243" s="13" t="s">
        <v>32</v>
      </c>
      <c r="AX243" s="13" t="s">
        <v>75</v>
      </c>
      <c r="AY243" s="101" t="s">
        <v>204</v>
      </c>
    </row>
    <row r="244" spans="1:65" s="13" customFormat="1" ht="22.5" x14ac:dyDescent="0.2">
      <c r="A244" s="225"/>
      <c r="B244" s="226"/>
      <c r="C244" s="225"/>
      <c r="D244" s="200" t="s">
        <v>212</v>
      </c>
      <c r="E244" s="227" t="s">
        <v>1</v>
      </c>
      <c r="F244" s="228" t="s">
        <v>2606</v>
      </c>
      <c r="G244" s="225"/>
      <c r="H244" s="227" t="s">
        <v>1</v>
      </c>
      <c r="I244" s="225"/>
      <c r="J244" s="225"/>
      <c r="K244" s="225"/>
      <c r="L244" s="226"/>
      <c r="M244" s="229"/>
      <c r="N244" s="230"/>
      <c r="O244" s="230"/>
      <c r="P244" s="230"/>
      <c r="Q244" s="230"/>
      <c r="R244" s="230"/>
      <c r="S244" s="230"/>
      <c r="T244" s="231"/>
      <c r="U244" s="225"/>
      <c r="V244" s="225"/>
      <c r="AT244" s="101" t="s">
        <v>212</v>
      </c>
      <c r="AU244" s="101" t="s">
        <v>81</v>
      </c>
      <c r="AV244" s="13" t="s">
        <v>81</v>
      </c>
      <c r="AW244" s="13" t="s">
        <v>32</v>
      </c>
      <c r="AX244" s="13" t="s">
        <v>75</v>
      </c>
      <c r="AY244" s="101" t="s">
        <v>204</v>
      </c>
    </row>
    <row r="245" spans="1:65" s="14" customFormat="1" x14ac:dyDescent="0.2">
      <c r="A245" s="198"/>
      <c r="B245" s="199"/>
      <c r="C245" s="198"/>
      <c r="D245" s="200" t="s">
        <v>212</v>
      </c>
      <c r="E245" s="201" t="s">
        <v>1</v>
      </c>
      <c r="F245" s="202" t="s">
        <v>81</v>
      </c>
      <c r="G245" s="198"/>
      <c r="H245" s="203">
        <v>1</v>
      </c>
      <c r="I245" s="198"/>
      <c r="J245" s="198"/>
      <c r="K245" s="198"/>
      <c r="L245" s="199"/>
      <c r="M245" s="204"/>
      <c r="N245" s="205"/>
      <c r="O245" s="205"/>
      <c r="P245" s="205"/>
      <c r="Q245" s="205"/>
      <c r="R245" s="205"/>
      <c r="S245" s="205"/>
      <c r="T245" s="206"/>
      <c r="U245" s="198"/>
      <c r="V245" s="198"/>
      <c r="AT245" s="102" t="s">
        <v>212</v>
      </c>
      <c r="AU245" s="102" t="s">
        <v>81</v>
      </c>
      <c r="AV245" s="14" t="s">
        <v>83</v>
      </c>
      <c r="AW245" s="14" t="s">
        <v>32</v>
      </c>
      <c r="AX245" s="14" t="s">
        <v>75</v>
      </c>
      <c r="AY245" s="102" t="s">
        <v>204</v>
      </c>
    </row>
    <row r="246" spans="1:65" s="15" customFormat="1" x14ac:dyDescent="0.2">
      <c r="A246" s="207"/>
      <c r="B246" s="208"/>
      <c r="C246" s="207"/>
      <c r="D246" s="200" t="s">
        <v>212</v>
      </c>
      <c r="E246" s="209" t="s">
        <v>1</v>
      </c>
      <c r="F246" s="210" t="s">
        <v>227</v>
      </c>
      <c r="G246" s="207"/>
      <c r="H246" s="211">
        <v>1</v>
      </c>
      <c r="I246" s="207"/>
      <c r="J246" s="207"/>
      <c r="K246" s="207"/>
      <c r="L246" s="208"/>
      <c r="M246" s="212"/>
      <c r="N246" s="213"/>
      <c r="O246" s="213"/>
      <c r="P246" s="213"/>
      <c r="Q246" s="213"/>
      <c r="R246" s="213"/>
      <c r="S246" s="213"/>
      <c r="T246" s="214"/>
      <c r="U246" s="207"/>
      <c r="V246" s="207"/>
      <c r="AT246" s="103" t="s">
        <v>212</v>
      </c>
      <c r="AU246" s="103" t="s">
        <v>81</v>
      </c>
      <c r="AV246" s="15" t="s">
        <v>211</v>
      </c>
      <c r="AW246" s="15" t="s">
        <v>32</v>
      </c>
      <c r="AX246" s="15" t="s">
        <v>81</v>
      </c>
      <c r="AY246" s="103" t="s">
        <v>204</v>
      </c>
    </row>
    <row r="247" spans="1:65" s="2" customFormat="1" ht="24.2" customHeight="1" x14ac:dyDescent="0.2">
      <c r="A247" s="111"/>
      <c r="B247" s="112"/>
      <c r="C247" s="187" t="s">
        <v>317</v>
      </c>
      <c r="D247" s="187" t="s">
        <v>207</v>
      </c>
      <c r="E247" s="188" t="s">
        <v>2639</v>
      </c>
      <c r="F247" s="189" t="s">
        <v>2640</v>
      </c>
      <c r="G247" s="190" t="s">
        <v>282</v>
      </c>
      <c r="H247" s="191">
        <v>1</v>
      </c>
      <c r="I247" s="192"/>
      <c r="J247" s="192">
        <f>ROUND(I247*H247,2)</f>
        <v>0</v>
      </c>
      <c r="K247" s="193"/>
      <c r="L247" s="112"/>
      <c r="M247" s="194" t="s">
        <v>1</v>
      </c>
      <c r="N247" s="195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310</v>
      </c>
      <c r="AT247" s="99" t="s">
        <v>207</v>
      </c>
      <c r="AU247" s="99" t="s">
        <v>81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310</v>
      </c>
      <c r="BM247" s="99" t="s">
        <v>355</v>
      </c>
    </row>
    <row r="248" spans="1:65" s="13" customFormat="1" x14ac:dyDescent="0.2">
      <c r="A248" s="225"/>
      <c r="B248" s="226"/>
      <c r="C248" s="225"/>
      <c r="D248" s="200" t="s">
        <v>212</v>
      </c>
      <c r="E248" s="227" t="s">
        <v>1</v>
      </c>
      <c r="F248" s="228" t="s">
        <v>2609</v>
      </c>
      <c r="G248" s="225"/>
      <c r="H248" s="227" t="s">
        <v>1</v>
      </c>
      <c r="I248" s="225"/>
      <c r="J248" s="225"/>
      <c r="K248" s="225"/>
      <c r="L248" s="226"/>
      <c r="M248" s="229"/>
      <c r="N248" s="230"/>
      <c r="O248" s="230"/>
      <c r="P248" s="230"/>
      <c r="Q248" s="230"/>
      <c r="R248" s="230"/>
      <c r="S248" s="230"/>
      <c r="T248" s="231"/>
      <c r="U248" s="225"/>
      <c r="V248" s="225"/>
      <c r="AT248" s="101" t="s">
        <v>212</v>
      </c>
      <c r="AU248" s="101" t="s">
        <v>81</v>
      </c>
      <c r="AV248" s="13" t="s">
        <v>81</v>
      </c>
      <c r="AW248" s="13" t="s">
        <v>32</v>
      </c>
      <c r="AX248" s="13" t="s">
        <v>75</v>
      </c>
      <c r="AY248" s="101" t="s">
        <v>204</v>
      </c>
    </row>
    <row r="249" spans="1:65" s="13" customFormat="1" x14ac:dyDescent="0.2">
      <c r="A249" s="225"/>
      <c r="B249" s="226"/>
      <c r="C249" s="225"/>
      <c r="D249" s="200" t="s">
        <v>212</v>
      </c>
      <c r="E249" s="227" t="s">
        <v>1</v>
      </c>
      <c r="F249" s="228" t="s">
        <v>2599</v>
      </c>
      <c r="G249" s="225"/>
      <c r="H249" s="227" t="s">
        <v>1</v>
      </c>
      <c r="I249" s="225"/>
      <c r="J249" s="225"/>
      <c r="K249" s="225"/>
      <c r="L249" s="226"/>
      <c r="M249" s="229"/>
      <c r="N249" s="230"/>
      <c r="O249" s="230"/>
      <c r="P249" s="230"/>
      <c r="Q249" s="230"/>
      <c r="R249" s="230"/>
      <c r="S249" s="230"/>
      <c r="T249" s="231"/>
      <c r="U249" s="225"/>
      <c r="V249" s="225"/>
      <c r="AT249" s="101" t="s">
        <v>212</v>
      </c>
      <c r="AU249" s="101" t="s">
        <v>81</v>
      </c>
      <c r="AV249" s="13" t="s">
        <v>81</v>
      </c>
      <c r="AW249" s="13" t="s">
        <v>32</v>
      </c>
      <c r="AX249" s="13" t="s">
        <v>75</v>
      </c>
      <c r="AY249" s="101" t="s">
        <v>204</v>
      </c>
    </row>
    <row r="250" spans="1:65" s="13" customFormat="1" x14ac:dyDescent="0.2">
      <c r="A250" s="225"/>
      <c r="B250" s="226"/>
      <c r="C250" s="225"/>
      <c r="D250" s="200" t="s">
        <v>212</v>
      </c>
      <c r="E250" s="227" t="s">
        <v>1</v>
      </c>
      <c r="F250" s="228" t="s">
        <v>2600</v>
      </c>
      <c r="G250" s="225"/>
      <c r="H250" s="227" t="s">
        <v>1</v>
      </c>
      <c r="I250" s="225"/>
      <c r="J250" s="225"/>
      <c r="K250" s="225"/>
      <c r="L250" s="226"/>
      <c r="M250" s="229"/>
      <c r="N250" s="230"/>
      <c r="O250" s="230"/>
      <c r="P250" s="230"/>
      <c r="Q250" s="230"/>
      <c r="R250" s="230"/>
      <c r="S250" s="230"/>
      <c r="T250" s="231"/>
      <c r="U250" s="225"/>
      <c r="V250" s="225"/>
      <c r="AT250" s="101" t="s">
        <v>212</v>
      </c>
      <c r="AU250" s="101" t="s">
        <v>81</v>
      </c>
      <c r="AV250" s="13" t="s">
        <v>81</v>
      </c>
      <c r="AW250" s="13" t="s">
        <v>32</v>
      </c>
      <c r="AX250" s="13" t="s">
        <v>75</v>
      </c>
      <c r="AY250" s="101" t="s">
        <v>204</v>
      </c>
    </row>
    <row r="251" spans="1:65" s="13" customFormat="1" x14ac:dyDescent="0.2">
      <c r="A251" s="225"/>
      <c r="B251" s="226"/>
      <c r="C251" s="225"/>
      <c r="D251" s="200" t="s">
        <v>212</v>
      </c>
      <c r="E251" s="227" t="s">
        <v>1</v>
      </c>
      <c r="F251" s="228" t="s">
        <v>2629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81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3" customFormat="1" ht="22.5" x14ac:dyDescent="0.2">
      <c r="A252" s="225"/>
      <c r="B252" s="226"/>
      <c r="C252" s="225"/>
      <c r="D252" s="200" t="s">
        <v>212</v>
      </c>
      <c r="E252" s="227" t="s">
        <v>1</v>
      </c>
      <c r="F252" s="228" t="s">
        <v>2625</v>
      </c>
      <c r="G252" s="225"/>
      <c r="H252" s="227" t="s">
        <v>1</v>
      </c>
      <c r="I252" s="225"/>
      <c r="J252" s="225"/>
      <c r="K252" s="225"/>
      <c r="L252" s="226"/>
      <c r="M252" s="229"/>
      <c r="N252" s="230"/>
      <c r="O252" s="230"/>
      <c r="P252" s="230"/>
      <c r="Q252" s="230"/>
      <c r="R252" s="230"/>
      <c r="S252" s="230"/>
      <c r="T252" s="231"/>
      <c r="U252" s="225"/>
      <c r="V252" s="225"/>
      <c r="AT252" s="101" t="s">
        <v>212</v>
      </c>
      <c r="AU252" s="101" t="s">
        <v>81</v>
      </c>
      <c r="AV252" s="13" t="s">
        <v>81</v>
      </c>
      <c r="AW252" s="13" t="s">
        <v>32</v>
      </c>
      <c r="AX252" s="13" t="s">
        <v>75</v>
      </c>
      <c r="AY252" s="101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2603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81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3" customFormat="1" ht="22.5" x14ac:dyDescent="0.2">
      <c r="A254" s="225"/>
      <c r="B254" s="226"/>
      <c r="C254" s="225"/>
      <c r="D254" s="200" t="s">
        <v>212</v>
      </c>
      <c r="E254" s="227" t="s">
        <v>1</v>
      </c>
      <c r="F254" s="228" t="s">
        <v>2630</v>
      </c>
      <c r="G254" s="225"/>
      <c r="H254" s="227" t="s">
        <v>1</v>
      </c>
      <c r="I254" s="225"/>
      <c r="J254" s="225"/>
      <c r="K254" s="225"/>
      <c r="L254" s="226"/>
      <c r="M254" s="229"/>
      <c r="N254" s="230"/>
      <c r="O254" s="230"/>
      <c r="P254" s="230"/>
      <c r="Q254" s="230"/>
      <c r="R254" s="230"/>
      <c r="S254" s="230"/>
      <c r="T254" s="231"/>
      <c r="U254" s="225"/>
      <c r="V254" s="225"/>
      <c r="AT254" s="101" t="s">
        <v>212</v>
      </c>
      <c r="AU254" s="101" t="s">
        <v>81</v>
      </c>
      <c r="AV254" s="13" t="s">
        <v>81</v>
      </c>
      <c r="AW254" s="13" t="s">
        <v>32</v>
      </c>
      <c r="AX254" s="13" t="s">
        <v>75</v>
      </c>
      <c r="AY254" s="101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2613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81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3" customFormat="1" ht="22.5" x14ac:dyDescent="0.2">
      <c r="A256" s="225"/>
      <c r="B256" s="226"/>
      <c r="C256" s="225"/>
      <c r="D256" s="200" t="s">
        <v>212</v>
      </c>
      <c r="E256" s="227" t="s">
        <v>1</v>
      </c>
      <c r="F256" s="228" t="s">
        <v>2606</v>
      </c>
      <c r="G256" s="225"/>
      <c r="H256" s="227" t="s">
        <v>1</v>
      </c>
      <c r="I256" s="225"/>
      <c r="J256" s="225"/>
      <c r="K256" s="225"/>
      <c r="L256" s="226"/>
      <c r="M256" s="229"/>
      <c r="N256" s="230"/>
      <c r="O256" s="230"/>
      <c r="P256" s="230"/>
      <c r="Q256" s="230"/>
      <c r="R256" s="230"/>
      <c r="S256" s="230"/>
      <c r="T256" s="231"/>
      <c r="U256" s="225"/>
      <c r="V256" s="225"/>
      <c r="AT256" s="101" t="s">
        <v>212</v>
      </c>
      <c r="AU256" s="101" t="s">
        <v>81</v>
      </c>
      <c r="AV256" s="13" t="s">
        <v>81</v>
      </c>
      <c r="AW256" s="13" t="s">
        <v>32</v>
      </c>
      <c r="AX256" s="13" t="s">
        <v>75</v>
      </c>
      <c r="AY256" s="101" t="s">
        <v>204</v>
      </c>
    </row>
    <row r="257" spans="1:65" s="14" customFormat="1" x14ac:dyDescent="0.2">
      <c r="A257" s="198"/>
      <c r="B257" s="199"/>
      <c r="C257" s="198"/>
      <c r="D257" s="200" t="s">
        <v>212</v>
      </c>
      <c r="E257" s="201" t="s">
        <v>1</v>
      </c>
      <c r="F257" s="202" t="s">
        <v>81</v>
      </c>
      <c r="G257" s="198"/>
      <c r="H257" s="203">
        <v>1</v>
      </c>
      <c r="I257" s="198"/>
      <c r="J257" s="198"/>
      <c r="K257" s="198"/>
      <c r="L257" s="199"/>
      <c r="M257" s="204"/>
      <c r="N257" s="205"/>
      <c r="O257" s="205"/>
      <c r="P257" s="205"/>
      <c r="Q257" s="205"/>
      <c r="R257" s="205"/>
      <c r="S257" s="205"/>
      <c r="T257" s="206"/>
      <c r="U257" s="198"/>
      <c r="V257" s="198"/>
      <c r="AT257" s="102" t="s">
        <v>212</v>
      </c>
      <c r="AU257" s="102" t="s">
        <v>81</v>
      </c>
      <c r="AV257" s="14" t="s">
        <v>83</v>
      </c>
      <c r="AW257" s="14" t="s">
        <v>32</v>
      </c>
      <c r="AX257" s="14" t="s">
        <v>75</v>
      </c>
      <c r="AY257" s="102" t="s">
        <v>204</v>
      </c>
    </row>
    <row r="258" spans="1:65" s="15" customFormat="1" x14ac:dyDescent="0.2">
      <c r="A258" s="207"/>
      <c r="B258" s="208"/>
      <c r="C258" s="207"/>
      <c r="D258" s="200" t="s">
        <v>212</v>
      </c>
      <c r="E258" s="209" t="s">
        <v>1</v>
      </c>
      <c r="F258" s="210" t="s">
        <v>227</v>
      </c>
      <c r="G258" s="207"/>
      <c r="H258" s="211">
        <v>1</v>
      </c>
      <c r="I258" s="207"/>
      <c r="J258" s="207"/>
      <c r="K258" s="207"/>
      <c r="L258" s="208"/>
      <c r="M258" s="212"/>
      <c r="N258" s="213"/>
      <c r="O258" s="213"/>
      <c r="P258" s="213"/>
      <c r="Q258" s="213"/>
      <c r="R258" s="213"/>
      <c r="S258" s="213"/>
      <c r="T258" s="214"/>
      <c r="U258" s="207"/>
      <c r="V258" s="207"/>
      <c r="AT258" s="103" t="s">
        <v>212</v>
      </c>
      <c r="AU258" s="103" t="s">
        <v>81</v>
      </c>
      <c r="AV258" s="15" t="s">
        <v>211</v>
      </c>
      <c r="AW258" s="15" t="s">
        <v>32</v>
      </c>
      <c r="AX258" s="15" t="s">
        <v>81</v>
      </c>
      <c r="AY258" s="103" t="s">
        <v>204</v>
      </c>
    </row>
    <row r="259" spans="1:65" s="2" customFormat="1" ht="33" customHeight="1" x14ac:dyDescent="0.2">
      <c r="A259" s="111"/>
      <c r="B259" s="112"/>
      <c r="C259" s="187" t="s">
        <v>295</v>
      </c>
      <c r="D259" s="187" t="s">
        <v>207</v>
      </c>
      <c r="E259" s="188" t="s">
        <v>2641</v>
      </c>
      <c r="F259" s="189" t="s">
        <v>2642</v>
      </c>
      <c r="G259" s="190" t="s">
        <v>282</v>
      </c>
      <c r="H259" s="191">
        <v>1</v>
      </c>
      <c r="I259" s="192"/>
      <c r="J259" s="192">
        <f>ROUND(I259*H259,2)</f>
        <v>0</v>
      </c>
      <c r="K259" s="193"/>
      <c r="L259" s="112"/>
      <c r="M259" s="194" t="s">
        <v>1</v>
      </c>
      <c r="N259" s="195" t="s">
        <v>40</v>
      </c>
      <c r="O259" s="196">
        <v>0</v>
      </c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111"/>
      <c r="V259" s="111"/>
      <c r="W259" s="29"/>
      <c r="X259" s="29"/>
      <c r="Y259" s="29"/>
      <c r="Z259" s="29"/>
      <c r="AA259" s="29"/>
      <c r="AB259" s="29"/>
      <c r="AC259" s="29"/>
      <c r="AD259" s="29"/>
      <c r="AE259" s="29"/>
      <c r="AR259" s="99" t="s">
        <v>310</v>
      </c>
      <c r="AT259" s="99" t="s">
        <v>207</v>
      </c>
      <c r="AU259" s="99" t="s">
        <v>81</v>
      </c>
      <c r="AY259" s="18" t="s">
        <v>204</v>
      </c>
      <c r="BE259" s="100">
        <f>IF(N259="základní",J259,0)</f>
        <v>0</v>
      </c>
      <c r="BF259" s="100">
        <f>IF(N259="snížená",J259,0)</f>
        <v>0</v>
      </c>
      <c r="BG259" s="100">
        <f>IF(N259="zákl. přenesená",J259,0)</f>
        <v>0</v>
      </c>
      <c r="BH259" s="100">
        <f>IF(N259="sníž. přenesená",J259,0)</f>
        <v>0</v>
      </c>
      <c r="BI259" s="100">
        <f>IF(N259="nulová",J259,0)</f>
        <v>0</v>
      </c>
      <c r="BJ259" s="18" t="s">
        <v>81</v>
      </c>
      <c r="BK259" s="100">
        <f>ROUND(I259*H259,2)</f>
        <v>0</v>
      </c>
      <c r="BL259" s="18" t="s">
        <v>310</v>
      </c>
      <c r="BM259" s="99" t="s">
        <v>362</v>
      </c>
    </row>
    <row r="260" spans="1:65" s="13" customFormat="1" x14ac:dyDescent="0.2">
      <c r="A260" s="225"/>
      <c r="B260" s="226"/>
      <c r="C260" s="225"/>
      <c r="D260" s="200" t="s">
        <v>212</v>
      </c>
      <c r="E260" s="227" t="s">
        <v>1</v>
      </c>
      <c r="F260" s="228" t="s">
        <v>2609</v>
      </c>
      <c r="G260" s="225"/>
      <c r="H260" s="227" t="s">
        <v>1</v>
      </c>
      <c r="I260" s="225"/>
      <c r="J260" s="225"/>
      <c r="K260" s="225"/>
      <c r="L260" s="226"/>
      <c r="M260" s="229"/>
      <c r="N260" s="230"/>
      <c r="O260" s="230"/>
      <c r="P260" s="230"/>
      <c r="Q260" s="230"/>
      <c r="R260" s="230"/>
      <c r="S260" s="230"/>
      <c r="T260" s="231"/>
      <c r="U260" s="225"/>
      <c r="V260" s="225"/>
      <c r="AT260" s="101" t="s">
        <v>212</v>
      </c>
      <c r="AU260" s="101" t="s">
        <v>81</v>
      </c>
      <c r="AV260" s="13" t="s">
        <v>81</v>
      </c>
      <c r="AW260" s="13" t="s">
        <v>32</v>
      </c>
      <c r="AX260" s="13" t="s">
        <v>75</v>
      </c>
      <c r="AY260" s="101" t="s">
        <v>204</v>
      </c>
    </row>
    <row r="261" spans="1:65" s="13" customFormat="1" x14ac:dyDescent="0.2">
      <c r="A261" s="225"/>
      <c r="B261" s="226"/>
      <c r="C261" s="225"/>
      <c r="D261" s="200" t="s">
        <v>212</v>
      </c>
      <c r="E261" s="227" t="s">
        <v>1</v>
      </c>
      <c r="F261" s="228" t="s">
        <v>2599</v>
      </c>
      <c r="G261" s="225"/>
      <c r="H261" s="227" t="s">
        <v>1</v>
      </c>
      <c r="I261" s="225"/>
      <c r="J261" s="225"/>
      <c r="K261" s="225"/>
      <c r="L261" s="226"/>
      <c r="M261" s="229"/>
      <c r="N261" s="230"/>
      <c r="O261" s="230"/>
      <c r="P261" s="230"/>
      <c r="Q261" s="230"/>
      <c r="R261" s="230"/>
      <c r="S261" s="230"/>
      <c r="T261" s="231"/>
      <c r="U261" s="225"/>
      <c r="V261" s="225"/>
      <c r="AT261" s="101" t="s">
        <v>212</v>
      </c>
      <c r="AU261" s="101" t="s">
        <v>81</v>
      </c>
      <c r="AV261" s="13" t="s">
        <v>81</v>
      </c>
      <c r="AW261" s="13" t="s">
        <v>32</v>
      </c>
      <c r="AX261" s="13" t="s">
        <v>75</v>
      </c>
      <c r="AY261" s="101" t="s">
        <v>204</v>
      </c>
    </row>
    <row r="262" spans="1:65" s="13" customFormat="1" x14ac:dyDescent="0.2">
      <c r="A262" s="225"/>
      <c r="B262" s="226"/>
      <c r="C262" s="225"/>
      <c r="D262" s="200" t="s">
        <v>212</v>
      </c>
      <c r="E262" s="227" t="s">
        <v>1</v>
      </c>
      <c r="F262" s="228" t="s">
        <v>2600</v>
      </c>
      <c r="G262" s="225"/>
      <c r="H262" s="227" t="s">
        <v>1</v>
      </c>
      <c r="I262" s="225"/>
      <c r="J262" s="225"/>
      <c r="K262" s="225"/>
      <c r="L262" s="226"/>
      <c r="M262" s="229"/>
      <c r="N262" s="230"/>
      <c r="O262" s="230"/>
      <c r="P262" s="230"/>
      <c r="Q262" s="230"/>
      <c r="R262" s="230"/>
      <c r="S262" s="230"/>
      <c r="T262" s="231"/>
      <c r="U262" s="225"/>
      <c r="V262" s="225"/>
      <c r="AT262" s="101" t="s">
        <v>212</v>
      </c>
      <c r="AU262" s="101" t="s">
        <v>81</v>
      </c>
      <c r="AV262" s="13" t="s">
        <v>81</v>
      </c>
      <c r="AW262" s="13" t="s">
        <v>32</v>
      </c>
      <c r="AX262" s="13" t="s">
        <v>75</v>
      </c>
      <c r="AY262" s="101" t="s">
        <v>204</v>
      </c>
    </row>
    <row r="263" spans="1:65" s="13" customFormat="1" x14ac:dyDescent="0.2">
      <c r="A263" s="225"/>
      <c r="B263" s="226"/>
      <c r="C263" s="225"/>
      <c r="D263" s="200" t="s">
        <v>212</v>
      </c>
      <c r="E263" s="227" t="s">
        <v>1</v>
      </c>
      <c r="F263" s="228" t="s">
        <v>2629</v>
      </c>
      <c r="G263" s="225"/>
      <c r="H263" s="227" t="s">
        <v>1</v>
      </c>
      <c r="I263" s="225"/>
      <c r="J263" s="225"/>
      <c r="K263" s="225"/>
      <c r="L263" s="226"/>
      <c r="M263" s="229"/>
      <c r="N263" s="230"/>
      <c r="O263" s="230"/>
      <c r="P263" s="230"/>
      <c r="Q263" s="230"/>
      <c r="R263" s="230"/>
      <c r="S263" s="230"/>
      <c r="T263" s="231"/>
      <c r="U263" s="225"/>
      <c r="V263" s="225"/>
      <c r="AT263" s="101" t="s">
        <v>212</v>
      </c>
      <c r="AU263" s="101" t="s">
        <v>81</v>
      </c>
      <c r="AV263" s="13" t="s">
        <v>81</v>
      </c>
      <c r="AW263" s="13" t="s">
        <v>32</v>
      </c>
      <c r="AX263" s="13" t="s">
        <v>75</v>
      </c>
      <c r="AY263" s="101" t="s">
        <v>204</v>
      </c>
    </row>
    <row r="264" spans="1:65" s="13" customFormat="1" ht="22.5" x14ac:dyDescent="0.2">
      <c r="A264" s="225"/>
      <c r="B264" s="226"/>
      <c r="C264" s="225"/>
      <c r="D264" s="200" t="s">
        <v>212</v>
      </c>
      <c r="E264" s="227" t="s">
        <v>1</v>
      </c>
      <c r="F264" s="228" t="s">
        <v>2643</v>
      </c>
      <c r="G264" s="225"/>
      <c r="H264" s="227" t="s">
        <v>1</v>
      </c>
      <c r="I264" s="225"/>
      <c r="J264" s="225"/>
      <c r="K264" s="225"/>
      <c r="L264" s="226"/>
      <c r="M264" s="229"/>
      <c r="N264" s="230"/>
      <c r="O264" s="230"/>
      <c r="P264" s="230"/>
      <c r="Q264" s="230"/>
      <c r="R264" s="230"/>
      <c r="S264" s="230"/>
      <c r="T264" s="231"/>
      <c r="U264" s="225"/>
      <c r="V264" s="225"/>
      <c r="AT264" s="101" t="s">
        <v>212</v>
      </c>
      <c r="AU264" s="101" t="s">
        <v>81</v>
      </c>
      <c r="AV264" s="13" t="s">
        <v>81</v>
      </c>
      <c r="AW264" s="13" t="s">
        <v>32</v>
      </c>
      <c r="AX264" s="13" t="s">
        <v>75</v>
      </c>
      <c r="AY264" s="101" t="s">
        <v>204</v>
      </c>
    </row>
    <row r="265" spans="1:65" s="13" customFormat="1" x14ac:dyDescent="0.2">
      <c r="A265" s="225"/>
      <c r="B265" s="226"/>
      <c r="C265" s="225"/>
      <c r="D265" s="200" t="s">
        <v>212</v>
      </c>
      <c r="E265" s="227" t="s">
        <v>1</v>
      </c>
      <c r="F265" s="228" t="s">
        <v>2603</v>
      </c>
      <c r="G265" s="225"/>
      <c r="H265" s="227" t="s">
        <v>1</v>
      </c>
      <c r="I265" s="225"/>
      <c r="J265" s="225"/>
      <c r="K265" s="225"/>
      <c r="L265" s="226"/>
      <c r="M265" s="229"/>
      <c r="N265" s="230"/>
      <c r="O265" s="230"/>
      <c r="P265" s="230"/>
      <c r="Q265" s="230"/>
      <c r="R265" s="230"/>
      <c r="S265" s="230"/>
      <c r="T265" s="231"/>
      <c r="U265" s="225"/>
      <c r="V265" s="225"/>
      <c r="AT265" s="101" t="s">
        <v>212</v>
      </c>
      <c r="AU265" s="101" t="s">
        <v>81</v>
      </c>
      <c r="AV265" s="13" t="s">
        <v>81</v>
      </c>
      <c r="AW265" s="13" t="s">
        <v>32</v>
      </c>
      <c r="AX265" s="13" t="s">
        <v>75</v>
      </c>
      <c r="AY265" s="101" t="s">
        <v>204</v>
      </c>
    </row>
    <row r="266" spans="1:65" s="13" customFormat="1" ht="22.5" x14ac:dyDescent="0.2">
      <c r="A266" s="225"/>
      <c r="B266" s="226"/>
      <c r="C266" s="225"/>
      <c r="D266" s="200" t="s">
        <v>212</v>
      </c>
      <c r="E266" s="227" t="s">
        <v>1</v>
      </c>
      <c r="F266" s="228" t="s">
        <v>2630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81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3" customFormat="1" x14ac:dyDescent="0.2">
      <c r="A267" s="225"/>
      <c r="B267" s="226"/>
      <c r="C267" s="225"/>
      <c r="D267" s="200" t="s">
        <v>212</v>
      </c>
      <c r="E267" s="227" t="s">
        <v>1</v>
      </c>
      <c r="F267" s="228" t="s">
        <v>2605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81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3" customFormat="1" ht="22.5" x14ac:dyDescent="0.2">
      <c r="A268" s="225"/>
      <c r="B268" s="226"/>
      <c r="C268" s="225"/>
      <c r="D268" s="200" t="s">
        <v>212</v>
      </c>
      <c r="E268" s="227" t="s">
        <v>1</v>
      </c>
      <c r="F268" s="228" t="s">
        <v>2606</v>
      </c>
      <c r="G268" s="225"/>
      <c r="H268" s="227" t="s">
        <v>1</v>
      </c>
      <c r="I268" s="225"/>
      <c r="J268" s="225"/>
      <c r="K268" s="225"/>
      <c r="L268" s="226"/>
      <c r="M268" s="229"/>
      <c r="N268" s="230"/>
      <c r="O268" s="230"/>
      <c r="P268" s="230"/>
      <c r="Q268" s="230"/>
      <c r="R268" s="230"/>
      <c r="S268" s="230"/>
      <c r="T268" s="231"/>
      <c r="U268" s="225"/>
      <c r="V268" s="225"/>
      <c r="AT268" s="101" t="s">
        <v>212</v>
      </c>
      <c r="AU268" s="101" t="s">
        <v>81</v>
      </c>
      <c r="AV268" s="13" t="s">
        <v>81</v>
      </c>
      <c r="AW268" s="13" t="s">
        <v>32</v>
      </c>
      <c r="AX268" s="13" t="s">
        <v>75</v>
      </c>
      <c r="AY268" s="101" t="s">
        <v>204</v>
      </c>
    </row>
    <row r="269" spans="1:65" s="14" customFormat="1" x14ac:dyDescent="0.2">
      <c r="A269" s="198"/>
      <c r="B269" s="199"/>
      <c r="C269" s="198"/>
      <c r="D269" s="200" t="s">
        <v>212</v>
      </c>
      <c r="E269" s="201" t="s">
        <v>1</v>
      </c>
      <c r="F269" s="202" t="s">
        <v>81</v>
      </c>
      <c r="G269" s="198"/>
      <c r="H269" s="203">
        <v>1</v>
      </c>
      <c r="I269" s="198"/>
      <c r="J269" s="198"/>
      <c r="K269" s="198"/>
      <c r="L269" s="199"/>
      <c r="M269" s="204"/>
      <c r="N269" s="205"/>
      <c r="O269" s="205"/>
      <c r="P269" s="205"/>
      <c r="Q269" s="205"/>
      <c r="R269" s="205"/>
      <c r="S269" s="205"/>
      <c r="T269" s="206"/>
      <c r="U269" s="198"/>
      <c r="V269" s="198"/>
      <c r="AT269" s="102" t="s">
        <v>212</v>
      </c>
      <c r="AU269" s="102" t="s">
        <v>81</v>
      </c>
      <c r="AV269" s="14" t="s">
        <v>83</v>
      </c>
      <c r="AW269" s="14" t="s">
        <v>32</v>
      </c>
      <c r="AX269" s="14" t="s">
        <v>75</v>
      </c>
      <c r="AY269" s="102" t="s">
        <v>204</v>
      </c>
    </row>
    <row r="270" spans="1:65" s="15" customFormat="1" x14ac:dyDescent="0.2">
      <c r="A270" s="207"/>
      <c r="B270" s="208"/>
      <c r="C270" s="207"/>
      <c r="D270" s="200" t="s">
        <v>212</v>
      </c>
      <c r="E270" s="209" t="s">
        <v>1</v>
      </c>
      <c r="F270" s="210" t="s">
        <v>227</v>
      </c>
      <c r="G270" s="207"/>
      <c r="H270" s="211">
        <v>1</v>
      </c>
      <c r="I270" s="207"/>
      <c r="J270" s="207"/>
      <c r="K270" s="207"/>
      <c r="L270" s="208"/>
      <c r="M270" s="212"/>
      <c r="N270" s="213"/>
      <c r="O270" s="213"/>
      <c r="P270" s="213"/>
      <c r="Q270" s="213"/>
      <c r="R270" s="213"/>
      <c r="S270" s="213"/>
      <c r="T270" s="214"/>
      <c r="U270" s="207"/>
      <c r="V270" s="207"/>
      <c r="AT270" s="103" t="s">
        <v>212</v>
      </c>
      <c r="AU270" s="103" t="s">
        <v>81</v>
      </c>
      <c r="AV270" s="15" t="s">
        <v>211</v>
      </c>
      <c r="AW270" s="15" t="s">
        <v>32</v>
      </c>
      <c r="AX270" s="15" t="s">
        <v>81</v>
      </c>
      <c r="AY270" s="103" t="s">
        <v>204</v>
      </c>
    </row>
    <row r="271" spans="1:65" s="2" customFormat="1" ht="33" customHeight="1" x14ac:dyDescent="0.2">
      <c r="A271" s="111"/>
      <c r="B271" s="112"/>
      <c r="C271" s="187" t="s">
        <v>346</v>
      </c>
      <c r="D271" s="187" t="s">
        <v>207</v>
      </c>
      <c r="E271" s="188" t="s">
        <v>2644</v>
      </c>
      <c r="F271" s="189" t="s">
        <v>2645</v>
      </c>
      <c r="G271" s="190" t="s">
        <v>282</v>
      </c>
      <c r="H271" s="191">
        <v>1</v>
      </c>
      <c r="I271" s="192"/>
      <c r="J271" s="192">
        <f>ROUND(I271*H271,2)</f>
        <v>0</v>
      </c>
      <c r="K271" s="193"/>
      <c r="L271" s="112"/>
      <c r="M271" s="194" t="s">
        <v>1</v>
      </c>
      <c r="N271" s="195" t="s">
        <v>40</v>
      </c>
      <c r="O271" s="196">
        <v>0</v>
      </c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310</v>
      </c>
      <c r="AT271" s="99" t="s">
        <v>207</v>
      </c>
      <c r="AU271" s="99" t="s">
        <v>81</v>
      </c>
      <c r="AY271" s="18" t="s">
        <v>204</v>
      </c>
      <c r="BE271" s="100">
        <f>IF(N271="základní",J271,0)</f>
        <v>0</v>
      </c>
      <c r="BF271" s="100">
        <f>IF(N271="snížená",J271,0)</f>
        <v>0</v>
      </c>
      <c r="BG271" s="100">
        <f>IF(N271="zákl. přenesená",J271,0)</f>
        <v>0</v>
      </c>
      <c r="BH271" s="100">
        <f>IF(N271="sníž. přenesená",J271,0)</f>
        <v>0</v>
      </c>
      <c r="BI271" s="100">
        <f>IF(N271="nulová",J271,0)</f>
        <v>0</v>
      </c>
      <c r="BJ271" s="18" t="s">
        <v>81</v>
      </c>
      <c r="BK271" s="100">
        <f>ROUND(I271*H271,2)</f>
        <v>0</v>
      </c>
      <c r="BL271" s="18" t="s">
        <v>310</v>
      </c>
      <c r="BM271" s="99" t="s">
        <v>368</v>
      </c>
    </row>
    <row r="272" spans="1:65" s="13" customFormat="1" x14ac:dyDescent="0.2">
      <c r="A272" s="225"/>
      <c r="B272" s="226"/>
      <c r="C272" s="225"/>
      <c r="D272" s="200" t="s">
        <v>212</v>
      </c>
      <c r="E272" s="227" t="s">
        <v>1</v>
      </c>
      <c r="F272" s="228" t="s">
        <v>2609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81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3" customFormat="1" x14ac:dyDescent="0.2">
      <c r="A273" s="225"/>
      <c r="B273" s="226"/>
      <c r="C273" s="225"/>
      <c r="D273" s="200" t="s">
        <v>212</v>
      </c>
      <c r="E273" s="227" t="s">
        <v>1</v>
      </c>
      <c r="F273" s="228" t="s">
        <v>2599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81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3" customFormat="1" x14ac:dyDescent="0.2">
      <c r="A274" s="225"/>
      <c r="B274" s="226"/>
      <c r="C274" s="225"/>
      <c r="D274" s="200" t="s">
        <v>212</v>
      </c>
      <c r="E274" s="227" t="s">
        <v>1</v>
      </c>
      <c r="F274" s="228" t="s">
        <v>2600</v>
      </c>
      <c r="G274" s="225"/>
      <c r="H274" s="227" t="s">
        <v>1</v>
      </c>
      <c r="I274" s="225"/>
      <c r="J274" s="225"/>
      <c r="K274" s="225"/>
      <c r="L274" s="226"/>
      <c r="M274" s="229"/>
      <c r="N274" s="230"/>
      <c r="O274" s="230"/>
      <c r="P274" s="230"/>
      <c r="Q274" s="230"/>
      <c r="R274" s="230"/>
      <c r="S274" s="230"/>
      <c r="T274" s="231"/>
      <c r="U274" s="225"/>
      <c r="V274" s="225"/>
      <c r="AT274" s="101" t="s">
        <v>212</v>
      </c>
      <c r="AU274" s="101" t="s">
        <v>81</v>
      </c>
      <c r="AV274" s="13" t="s">
        <v>81</v>
      </c>
      <c r="AW274" s="13" t="s">
        <v>32</v>
      </c>
      <c r="AX274" s="13" t="s">
        <v>75</v>
      </c>
      <c r="AY274" s="101" t="s">
        <v>204</v>
      </c>
    </row>
    <row r="275" spans="1:65" s="13" customFormat="1" x14ac:dyDescent="0.2">
      <c r="A275" s="225"/>
      <c r="B275" s="226"/>
      <c r="C275" s="225"/>
      <c r="D275" s="200" t="s">
        <v>212</v>
      </c>
      <c r="E275" s="227" t="s">
        <v>1</v>
      </c>
      <c r="F275" s="228" t="s">
        <v>2629</v>
      </c>
      <c r="G275" s="225"/>
      <c r="H275" s="227" t="s">
        <v>1</v>
      </c>
      <c r="I275" s="225"/>
      <c r="J275" s="225"/>
      <c r="K275" s="225"/>
      <c r="L275" s="226"/>
      <c r="M275" s="229"/>
      <c r="N275" s="230"/>
      <c r="O275" s="230"/>
      <c r="P275" s="230"/>
      <c r="Q275" s="230"/>
      <c r="R275" s="230"/>
      <c r="S275" s="230"/>
      <c r="T275" s="231"/>
      <c r="U275" s="225"/>
      <c r="V275" s="225"/>
      <c r="AT275" s="101" t="s">
        <v>212</v>
      </c>
      <c r="AU275" s="101" t="s">
        <v>81</v>
      </c>
      <c r="AV275" s="13" t="s">
        <v>81</v>
      </c>
      <c r="AW275" s="13" t="s">
        <v>32</v>
      </c>
      <c r="AX275" s="13" t="s">
        <v>75</v>
      </c>
      <c r="AY275" s="101" t="s">
        <v>204</v>
      </c>
    </row>
    <row r="276" spans="1:65" s="13" customFormat="1" ht="22.5" x14ac:dyDescent="0.2">
      <c r="A276" s="225"/>
      <c r="B276" s="226"/>
      <c r="C276" s="225"/>
      <c r="D276" s="200" t="s">
        <v>212</v>
      </c>
      <c r="E276" s="227" t="s">
        <v>1</v>
      </c>
      <c r="F276" s="228" t="s">
        <v>2625</v>
      </c>
      <c r="G276" s="225"/>
      <c r="H276" s="227" t="s">
        <v>1</v>
      </c>
      <c r="I276" s="225"/>
      <c r="J276" s="225"/>
      <c r="K276" s="225"/>
      <c r="L276" s="226"/>
      <c r="M276" s="229"/>
      <c r="N276" s="230"/>
      <c r="O276" s="230"/>
      <c r="P276" s="230"/>
      <c r="Q276" s="230"/>
      <c r="R276" s="230"/>
      <c r="S276" s="230"/>
      <c r="T276" s="231"/>
      <c r="U276" s="225"/>
      <c r="V276" s="225"/>
      <c r="AT276" s="101" t="s">
        <v>212</v>
      </c>
      <c r="AU276" s="101" t="s">
        <v>81</v>
      </c>
      <c r="AV276" s="13" t="s">
        <v>81</v>
      </c>
      <c r="AW276" s="13" t="s">
        <v>32</v>
      </c>
      <c r="AX276" s="13" t="s">
        <v>75</v>
      </c>
      <c r="AY276" s="101" t="s">
        <v>204</v>
      </c>
    </row>
    <row r="277" spans="1:65" s="13" customFormat="1" x14ac:dyDescent="0.2">
      <c r="A277" s="225"/>
      <c r="B277" s="226"/>
      <c r="C277" s="225"/>
      <c r="D277" s="200" t="s">
        <v>212</v>
      </c>
      <c r="E277" s="227" t="s">
        <v>1</v>
      </c>
      <c r="F277" s="228" t="s">
        <v>2603</v>
      </c>
      <c r="G277" s="225"/>
      <c r="H277" s="227" t="s">
        <v>1</v>
      </c>
      <c r="I277" s="225"/>
      <c r="J277" s="225"/>
      <c r="K277" s="225"/>
      <c r="L277" s="226"/>
      <c r="M277" s="229"/>
      <c r="N277" s="230"/>
      <c r="O277" s="230"/>
      <c r="P277" s="230"/>
      <c r="Q277" s="230"/>
      <c r="R277" s="230"/>
      <c r="S277" s="230"/>
      <c r="T277" s="231"/>
      <c r="U277" s="225"/>
      <c r="V277" s="225"/>
      <c r="AT277" s="101" t="s">
        <v>212</v>
      </c>
      <c r="AU277" s="101" t="s">
        <v>81</v>
      </c>
      <c r="AV277" s="13" t="s">
        <v>81</v>
      </c>
      <c r="AW277" s="13" t="s">
        <v>32</v>
      </c>
      <c r="AX277" s="13" t="s">
        <v>75</v>
      </c>
      <c r="AY277" s="101" t="s">
        <v>204</v>
      </c>
    </row>
    <row r="278" spans="1:65" s="13" customFormat="1" ht="22.5" x14ac:dyDescent="0.2">
      <c r="A278" s="225"/>
      <c r="B278" s="226"/>
      <c r="C278" s="225"/>
      <c r="D278" s="200" t="s">
        <v>212</v>
      </c>
      <c r="E278" s="227" t="s">
        <v>1</v>
      </c>
      <c r="F278" s="228" t="s">
        <v>2626</v>
      </c>
      <c r="G278" s="225"/>
      <c r="H278" s="227" t="s">
        <v>1</v>
      </c>
      <c r="I278" s="225"/>
      <c r="J278" s="225"/>
      <c r="K278" s="225"/>
      <c r="L278" s="226"/>
      <c r="M278" s="229"/>
      <c r="N278" s="230"/>
      <c r="O278" s="230"/>
      <c r="P278" s="230"/>
      <c r="Q278" s="230"/>
      <c r="R278" s="230"/>
      <c r="S278" s="230"/>
      <c r="T278" s="231"/>
      <c r="U278" s="225"/>
      <c r="V278" s="225"/>
      <c r="AT278" s="101" t="s">
        <v>212</v>
      </c>
      <c r="AU278" s="101" t="s">
        <v>81</v>
      </c>
      <c r="AV278" s="13" t="s">
        <v>81</v>
      </c>
      <c r="AW278" s="13" t="s">
        <v>32</v>
      </c>
      <c r="AX278" s="13" t="s">
        <v>75</v>
      </c>
      <c r="AY278" s="101" t="s">
        <v>204</v>
      </c>
    </row>
    <row r="279" spans="1:65" s="13" customFormat="1" x14ac:dyDescent="0.2">
      <c r="A279" s="225"/>
      <c r="B279" s="226"/>
      <c r="C279" s="225"/>
      <c r="D279" s="200" t="s">
        <v>212</v>
      </c>
      <c r="E279" s="227" t="s">
        <v>1</v>
      </c>
      <c r="F279" s="228" t="s">
        <v>2613</v>
      </c>
      <c r="G279" s="225"/>
      <c r="H279" s="227" t="s">
        <v>1</v>
      </c>
      <c r="I279" s="225"/>
      <c r="J279" s="225"/>
      <c r="K279" s="225"/>
      <c r="L279" s="226"/>
      <c r="M279" s="229"/>
      <c r="N279" s="230"/>
      <c r="O279" s="230"/>
      <c r="P279" s="230"/>
      <c r="Q279" s="230"/>
      <c r="R279" s="230"/>
      <c r="S279" s="230"/>
      <c r="T279" s="231"/>
      <c r="U279" s="225"/>
      <c r="V279" s="225"/>
      <c r="AT279" s="101" t="s">
        <v>212</v>
      </c>
      <c r="AU279" s="101" t="s">
        <v>81</v>
      </c>
      <c r="AV279" s="13" t="s">
        <v>81</v>
      </c>
      <c r="AW279" s="13" t="s">
        <v>32</v>
      </c>
      <c r="AX279" s="13" t="s">
        <v>75</v>
      </c>
      <c r="AY279" s="101" t="s">
        <v>204</v>
      </c>
    </row>
    <row r="280" spans="1:65" s="13" customFormat="1" ht="22.5" x14ac:dyDescent="0.2">
      <c r="A280" s="225"/>
      <c r="B280" s="226"/>
      <c r="C280" s="225"/>
      <c r="D280" s="200" t="s">
        <v>212</v>
      </c>
      <c r="E280" s="227" t="s">
        <v>1</v>
      </c>
      <c r="F280" s="228" t="s">
        <v>2606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81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4" customFormat="1" x14ac:dyDescent="0.2">
      <c r="A281" s="198"/>
      <c r="B281" s="199"/>
      <c r="C281" s="198"/>
      <c r="D281" s="200" t="s">
        <v>212</v>
      </c>
      <c r="E281" s="201" t="s">
        <v>1</v>
      </c>
      <c r="F281" s="202" t="s">
        <v>81</v>
      </c>
      <c r="G281" s="198"/>
      <c r="H281" s="203">
        <v>1</v>
      </c>
      <c r="I281" s="198"/>
      <c r="J281" s="198"/>
      <c r="K281" s="198"/>
      <c r="L281" s="199"/>
      <c r="M281" s="204"/>
      <c r="N281" s="205"/>
      <c r="O281" s="205"/>
      <c r="P281" s="205"/>
      <c r="Q281" s="205"/>
      <c r="R281" s="205"/>
      <c r="S281" s="205"/>
      <c r="T281" s="206"/>
      <c r="U281" s="198"/>
      <c r="V281" s="198"/>
      <c r="AT281" s="102" t="s">
        <v>212</v>
      </c>
      <c r="AU281" s="102" t="s">
        <v>81</v>
      </c>
      <c r="AV281" s="14" t="s">
        <v>83</v>
      </c>
      <c r="AW281" s="14" t="s">
        <v>32</v>
      </c>
      <c r="AX281" s="14" t="s">
        <v>75</v>
      </c>
      <c r="AY281" s="102" t="s">
        <v>204</v>
      </c>
    </row>
    <row r="282" spans="1:65" s="15" customFormat="1" x14ac:dyDescent="0.2">
      <c r="A282" s="207"/>
      <c r="B282" s="208"/>
      <c r="C282" s="207"/>
      <c r="D282" s="200" t="s">
        <v>212</v>
      </c>
      <c r="E282" s="209" t="s">
        <v>1</v>
      </c>
      <c r="F282" s="210" t="s">
        <v>227</v>
      </c>
      <c r="G282" s="207"/>
      <c r="H282" s="211">
        <v>1</v>
      </c>
      <c r="I282" s="207"/>
      <c r="J282" s="207"/>
      <c r="K282" s="207"/>
      <c r="L282" s="208"/>
      <c r="M282" s="212"/>
      <c r="N282" s="213"/>
      <c r="O282" s="213"/>
      <c r="P282" s="213"/>
      <c r="Q282" s="213"/>
      <c r="R282" s="213"/>
      <c r="S282" s="213"/>
      <c r="T282" s="214"/>
      <c r="U282" s="207"/>
      <c r="V282" s="207"/>
      <c r="AT282" s="103" t="s">
        <v>212</v>
      </c>
      <c r="AU282" s="103" t="s">
        <v>81</v>
      </c>
      <c r="AV282" s="15" t="s">
        <v>211</v>
      </c>
      <c r="AW282" s="15" t="s">
        <v>32</v>
      </c>
      <c r="AX282" s="15" t="s">
        <v>81</v>
      </c>
      <c r="AY282" s="103" t="s">
        <v>204</v>
      </c>
    </row>
    <row r="283" spans="1:65" s="2" customFormat="1" ht="24.2" customHeight="1" x14ac:dyDescent="0.2">
      <c r="A283" s="111"/>
      <c r="B283" s="112"/>
      <c r="C283" s="187" t="s">
        <v>305</v>
      </c>
      <c r="D283" s="187" t="s">
        <v>207</v>
      </c>
      <c r="E283" s="188" t="s">
        <v>2646</v>
      </c>
      <c r="F283" s="189" t="s">
        <v>2647</v>
      </c>
      <c r="G283" s="190" t="s">
        <v>282</v>
      </c>
      <c r="H283" s="191">
        <v>1</v>
      </c>
      <c r="I283" s="192"/>
      <c r="J283" s="192">
        <f>ROUND(I283*H283,2)</f>
        <v>0</v>
      </c>
      <c r="K283" s="193"/>
      <c r="L283" s="112"/>
      <c r="M283" s="194" t="s">
        <v>1</v>
      </c>
      <c r="N283" s="195" t="s">
        <v>40</v>
      </c>
      <c r="O283" s="196">
        <v>0</v>
      </c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111"/>
      <c r="V283" s="111"/>
      <c r="W283" s="29"/>
      <c r="X283" s="29"/>
      <c r="Y283" s="29"/>
      <c r="Z283" s="29"/>
      <c r="AA283" s="29"/>
      <c r="AB283" s="29"/>
      <c r="AC283" s="29"/>
      <c r="AD283" s="29"/>
      <c r="AE283" s="29"/>
      <c r="AR283" s="99" t="s">
        <v>310</v>
      </c>
      <c r="AT283" s="99" t="s">
        <v>207</v>
      </c>
      <c r="AU283" s="99" t="s">
        <v>81</v>
      </c>
      <c r="AY283" s="18" t="s">
        <v>204</v>
      </c>
      <c r="BE283" s="100">
        <f>IF(N283="základní",J283,0)</f>
        <v>0</v>
      </c>
      <c r="BF283" s="100">
        <f>IF(N283="snížená",J283,0)</f>
        <v>0</v>
      </c>
      <c r="BG283" s="100">
        <f>IF(N283="zákl. přenesená",J283,0)</f>
        <v>0</v>
      </c>
      <c r="BH283" s="100">
        <f>IF(N283="sníž. přenesená",J283,0)</f>
        <v>0</v>
      </c>
      <c r="BI283" s="100">
        <f>IF(N283="nulová",J283,0)</f>
        <v>0</v>
      </c>
      <c r="BJ283" s="18" t="s">
        <v>81</v>
      </c>
      <c r="BK283" s="100">
        <f>ROUND(I283*H283,2)</f>
        <v>0</v>
      </c>
      <c r="BL283" s="18" t="s">
        <v>310</v>
      </c>
      <c r="BM283" s="99" t="s">
        <v>379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2609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81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x14ac:dyDescent="0.2">
      <c r="A285" s="225"/>
      <c r="B285" s="226"/>
      <c r="C285" s="225"/>
      <c r="D285" s="200" t="s">
        <v>212</v>
      </c>
      <c r="E285" s="227" t="s">
        <v>1</v>
      </c>
      <c r="F285" s="228" t="s">
        <v>2599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81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3" customFormat="1" x14ac:dyDescent="0.2">
      <c r="A286" s="225"/>
      <c r="B286" s="226"/>
      <c r="C286" s="225"/>
      <c r="D286" s="200" t="s">
        <v>212</v>
      </c>
      <c r="E286" s="227" t="s">
        <v>1</v>
      </c>
      <c r="F286" s="228" t="s">
        <v>2600</v>
      </c>
      <c r="G286" s="225"/>
      <c r="H286" s="227" t="s">
        <v>1</v>
      </c>
      <c r="I286" s="225"/>
      <c r="J286" s="225"/>
      <c r="K286" s="225"/>
      <c r="L286" s="226"/>
      <c r="M286" s="229"/>
      <c r="N286" s="230"/>
      <c r="O286" s="230"/>
      <c r="P286" s="230"/>
      <c r="Q286" s="230"/>
      <c r="R286" s="230"/>
      <c r="S286" s="230"/>
      <c r="T286" s="231"/>
      <c r="U286" s="225"/>
      <c r="V286" s="225"/>
      <c r="AT286" s="101" t="s">
        <v>212</v>
      </c>
      <c r="AU286" s="101" t="s">
        <v>81</v>
      </c>
      <c r="AV286" s="13" t="s">
        <v>81</v>
      </c>
      <c r="AW286" s="13" t="s">
        <v>32</v>
      </c>
      <c r="AX286" s="13" t="s">
        <v>75</v>
      </c>
      <c r="AY286" s="101" t="s">
        <v>204</v>
      </c>
    </row>
    <row r="287" spans="1:65" s="13" customFormat="1" x14ac:dyDescent="0.2">
      <c r="A287" s="225"/>
      <c r="B287" s="226"/>
      <c r="C287" s="225"/>
      <c r="D287" s="200" t="s">
        <v>212</v>
      </c>
      <c r="E287" s="227" t="s">
        <v>1</v>
      </c>
      <c r="F287" s="228" t="s">
        <v>2629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81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3" customFormat="1" ht="22.5" x14ac:dyDescent="0.2">
      <c r="A288" s="225"/>
      <c r="B288" s="226"/>
      <c r="C288" s="225"/>
      <c r="D288" s="200" t="s">
        <v>212</v>
      </c>
      <c r="E288" s="227" t="s">
        <v>1</v>
      </c>
      <c r="F288" s="228" t="s">
        <v>2625</v>
      </c>
      <c r="G288" s="225"/>
      <c r="H288" s="227" t="s">
        <v>1</v>
      </c>
      <c r="I288" s="225"/>
      <c r="J288" s="225"/>
      <c r="K288" s="225"/>
      <c r="L288" s="226"/>
      <c r="M288" s="229"/>
      <c r="N288" s="230"/>
      <c r="O288" s="230"/>
      <c r="P288" s="230"/>
      <c r="Q288" s="230"/>
      <c r="R288" s="230"/>
      <c r="S288" s="230"/>
      <c r="T288" s="231"/>
      <c r="U288" s="225"/>
      <c r="V288" s="225"/>
      <c r="AT288" s="101" t="s">
        <v>212</v>
      </c>
      <c r="AU288" s="101" t="s">
        <v>81</v>
      </c>
      <c r="AV288" s="13" t="s">
        <v>81</v>
      </c>
      <c r="AW288" s="13" t="s">
        <v>32</v>
      </c>
      <c r="AX288" s="13" t="s">
        <v>75</v>
      </c>
      <c r="AY288" s="101" t="s">
        <v>204</v>
      </c>
    </row>
    <row r="289" spans="1:65" s="13" customFormat="1" x14ac:dyDescent="0.2">
      <c r="A289" s="225"/>
      <c r="B289" s="226"/>
      <c r="C289" s="225"/>
      <c r="D289" s="200" t="s">
        <v>212</v>
      </c>
      <c r="E289" s="227" t="s">
        <v>1</v>
      </c>
      <c r="F289" s="228" t="s">
        <v>2603</v>
      </c>
      <c r="G289" s="225"/>
      <c r="H289" s="227" t="s">
        <v>1</v>
      </c>
      <c r="I289" s="225"/>
      <c r="J289" s="225"/>
      <c r="K289" s="225"/>
      <c r="L289" s="226"/>
      <c r="M289" s="229"/>
      <c r="N289" s="230"/>
      <c r="O289" s="230"/>
      <c r="P289" s="230"/>
      <c r="Q289" s="230"/>
      <c r="R289" s="230"/>
      <c r="S289" s="230"/>
      <c r="T289" s="231"/>
      <c r="U289" s="225"/>
      <c r="V289" s="225"/>
      <c r="AT289" s="101" t="s">
        <v>212</v>
      </c>
      <c r="AU289" s="101" t="s">
        <v>81</v>
      </c>
      <c r="AV289" s="13" t="s">
        <v>81</v>
      </c>
      <c r="AW289" s="13" t="s">
        <v>32</v>
      </c>
      <c r="AX289" s="13" t="s">
        <v>75</v>
      </c>
      <c r="AY289" s="101" t="s">
        <v>204</v>
      </c>
    </row>
    <row r="290" spans="1:65" s="13" customFormat="1" ht="22.5" x14ac:dyDescent="0.2">
      <c r="A290" s="225"/>
      <c r="B290" s="226"/>
      <c r="C290" s="225"/>
      <c r="D290" s="200" t="s">
        <v>212</v>
      </c>
      <c r="E290" s="227" t="s">
        <v>1</v>
      </c>
      <c r="F290" s="228" t="s">
        <v>2626</v>
      </c>
      <c r="G290" s="225"/>
      <c r="H290" s="227" t="s">
        <v>1</v>
      </c>
      <c r="I290" s="225"/>
      <c r="J290" s="225"/>
      <c r="K290" s="225"/>
      <c r="L290" s="226"/>
      <c r="M290" s="229"/>
      <c r="N290" s="230"/>
      <c r="O290" s="230"/>
      <c r="P290" s="230"/>
      <c r="Q290" s="230"/>
      <c r="R290" s="230"/>
      <c r="S290" s="230"/>
      <c r="T290" s="231"/>
      <c r="U290" s="225"/>
      <c r="V290" s="225"/>
      <c r="AT290" s="101" t="s">
        <v>212</v>
      </c>
      <c r="AU290" s="101" t="s">
        <v>81</v>
      </c>
      <c r="AV290" s="13" t="s">
        <v>81</v>
      </c>
      <c r="AW290" s="13" t="s">
        <v>32</v>
      </c>
      <c r="AX290" s="13" t="s">
        <v>75</v>
      </c>
      <c r="AY290" s="101" t="s">
        <v>204</v>
      </c>
    </row>
    <row r="291" spans="1:65" s="13" customFormat="1" x14ac:dyDescent="0.2">
      <c r="A291" s="225"/>
      <c r="B291" s="226"/>
      <c r="C291" s="225"/>
      <c r="D291" s="200" t="s">
        <v>212</v>
      </c>
      <c r="E291" s="227" t="s">
        <v>1</v>
      </c>
      <c r="F291" s="228" t="s">
        <v>2613</v>
      </c>
      <c r="G291" s="225"/>
      <c r="H291" s="227" t="s">
        <v>1</v>
      </c>
      <c r="I291" s="225"/>
      <c r="J291" s="225"/>
      <c r="K291" s="225"/>
      <c r="L291" s="226"/>
      <c r="M291" s="229"/>
      <c r="N291" s="230"/>
      <c r="O291" s="230"/>
      <c r="P291" s="230"/>
      <c r="Q291" s="230"/>
      <c r="R291" s="230"/>
      <c r="S291" s="230"/>
      <c r="T291" s="231"/>
      <c r="U291" s="225"/>
      <c r="V291" s="225"/>
      <c r="AT291" s="101" t="s">
        <v>212</v>
      </c>
      <c r="AU291" s="101" t="s">
        <v>81</v>
      </c>
      <c r="AV291" s="13" t="s">
        <v>81</v>
      </c>
      <c r="AW291" s="13" t="s">
        <v>32</v>
      </c>
      <c r="AX291" s="13" t="s">
        <v>75</v>
      </c>
      <c r="AY291" s="101" t="s">
        <v>204</v>
      </c>
    </row>
    <row r="292" spans="1:65" s="13" customFormat="1" ht="22.5" x14ac:dyDescent="0.2">
      <c r="A292" s="225"/>
      <c r="B292" s="226"/>
      <c r="C292" s="225"/>
      <c r="D292" s="200" t="s">
        <v>212</v>
      </c>
      <c r="E292" s="227" t="s">
        <v>1</v>
      </c>
      <c r="F292" s="228" t="s">
        <v>2606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81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4" customFormat="1" x14ac:dyDescent="0.2">
      <c r="A293" s="198"/>
      <c r="B293" s="199"/>
      <c r="C293" s="198"/>
      <c r="D293" s="200" t="s">
        <v>212</v>
      </c>
      <c r="E293" s="201" t="s">
        <v>1</v>
      </c>
      <c r="F293" s="202" t="s">
        <v>81</v>
      </c>
      <c r="G293" s="198"/>
      <c r="H293" s="203">
        <v>1</v>
      </c>
      <c r="I293" s="198"/>
      <c r="J293" s="198"/>
      <c r="K293" s="198"/>
      <c r="L293" s="199"/>
      <c r="M293" s="204"/>
      <c r="N293" s="205"/>
      <c r="O293" s="205"/>
      <c r="P293" s="205"/>
      <c r="Q293" s="205"/>
      <c r="R293" s="205"/>
      <c r="S293" s="205"/>
      <c r="T293" s="206"/>
      <c r="U293" s="198"/>
      <c r="V293" s="198"/>
      <c r="AT293" s="102" t="s">
        <v>212</v>
      </c>
      <c r="AU293" s="102" t="s">
        <v>81</v>
      </c>
      <c r="AV293" s="14" t="s">
        <v>83</v>
      </c>
      <c r="AW293" s="14" t="s">
        <v>32</v>
      </c>
      <c r="AX293" s="14" t="s">
        <v>75</v>
      </c>
      <c r="AY293" s="102" t="s">
        <v>204</v>
      </c>
    </row>
    <row r="294" spans="1:65" s="15" customFormat="1" x14ac:dyDescent="0.2">
      <c r="A294" s="207"/>
      <c r="B294" s="208"/>
      <c r="C294" s="207"/>
      <c r="D294" s="200" t="s">
        <v>212</v>
      </c>
      <c r="E294" s="209" t="s">
        <v>1</v>
      </c>
      <c r="F294" s="210" t="s">
        <v>227</v>
      </c>
      <c r="G294" s="207"/>
      <c r="H294" s="211">
        <v>1</v>
      </c>
      <c r="I294" s="207"/>
      <c r="J294" s="207"/>
      <c r="K294" s="207"/>
      <c r="L294" s="208"/>
      <c r="M294" s="212"/>
      <c r="N294" s="213"/>
      <c r="O294" s="213"/>
      <c r="P294" s="213"/>
      <c r="Q294" s="213"/>
      <c r="R294" s="213"/>
      <c r="S294" s="213"/>
      <c r="T294" s="214"/>
      <c r="U294" s="207"/>
      <c r="V294" s="207"/>
      <c r="AT294" s="103" t="s">
        <v>212</v>
      </c>
      <c r="AU294" s="103" t="s">
        <v>81</v>
      </c>
      <c r="AV294" s="15" t="s">
        <v>211</v>
      </c>
      <c r="AW294" s="15" t="s">
        <v>32</v>
      </c>
      <c r="AX294" s="15" t="s">
        <v>81</v>
      </c>
      <c r="AY294" s="103" t="s">
        <v>204</v>
      </c>
    </row>
    <row r="295" spans="1:65" s="2" customFormat="1" ht="33" customHeight="1" x14ac:dyDescent="0.2">
      <c r="A295" s="111"/>
      <c r="B295" s="112"/>
      <c r="C295" s="187" t="s">
        <v>8</v>
      </c>
      <c r="D295" s="187" t="s">
        <v>207</v>
      </c>
      <c r="E295" s="188" t="s">
        <v>2648</v>
      </c>
      <c r="F295" s="189" t="s">
        <v>2649</v>
      </c>
      <c r="G295" s="190" t="s">
        <v>282</v>
      </c>
      <c r="H295" s="191">
        <v>1</v>
      </c>
      <c r="I295" s="192"/>
      <c r="J295" s="192">
        <f>ROUND(I295*H295,2)</f>
        <v>0</v>
      </c>
      <c r="K295" s="193"/>
      <c r="L295" s="112"/>
      <c r="M295" s="194" t="s">
        <v>1</v>
      </c>
      <c r="N295" s="195" t="s">
        <v>40</v>
      </c>
      <c r="O295" s="196">
        <v>0</v>
      </c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111"/>
      <c r="V295" s="111"/>
      <c r="W295" s="29"/>
      <c r="X295" s="29"/>
      <c r="Y295" s="29"/>
      <c r="Z295" s="29"/>
      <c r="AA295" s="29"/>
      <c r="AB295" s="29"/>
      <c r="AC295" s="29"/>
      <c r="AD295" s="29"/>
      <c r="AE295" s="29"/>
      <c r="AR295" s="99" t="s">
        <v>310</v>
      </c>
      <c r="AT295" s="99" t="s">
        <v>207</v>
      </c>
      <c r="AU295" s="99" t="s">
        <v>81</v>
      </c>
      <c r="AY295" s="18" t="s">
        <v>204</v>
      </c>
      <c r="BE295" s="100">
        <f>IF(N295="základní",J295,0)</f>
        <v>0</v>
      </c>
      <c r="BF295" s="100">
        <f>IF(N295="snížená",J295,0)</f>
        <v>0</v>
      </c>
      <c r="BG295" s="100">
        <f>IF(N295="zákl. přenesená",J295,0)</f>
        <v>0</v>
      </c>
      <c r="BH295" s="100">
        <f>IF(N295="sníž. přenesená",J295,0)</f>
        <v>0</v>
      </c>
      <c r="BI295" s="100">
        <f>IF(N295="nulová",J295,0)</f>
        <v>0</v>
      </c>
      <c r="BJ295" s="18" t="s">
        <v>81</v>
      </c>
      <c r="BK295" s="100">
        <f>ROUND(I295*H295,2)</f>
        <v>0</v>
      </c>
      <c r="BL295" s="18" t="s">
        <v>310</v>
      </c>
      <c r="BM295" s="99" t="s">
        <v>223</v>
      </c>
    </row>
    <row r="296" spans="1:65" s="13" customFormat="1" x14ac:dyDescent="0.2">
      <c r="A296" s="225"/>
      <c r="B296" s="226"/>
      <c r="C296" s="225"/>
      <c r="D296" s="200" t="s">
        <v>212</v>
      </c>
      <c r="E296" s="227" t="s">
        <v>1</v>
      </c>
      <c r="F296" s="228" t="s">
        <v>2609</v>
      </c>
      <c r="G296" s="225"/>
      <c r="H296" s="227" t="s">
        <v>1</v>
      </c>
      <c r="I296" s="225"/>
      <c r="J296" s="225"/>
      <c r="K296" s="225"/>
      <c r="L296" s="226"/>
      <c r="M296" s="229"/>
      <c r="N296" s="230"/>
      <c r="O296" s="230"/>
      <c r="P296" s="230"/>
      <c r="Q296" s="230"/>
      <c r="R296" s="230"/>
      <c r="S296" s="230"/>
      <c r="T296" s="231"/>
      <c r="U296" s="225"/>
      <c r="V296" s="225"/>
      <c r="AT296" s="101" t="s">
        <v>212</v>
      </c>
      <c r="AU296" s="101" t="s">
        <v>81</v>
      </c>
      <c r="AV296" s="13" t="s">
        <v>81</v>
      </c>
      <c r="AW296" s="13" t="s">
        <v>32</v>
      </c>
      <c r="AX296" s="13" t="s">
        <v>75</v>
      </c>
      <c r="AY296" s="101" t="s">
        <v>204</v>
      </c>
    </row>
    <row r="297" spans="1:65" s="13" customFormat="1" x14ac:dyDescent="0.2">
      <c r="A297" s="225"/>
      <c r="B297" s="226"/>
      <c r="C297" s="225"/>
      <c r="D297" s="200" t="s">
        <v>212</v>
      </c>
      <c r="E297" s="227" t="s">
        <v>1</v>
      </c>
      <c r="F297" s="228" t="s">
        <v>2599</v>
      </c>
      <c r="G297" s="225"/>
      <c r="H297" s="227" t="s">
        <v>1</v>
      </c>
      <c r="I297" s="225"/>
      <c r="J297" s="225"/>
      <c r="K297" s="225"/>
      <c r="L297" s="226"/>
      <c r="M297" s="229"/>
      <c r="N297" s="230"/>
      <c r="O297" s="230"/>
      <c r="P297" s="230"/>
      <c r="Q297" s="230"/>
      <c r="R297" s="230"/>
      <c r="S297" s="230"/>
      <c r="T297" s="231"/>
      <c r="U297" s="225"/>
      <c r="V297" s="225"/>
      <c r="AT297" s="101" t="s">
        <v>212</v>
      </c>
      <c r="AU297" s="101" t="s">
        <v>81</v>
      </c>
      <c r="AV297" s="13" t="s">
        <v>81</v>
      </c>
      <c r="AW297" s="13" t="s">
        <v>32</v>
      </c>
      <c r="AX297" s="13" t="s">
        <v>75</v>
      </c>
      <c r="AY297" s="101" t="s">
        <v>204</v>
      </c>
    </row>
    <row r="298" spans="1:65" s="13" customFormat="1" x14ac:dyDescent="0.2">
      <c r="A298" s="225"/>
      <c r="B298" s="226"/>
      <c r="C298" s="225"/>
      <c r="D298" s="200" t="s">
        <v>212</v>
      </c>
      <c r="E298" s="227" t="s">
        <v>1</v>
      </c>
      <c r="F298" s="228" t="s">
        <v>2600</v>
      </c>
      <c r="G298" s="225"/>
      <c r="H298" s="227" t="s">
        <v>1</v>
      </c>
      <c r="I298" s="225"/>
      <c r="J298" s="225"/>
      <c r="K298" s="225"/>
      <c r="L298" s="226"/>
      <c r="M298" s="229"/>
      <c r="N298" s="230"/>
      <c r="O298" s="230"/>
      <c r="P298" s="230"/>
      <c r="Q298" s="230"/>
      <c r="R298" s="230"/>
      <c r="S298" s="230"/>
      <c r="T298" s="231"/>
      <c r="U298" s="225"/>
      <c r="V298" s="225"/>
      <c r="AT298" s="101" t="s">
        <v>212</v>
      </c>
      <c r="AU298" s="101" t="s">
        <v>81</v>
      </c>
      <c r="AV298" s="13" t="s">
        <v>81</v>
      </c>
      <c r="AW298" s="13" t="s">
        <v>32</v>
      </c>
      <c r="AX298" s="13" t="s">
        <v>75</v>
      </c>
      <c r="AY298" s="101" t="s">
        <v>204</v>
      </c>
    </row>
    <row r="299" spans="1:65" s="13" customFormat="1" x14ac:dyDescent="0.2">
      <c r="A299" s="225"/>
      <c r="B299" s="226"/>
      <c r="C299" s="225"/>
      <c r="D299" s="200" t="s">
        <v>212</v>
      </c>
      <c r="E299" s="227" t="s">
        <v>1</v>
      </c>
      <c r="F299" s="228" t="s">
        <v>2629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81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65" s="13" customFormat="1" ht="22.5" x14ac:dyDescent="0.2">
      <c r="A300" s="225"/>
      <c r="B300" s="226"/>
      <c r="C300" s="225"/>
      <c r="D300" s="200" t="s">
        <v>212</v>
      </c>
      <c r="E300" s="227" t="s">
        <v>1</v>
      </c>
      <c r="F300" s="228" t="s">
        <v>2650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81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3" customFormat="1" x14ac:dyDescent="0.2">
      <c r="A301" s="225"/>
      <c r="B301" s="226"/>
      <c r="C301" s="225"/>
      <c r="D301" s="200" t="s">
        <v>212</v>
      </c>
      <c r="E301" s="227" t="s">
        <v>1</v>
      </c>
      <c r="F301" s="228" t="s">
        <v>2603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81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65" s="13" customFormat="1" ht="22.5" x14ac:dyDescent="0.2">
      <c r="A302" s="225"/>
      <c r="B302" s="226"/>
      <c r="C302" s="225"/>
      <c r="D302" s="200" t="s">
        <v>212</v>
      </c>
      <c r="E302" s="227" t="s">
        <v>1</v>
      </c>
      <c r="F302" s="228" t="s">
        <v>2630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81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65" s="13" customFormat="1" x14ac:dyDescent="0.2">
      <c r="A303" s="225"/>
      <c r="B303" s="226"/>
      <c r="C303" s="225"/>
      <c r="D303" s="200" t="s">
        <v>212</v>
      </c>
      <c r="E303" s="227" t="s">
        <v>1</v>
      </c>
      <c r="F303" s="228" t="s">
        <v>2605</v>
      </c>
      <c r="G303" s="225"/>
      <c r="H303" s="227" t="s">
        <v>1</v>
      </c>
      <c r="I303" s="225"/>
      <c r="J303" s="225"/>
      <c r="K303" s="225"/>
      <c r="L303" s="226"/>
      <c r="M303" s="229"/>
      <c r="N303" s="230"/>
      <c r="O303" s="230"/>
      <c r="P303" s="230"/>
      <c r="Q303" s="230"/>
      <c r="R303" s="230"/>
      <c r="S303" s="230"/>
      <c r="T303" s="231"/>
      <c r="U303" s="225"/>
      <c r="V303" s="225"/>
      <c r="AT303" s="101" t="s">
        <v>212</v>
      </c>
      <c r="AU303" s="101" t="s">
        <v>81</v>
      </c>
      <c r="AV303" s="13" t="s">
        <v>81</v>
      </c>
      <c r="AW303" s="13" t="s">
        <v>32</v>
      </c>
      <c r="AX303" s="13" t="s">
        <v>75</v>
      </c>
      <c r="AY303" s="101" t="s">
        <v>204</v>
      </c>
    </row>
    <row r="304" spans="1:65" s="13" customFormat="1" ht="22.5" x14ac:dyDescent="0.2">
      <c r="A304" s="225"/>
      <c r="B304" s="226"/>
      <c r="C304" s="225"/>
      <c r="D304" s="200" t="s">
        <v>212</v>
      </c>
      <c r="E304" s="227" t="s">
        <v>1</v>
      </c>
      <c r="F304" s="228" t="s">
        <v>2606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81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4" customFormat="1" x14ac:dyDescent="0.2">
      <c r="A305" s="198"/>
      <c r="B305" s="199"/>
      <c r="C305" s="198"/>
      <c r="D305" s="200" t="s">
        <v>212</v>
      </c>
      <c r="E305" s="201" t="s">
        <v>1</v>
      </c>
      <c r="F305" s="202" t="s">
        <v>81</v>
      </c>
      <c r="G305" s="198"/>
      <c r="H305" s="203">
        <v>1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81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5" customFormat="1" x14ac:dyDescent="0.2">
      <c r="A306" s="207"/>
      <c r="B306" s="208"/>
      <c r="C306" s="207"/>
      <c r="D306" s="200" t="s">
        <v>212</v>
      </c>
      <c r="E306" s="209" t="s">
        <v>1</v>
      </c>
      <c r="F306" s="210" t="s">
        <v>227</v>
      </c>
      <c r="G306" s="207"/>
      <c r="H306" s="211">
        <v>1</v>
      </c>
      <c r="I306" s="207"/>
      <c r="J306" s="207"/>
      <c r="K306" s="207"/>
      <c r="L306" s="208"/>
      <c r="M306" s="212"/>
      <c r="N306" s="213"/>
      <c r="O306" s="213"/>
      <c r="P306" s="213"/>
      <c r="Q306" s="213"/>
      <c r="R306" s="213"/>
      <c r="S306" s="213"/>
      <c r="T306" s="214"/>
      <c r="U306" s="207"/>
      <c r="V306" s="207"/>
      <c r="AT306" s="103" t="s">
        <v>212</v>
      </c>
      <c r="AU306" s="103" t="s">
        <v>81</v>
      </c>
      <c r="AV306" s="15" t="s">
        <v>211</v>
      </c>
      <c r="AW306" s="15" t="s">
        <v>32</v>
      </c>
      <c r="AX306" s="15" t="s">
        <v>81</v>
      </c>
      <c r="AY306" s="103" t="s">
        <v>204</v>
      </c>
    </row>
    <row r="307" spans="1:65" s="2" customFormat="1" ht="33" customHeight="1" x14ac:dyDescent="0.2">
      <c r="A307" s="111"/>
      <c r="B307" s="112"/>
      <c r="C307" s="187" t="s">
        <v>310</v>
      </c>
      <c r="D307" s="187" t="s">
        <v>207</v>
      </c>
      <c r="E307" s="188" t="s">
        <v>2651</v>
      </c>
      <c r="F307" s="189" t="s">
        <v>2623</v>
      </c>
      <c r="G307" s="190" t="s">
        <v>282</v>
      </c>
      <c r="H307" s="191">
        <v>1</v>
      </c>
      <c r="I307" s="192"/>
      <c r="J307" s="192">
        <f>ROUND(I307*H307,2)</f>
        <v>0</v>
      </c>
      <c r="K307" s="193"/>
      <c r="L307" s="112"/>
      <c r="M307" s="194" t="s">
        <v>1</v>
      </c>
      <c r="N307" s="195" t="s">
        <v>40</v>
      </c>
      <c r="O307" s="196">
        <v>0</v>
      </c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111"/>
      <c r="V307" s="111"/>
      <c r="W307" s="29"/>
      <c r="X307" s="29"/>
      <c r="Y307" s="29"/>
      <c r="Z307" s="29"/>
      <c r="AA307" s="29"/>
      <c r="AB307" s="29"/>
      <c r="AC307" s="29"/>
      <c r="AD307" s="29"/>
      <c r="AE307" s="29"/>
      <c r="AR307" s="99" t="s">
        <v>310</v>
      </c>
      <c r="AT307" s="99" t="s">
        <v>207</v>
      </c>
      <c r="AU307" s="99" t="s">
        <v>81</v>
      </c>
      <c r="AY307" s="18" t="s">
        <v>204</v>
      </c>
      <c r="BE307" s="100">
        <f>IF(N307="základní",J307,0)</f>
        <v>0</v>
      </c>
      <c r="BF307" s="100">
        <f>IF(N307="snížená",J307,0)</f>
        <v>0</v>
      </c>
      <c r="BG307" s="100">
        <f>IF(N307="zákl. přenesená",J307,0)</f>
        <v>0</v>
      </c>
      <c r="BH307" s="100">
        <f>IF(N307="sníž. přenesená",J307,0)</f>
        <v>0</v>
      </c>
      <c r="BI307" s="100">
        <f>IF(N307="nulová",J307,0)</f>
        <v>0</v>
      </c>
      <c r="BJ307" s="18" t="s">
        <v>81</v>
      </c>
      <c r="BK307" s="100">
        <f>ROUND(I307*H307,2)</f>
        <v>0</v>
      </c>
      <c r="BL307" s="18" t="s">
        <v>310</v>
      </c>
      <c r="BM307" s="99" t="s">
        <v>389</v>
      </c>
    </row>
    <row r="308" spans="1:65" s="13" customFormat="1" x14ac:dyDescent="0.2">
      <c r="A308" s="225"/>
      <c r="B308" s="226"/>
      <c r="C308" s="225"/>
      <c r="D308" s="200" t="s">
        <v>212</v>
      </c>
      <c r="E308" s="227" t="s">
        <v>1</v>
      </c>
      <c r="F308" s="228" t="s">
        <v>2609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81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3" customFormat="1" x14ac:dyDescent="0.2">
      <c r="A309" s="225"/>
      <c r="B309" s="226"/>
      <c r="C309" s="225"/>
      <c r="D309" s="200" t="s">
        <v>212</v>
      </c>
      <c r="E309" s="227" t="s">
        <v>1</v>
      </c>
      <c r="F309" s="228" t="s">
        <v>2599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81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3" customFormat="1" x14ac:dyDescent="0.2">
      <c r="A310" s="225"/>
      <c r="B310" s="226"/>
      <c r="C310" s="225"/>
      <c r="D310" s="200" t="s">
        <v>212</v>
      </c>
      <c r="E310" s="227" t="s">
        <v>1</v>
      </c>
      <c r="F310" s="228" t="s">
        <v>2600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81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3" customFormat="1" x14ac:dyDescent="0.2">
      <c r="A311" s="225"/>
      <c r="B311" s="226"/>
      <c r="C311" s="225"/>
      <c r="D311" s="200" t="s">
        <v>212</v>
      </c>
      <c r="E311" s="227" t="s">
        <v>1</v>
      </c>
      <c r="F311" s="228" t="s">
        <v>2629</v>
      </c>
      <c r="G311" s="225"/>
      <c r="H311" s="227" t="s">
        <v>1</v>
      </c>
      <c r="I311" s="225"/>
      <c r="J311" s="225"/>
      <c r="K311" s="225"/>
      <c r="L311" s="226"/>
      <c r="M311" s="229"/>
      <c r="N311" s="230"/>
      <c r="O311" s="230"/>
      <c r="P311" s="230"/>
      <c r="Q311" s="230"/>
      <c r="R311" s="230"/>
      <c r="S311" s="230"/>
      <c r="T311" s="231"/>
      <c r="U311" s="225"/>
      <c r="V311" s="225"/>
      <c r="AT311" s="101" t="s">
        <v>212</v>
      </c>
      <c r="AU311" s="101" t="s">
        <v>81</v>
      </c>
      <c r="AV311" s="13" t="s">
        <v>81</v>
      </c>
      <c r="AW311" s="13" t="s">
        <v>32</v>
      </c>
      <c r="AX311" s="13" t="s">
        <v>75</v>
      </c>
      <c r="AY311" s="101" t="s">
        <v>204</v>
      </c>
    </row>
    <row r="312" spans="1:65" s="13" customFormat="1" ht="22.5" x14ac:dyDescent="0.2">
      <c r="A312" s="225"/>
      <c r="B312" s="226"/>
      <c r="C312" s="225"/>
      <c r="D312" s="200" t="s">
        <v>212</v>
      </c>
      <c r="E312" s="227" t="s">
        <v>1</v>
      </c>
      <c r="F312" s="228" t="s">
        <v>2650</v>
      </c>
      <c r="G312" s="225"/>
      <c r="H312" s="227" t="s">
        <v>1</v>
      </c>
      <c r="I312" s="225"/>
      <c r="J312" s="225"/>
      <c r="K312" s="225"/>
      <c r="L312" s="226"/>
      <c r="M312" s="229"/>
      <c r="N312" s="230"/>
      <c r="O312" s="230"/>
      <c r="P312" s="230"/>
      <c r="Q312" s="230"/>
      <c r="R312" s="230"/>
      <c r="S312" s="230"/>
      <c r="T312" s="231"/>
      <c r="U312" s="225"/>
      <c r="V312" s="225"/>
      <c r="AT312" s="101" t="s">
        <v>212</v>
      </c>
      <c r="AU312" s="101" t="s">
        <v>81</v>
      </c>
      <c r="AV312" s="13" t="s">
        <v>81</v>
      </c>
      <c r="AW312" s="13" t="s">
        <v>32</v>
      </c>
      <c r="AX312" s="13" t="s">
        <v>75</v>
      </c>
      <c r="AY312" s="101" t="s">
        <v>204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2603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81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ht="22.5" x14ac:dyDescent="0.2">
      <c r="A314" s="225"/>
      <c r="B314" s="226"/>
      <c r="C314" s="225"/>
      <c r="D314" s="200" t="s">
        <v>212</v>
      </c>
      <c r="E314" s="227" t="s">
        <v>1</v>
      </c>
      <c r="F314" s="228" t="s">
        <v>2630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81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3" customFormat="1" x14ac:dyDescent="0.2">
      <c r="A315" s="225"/>
      <c r="B315" s="226"/>
      <c r="C315" s="225"/>
      <c r="D315" s="200" t="s">
        <v>212</v>
      </c>
      <c r="E315" s="227" t="s">
        <v>1</v>
      </c>
      <c r="F315" s="228" t="s">
        <v>2636</v>
      </c>
      <c r="G315" s="225"/>
      <c r="H315" s="227" t="s">
        <v>1</v>
      </c>
      <c r="I315" s="225"/>
      <c r="J315" s="225"/>
      <c r="K315" s="225"/>
      <c r="L315" s="226"/>
      <c r="M315" s="229"/>
      <c r="N315" s="230"/>
      <c r="O315" s="230"/>
      <c r="P315" s="230"/>
      <c r="Q315" s="230"/>
      <c r="R315" s="230"/>
      <c r="S315" s="230"/>
      <c r="T315" s="231"/>
      <c r="U315" s="225"/>
      <c r="V315" s="225"/>
      <c r="AT315" s="101" t="s">
        <v>212</v>
      </c>
      <c r="AU315" s="101" t="s">
        <v>81</v>
      </c>
      <c r="AV315" s="13" t="s">
        <v>81</v>
      </c>
      <c r="AW315" s="13" t="s">
        <v>32</v>
      </c>
      <c r="AX315" s="13" t="s">
        <v>75</v>
      </c>
      <c r="AY315" s="101" t="s">
        <v>204</v>
      </c>
    </row>
    <row r="316" spans="1:65" s="13" customFormat="1" ht="22.5" x14ac:dyDescent="0.2">
      <c r="A316" s="225"/>
      <c r="B316" s="226"/>
      <c r="C316" s="225"/>
      <c r="D316" s="200" t="s">
        <v>212</v>
      </c>
      <c r="E316" s="227" t="s">
        <v>1</v>
      </c>
      <c r="F316" s="228" t="s">
        <v>2606</v>
      </c>
      <c r="G316" s="225"/>
      <c r="H316" s="227" t="s">
        <v>1</v>
      </c>
      <c r="I316" s="225"/>
      <c r="J316" s="225"/>
      <c r="K316" s="225"/>
      <c r="L316" s="226"/>
      <c r="M316" s="229"/>
      <c r="N316" s="230"/>
      <c r="O316" s="230"/>
      <c r="P316" s="230"/>
      <c r="Q316" s="230"/>
      <c r="R316" s="230"/>
      <c r="S316" s="230"/>
      <c r="T316" s="231"/>
      <c r="U316" s="225"/>
      <c r="V316" s="225"/>
      <c r="AT316" s="101" t="s">
        <v>212</v>
      </c>
      <c r="AU316" s="101" t="s">
        <v>81</v>
      </c>
      <c r="AV316" s="13" t="s">
        <v>81</v>
      </c>
      <c r="AW316" s="13" t="s">
        <v>32</v>
      </c>
      <c r="AX316" s="13" t="s">
        <v>75</v>
      </c>
      <c r="AY316" s="101" t="s">
        <v>204</v>
      </c>
    </row>
    <row r="317" spans="1:65" s="14" customFormat="1" x14ac:dyDescent="0.2">
      <c r="A317" s="198"/>
      <c r="B317" s="199"/>
      <c r="C317" s="198"/>
      <c r="D317" s="200" t="s">
        <v>212</v>
      </c>
      <c r="E317" s="201" t="s">
        <v>1</v>
      </c>
      <c r="F317" s="202" t="s">
        <v>81</v>
      </c>
      <c r="G317" s="198"/>
      <c r="H317" s="203">
        <v>1</v>
      </c>
      <c r="I317" s="198"/>
      <c r="J317" s="198"/>
      <c r="K317" s="198"/>
      <c r="L317" s="199"/>
      <c r="M317" s="204"/>
      <c r="N317" s="205"/>
      <c r="O317" s="205"/>
      <c r="P317" s="205"/>
      <c r="Q317" s="205"/>
      <c r="R317" s="205"/>
      <c r="S317" s="205"/>
      <c r="T317" s="206"/>
      <c r="U317" s="198"/>
      <c r="V317" s="198"/>
      <c r="AT317" s="102" t="s">
        <v>212</v>
      </c>
      <c r="AU317" s="102" t="s">
        <v>81</v>
      </c>
      <c r="AV317" s="14" t="s">
        <v>83</v>
      </c>
      <c r="AW317" s="14" t="s">
        <v>32</v>
      </c>
      <c r="AX317" s="14" t="s">
        <v>75</v>
      </c>
      <c r="AY317" s="102" t="s">
        <v>204</v>
      </c>
    </row>
    <row r="318" spans="1:65" s="15" customFormat="1" x14ac:dyDescent="0.2">
      <c r="A318" s="207"/>
      <c r="B318" s="208"/>
      <c r="C318" s="207"/>
      <c r="D318" s="200" t="s">
        <v>212</v>
      </c>
      <c r="E318" s="209" t="s">
        <v>1</v>
      </c>
      <c r="F318" s="210" t="s">
        <v>227</v>
      </c>
      <c r="G318" s="207"/>
      <c r="H318" s="211">
        <v>1</v>
      </c>
      <c r="I318" s="207"/>
      <c r="J318" s="207"/>
      <c r="K318" s="207"/>
      <c r="L318" s="208"/>
      <c r="M318" s="212"/>
      <c r="N318" s="213"/>
      <c r="O318" s="213"/>
      <c r="P318" s="213"/>
      <c r="Q318" s="213"/>
      <c r="R318" s="213"/>
      <c r="S318" s="213"/>
      <c r="T318" s="214"/>
      <c r="U318" s="207"/>
      <c r="V318" s="207"/>
      <c r="AT318" s="103" t="s">
        <v>212</v>
      </c>
      <c r="AU318" s="103" t="s">
        <v>81</v>
      </c>
      <c r="AV318" s="15" t="s">
        <v>211</v>
      </c>
      <c r="AW318" s="15" t="s">
        <v>32</v>
      </c>
      <c r="AX318" s="15" t="s">
        <v>81</v>
      </c>
      <c r="AY318" s="103" t="s">
        <v>204</v>
      </c>
    </row>
    <row r="319" spans="1:65" s="2" customFormat="1" ht="24.2" customHeight="1" x14ac:dyDescent="0.2">
      <c r="A319" s="111"/>
      <c r="B319" s="112"/>
      <c r="C319" s="187" t="s">
        <v>376</v>
      </c>
      <c r="D319" s="187" t="s">
        <v>207</v>
      </c>
      <c r="E319" s="188" t="s">
        <v>2652</v>
      </c>
      <c r="F319" s="189" t="s">
        <v>2653</v>
      </c>
      <c r="G319" s="190" t="s">
        <v>282</v>
      </c>
      <c r="H319" s="191">
        <v>2</v>
      </c>
      <c r="I319" s="192"/>
      <c r="J319" s="192">
        <f>ROUND(I319*H319,2)</f>
        <v>0</v>
      </c>
      <c r="K319" s="193"/>
      <c r="L319" s="112"/>
      <c r="M319" s="194" t="s">
        <v>1</v>
      </c>
      <c r="N319" s="195" t="s">
        <v>40</v>
      </c>
      <c r="O319" s="196">
        <v>0</v>
      </c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111"/>
      <c r="V319" s="111"/>
      <c r="W319" s="29"/>
      <c r="X319" s="29"/>
      <c r="Y319" s="29"/>
      <c r="Z319" s="29"/>
      <c r="AA319" s="29"/>
      <c r="AB319" s="29"/>
      <c r="AC319" s="29"/>
      <c r="AD319" s="29"/>
      <c r="AE319" s="29"/>
      <c r="AR319" s="99" t="s">
        <v>310</v>
      </c>
      <c r="AT319" s="99" t="s">
        <v>207</v>
      </c>
      <c r="AU319" s="99" t="s">
        <v>81</v>
      </c>
      <c r="AY319" s="18" t="s">
        <v>204</v>
      </c>
      <c r="BE319" s="100">
        <f>IF(N319="základní",J319,0)</f>
        <v>0</v>
      </c>
      <c r="BF319" s="100">
        <f>IF(N319="snížená",J319,0)</f>
        <v>0</v>
      </c>
      <c r="BG319" s="100">
        <f>IF(N319="zákl. přenesená",J319,0)</f>
        <v>0</v>
      </c>
      <c r="BH319" s="100">
        <f>IF(N319="sníž. přenesená",J319,0)</f>
        <v>0</v>
      </c>
      <c r="BI319" s="100">
        <f>IF(N319="nulová",J319,0)</f>
        <v>0</v>
      </c>
      <c r="BJ319" s="18" t="s">
        <v>81</v>
      </c>
      <c r="BK319" s="100">
        <f>ROUND(I319*H319,2)</f>
        <v>0</v>
      </c>
      <c r="BL319" s="18" t="s">
        <v>310</v>
      </c>
      <c r="BM319" s="99" t="s">
        <v>406</v>
      </c>
    </row>
    <row r="320" spans="1:65" s="13" customFormat="1" x14ac:dyDescent="0.2">
      <c r="A320" s="225"/>
      <c r="B320" s="226"/>
      <c r="C320" s="225"/>
      <c r="D320" s="200" t="s">
        <v>212</v>
      </c>
      <c r="E320" s="227" t="s">
        <v>1</v>
      </c>
      <c r="F320" s="228" t="s">
        <v>2654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81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65" s="13" customFormat="1" ht="33.75" x14ac:dyDescent="0.2">
      <c r="A321" s="225"/>
      <c r="B321" s="226"/>
      <c r="C321" s="225"/>
      <c r="D321" s="200" t="s">
        <v>212</v>
      </c>
      <c r="E321" s="227" t="s">
        <v>1</v>
      </c>
      <c r="F321" s="228" t="s">
        <v>2604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81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65" s="13" customFormat="1" ht="22.5" x14ac:dyDescent="0.2">
      <c r="A322" s="225"/>
      <c r="B322" s="226"/>
      <c r="C322" s="225"/>
      <c r="D322" s="200" t="s">
        <v>212</v>
      </c>
      <c r="E322" s="227" t="s">
        <v>1</v>
      </c>
      <c r="F322" s="228" t="s">
        <v>2655</v>
      </c>
      <c r="G322" s="225"/>
      <c r="H322" s="227" t="s">
        <v>1</v>
      </c>
      <c r="I322" s="225"/>
      <c r="J322" s="225"/>
      <c r="K322" s="225"/>
      <c r="L322" s="226"/>
      <c r="M322" s="229"/>
      <c r="N322" s="230"/>
      <c r="O322" s="230"/>
      <c r="P322" s="230"/>
      <c r="Q322" s="230"/>
      <c r="R322" s="230"/>
      <c r="S322" s="230"/>
      <c r="T322" s="231"/>
      <c r="U322" s="225"/>
      <c r="V322" s="225"/>
      <c r="AT322" s="101" t="s">
        <v>212</v>
      </c>
      <c r="AU322" s="101" t="s">
        <v>81</v>
      </c>
      <c r="AV322" s="13" t="s">
        <v>81</v>
      </c>
      <c r="AW322" s="13" t="s">
        <v>32</v>
      </c>
      <c r="AX322" s="13" t="s">
        <v>75</v>
      </c>
      <c r="AY322" s="101" t="s">
        <v>204</v>
      </c>
    </row>
    <row r="323" spans="1:65" s="14" customFormat="1" x14ac:dyDescent="0.2">
      <c r="A323" s="198"/>
      <c r="B323" s="199"/>
      <c r="C323" s="198"/>
      <c r="D323" s="200" t="s">
        <v>212</v>
      </c>
      <c r="E323" s="201" t="s">
        <v>1</v>
      </c>
      <c r="F323" s="202" t="s">
        <v>83</v>
      </c>
      <c r="G323" s="198"/>
      <c r="H323" s="203">
        <v>2</v>
      </c>
      <c r="I323" s="198"/>
      <c r="J323" s="198"/>
      <c r="K323" s="198"/>
      <c r="L323" s="199"/>
      <c r="M323" s="204"/>
      <c r="N323" s="205"/>
      <c r="O323" s="205"/>
      <c r="P323" s="205"/>
      <c r="Q323" s="205"/>
      <c r="R323" s="205"/>
      <c r="S323" s="205"/>
      <c r="T323" s="206"/>
      <c r="U323" s="198"/>
      <c r="V323" s="198"/>
      <c r="AT323" s="102" t="s">
        <v>212</v>
      </c>
      <c r="AU323" s="102" t="s">
        <v>81</v>
      </c>
      <c r="AV323" s="14" t="s">
        <v>83</v>
      </c>
      <c r="AW323" s="14" t="s">
        <v>32</v>
      </c>
      <c r="AX323" s="14" t="s">
        <v>75</v>
      </c>
      <c r="AY323" s="102" t="s">
        <v>204</v>
      </c>
    </row>
    <row r="324" spans="1:65" s="15" customFormat="1" x14ac:dyDescent="0.2">
      <c r="A324" s="207"/>
      <c r="B324" s="208"/>
      <c r="C324" s="207"/>
      <c r="D324" s="200" t="s">
        <v>212</v>
      </c>
      <c r="E324" s="209" t="s">
        <v>1</v>
      </c>
      <c r="F324" s="210" t="s">
        <v>227</v>
      </c>
      <c r="G324" s="207"/>
      <c r="H324" s="211">
        <v>2</v>
      </c>
      <c r="I324" s="207"/>
      <c r="J324" s="207"/>
      <c r="K324" s="207"/>
      <c r="L324" s="208"/>
      <c r="M324" s="212"/>
      <c r="N324" s="213"/>
      <c r="O324" s="213"/>
      <c r="P324" s="213"/>
      <c r="Q324" s="213"/>
      <c r="R324" s="213"/>
      <c r="S324" s="213"/>
      <c r="T324" s="214"/>
      <c r="U324" s="207"/>
      <c r="V324" s="207"/>
      <c r="AT324" s="103" t="s">
        <v>212</v>
      </c>
      <c r="AU324" s="103" t="s">
        <v>81</v>
      </c>
      <c r="AV324" s="15" t="s">
        <v>211</v>
      </c>
      <c r="AW324" s="15" t="s">
        <v>32</v>
      </c>
      <c r="AX324" s="15" t="s">
        <v>81</v>
      </c>
      <c r="AY324" s="103" t="s">
        <v>204</v>
      </c>
    </row>
    <row r="325" spans="1:65" s="2" customFormat="1" ht="24.2" customHeight="1" x14ac:dyDescent="0.2">
      <c r="A325" s="111"/>
      <c r="B325" s="112"/>
      <c r="C325" s="187" t="s">
        <v>313</v>
      </c>
      <c r="D325" s="187" t="s">
        <v>207</v>
      </c>
      <c r="E325" s="188" t="s">
        <v>2656</v>
      </c>
      <c r="F325" s="189" t="s">
        <v>2657</v>
      </c>
      <c r="G325" s="190" t="s">
        <v>282</v>
      </c>
      <c r="H325" s="191">
        <v>1</v>
      </c>
      <c r="I325" s="192"/>
      <c r="J325" s="192">
        <f>ROUND(I325*H325,2)</f>
        <v>0</v>
      </c>
      <c r="K325" s="193"/>
      <c r="L325" s="112"/>
      <c r="M325" s="194" t="s">
        <v>1</v>
      </c>
      <c r="N325" s="195" t="s">
        <v>40</v>
      </c>
      <c r="O325" s="196">
        <v>0</v>
      </c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U325" s="111"/>
      <c r="V325" s="111"/>
      <c r="W325" s="29"/>
      <c r="X325" s="29"/>
      <c r="Y325" s="29"/>
      <c r="Z325" s="29"/>
      <c r="AA325" s="29"/>
      <c r="AB325" s="29"/>
      <c r="AC325" s="29"/>
      <c r="AD325" s="29"/>
      <c r="AE325" s="29"/>
      <c r="AR325" s="99" t="s">
        <v>310</v>
      </c>
      <c r="AT325" s="99" t="s">
        <v>207</v>
      </c>
      <c r="AU325" s="99" t="s">
        <v>81</v>
      </c>
      <c r="AY325" s="18" t="s">
        <v>204</v>
      </c>
      <c r="BE325" s="100">
        <f>IF(N325="základní",J325,0)</f>
        <v>0</v>
      </c>
      <c r="BF325" s="100">
        <f>IF(N325="snížená",J325,0)</f>
        <v>0</v>
      </c>
      <c r="BG325" s="100">
        <f>IF(N325="zákl. přenesená",J325,0)</f>
        <v>0</v>
      </c>
      <c r="BH325" s="100">
        <f>IF(N325="sníž. přenesená",J325,0)</f>
        <v>0</v>
      </c>
      <c r="BI325" s="100">
        <f>IF(N325="nulová",J325,0)</f>
        <v>0</v>
      </c>
      <c r="BJ325" s="18" t="s">
        <v>81</v>
      </c>
      <c r="BK325" s="100">
        <f>ROUND(I325*H325,2)</f>
        <v>0</v>
      </c>
      <c r="BL325" s="18" t="s">
        <v>310</v>
      </c>
      <c r="BM325" s="99" t="s">
        <v>410</v>
      </c>
    </row>
    <row r="326" spans="1:65" s="13" customFormat="1" x14ac:dyDescent="0.2">
      <c r="A326" s="225"/>
      <c r="B326" s="226"/>
      <c r="C326" s="225"/>
      <c r="D326" s="200" t="s">
        <v>212</v>
      </c>
      <c r="E326" s="227" t="s">
        <v>1</v>
      </c>
      <c r="F326" s="228" t="s">
        <v>2609</v>
      </c>
      <c r="G326" s="225"/>
      <c r="H326" s="227" t="s">
        <v>1</v>
      </c>
      <c r="I326" s="225"/>
      <c r="J326" s="225"/>
      <c r="K326" s="225"/>
      <c r="L326" s="226"/>
      <c r="M326" s="229"/>
      <c r="N326" s="230"/>
      <c r="O326" s="230"/>
      <c r="P326" s="230"/>
      <c r="Q326" s="230"/>
      <c r="R326" s="230"/>
      <c r="S326" s="230"/>
      <c r="T326" s="231"/>
      <c r="U326" s="225"/>
      <c r="V326" s="225"/>
      <c r="AT326" s="101" t="s">
        <v>212</v>
      </c>
      <c r="AU326" s="101" t="s">
        <v>81</v>
      </c>
      <c r="AV326" s="13" t="s">
        <v>81</v>
      </c>
      <c r="AW326" s="13" t="s">
        <v>32</v>
      </c>
      <c r="AX326" s="13" t="s">
        <v>75</v>
      </c>
      <c r="AY326" s="101" t="s">
        <v>204</v>
      </c>
    </row>
    <row r="327" spans="1:65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2599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81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65" s="13" customFormat="1" x14ac:dyDescent="0.2">
      <c r="A328" s="225"/>
      <c r="B328" s="226"/>
      <c r="C328" s="225"/>
      <c r="D328" s="200" t="s">
        <v>212</v>
      </c>
      <c r="E328" s="227" t="s">
        <v>1</v>
      </c>
      <c r="F328" s="228" t="s">
        <v>2600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81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2629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81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3" customFormat="1" x14ac:dyDescent="0.2">
      <c r="A330" s="225"/>
      <c r="B330" s="226"/>
      <c r="C330" s="225"/>
      <c r="D330" s="200" t="s">
        <v>212</v>
      </c>
      <c r="E330" s="227" t="s">
        <v>1</v>
      </c>
      <c r="F330" s="228" t="s">
        <v>2658</v>
      </c>
      <c r="G330" s="225"/>
      <c r="H330" s="227" t="s">
        <v>1</v>
      </c>
      <c r="I330" s="225"/>
      <c r="J330" s="225"/>
      <c r="K330" s="225"/>
      <c r="L330" s="226"/>
      <c r="M330" s="229"/>
      <c r="N330" s="230"/>
      <c r="O330" s="230"/>
      <c r="P330" s="230"/>
      <c r="Q330" s="230"/>
      <c r="R330" s="230"/>
      <c r="S330" s="230"/>
      <c r="T330" s="231"/>
      <c r="U330" s="225"/>
      <c r="V330" s="225"/>
      <c r="AT330" s="101" t="s">
        <v>212</v>
      </c>
      <c r="AU330" s="101" t="s">
        <v>81</v>
      </c>
      <c r="AV330" s="13" t="s">
        <v>81</v>
      </c>
      <c r="AW330" s="13" t="s">
        <v>32</v>
      </c>
      <c r="AX330" s="13" t="s">
        <v>75</v>
      </c>
      <c r="AY330" s="101" t="s">
        <v>204</v>
      </c>
    </row>
    <row r="331" spans="1:65" s="13" customFormat="1" x14ac:dyDescent="0.2">
      <c r="A331" s="225"/>
      <c r="B331" s="226"/>
      <c r="C331" s="225"/>
      <c r="D331" s="200" t="s">
        <v>212</v>
      </c>
      <c r="E331" s="227" t="s">
        <v>1</v>
      </c>
      <c r="F331" s="228" t="s">
        <v>2659</v>
      </c>
      <c r="G331" s="225"/>
      <c r="H331" s="227" t="s">
        <v>1</v>
      </c>
      <c r="I331" s="225"/>
      <c r="J331" s="225"/>
      <c r="K331" s="225"/>
      <c r="L331" s="226"/>
      <c r="M331" s="229"/>
      <c r="N331" s="230"/>
      <c r="O331" s="230"/>
      <c r="P331" s="230"/>
      <c r="Q331" s="230"/>
      <c r="R331" s="230"/>
      <c r="S331" s="230"/>
      <c r="T331" s="231"/>
      <c r="U331" s="225"/>
      <c r="V331" s="225"/>
      <c r="AT331" s="101" t="s">
        <v>212</v>
      </c>
      <c r="AU331" s="101" t="s">
        <v>81</v>
      </c>
      <c r="AV331" s="13" t="s">
        <v>81</v>
      </c>
      <c r="AW331" s="13" t="s">
        <v>32</v>
      </c>
      <c r="AX331" s="13" t="s">
        <v>75</v>
      </c>
      <c r="AY331" s="101" t="s">
        <v>204</v>
      </c>
    </row>
    <row r="332" spans="1:65" s="13" customFormat="1" ht="22.5" x14ac:dyDescent="0.2">
      <c r="A332" s="225"/>
      <c r="B332" s="226"/>
      <c r="C332" s="225"/>
      <c r="D332" s="200" t="s">
        <v>212</v>
      </c>
      <c r="E332" s="227" t="s">
        <v>1</v>
      </c>
      <c r="F332" s="228" t="s">
        <v>2660</v>
      </c>
      <c r="G332" s="225"/>
      <c r="H332" s="227" t="s">
        <v>1</v>
      </c>
      <c r="I332" s="225"/>
      <c r="J332" s="225"/>
      <c r="K332" s="225"/>
      <c r="L332" s="226"/>
      <c r="M332" s="229"/>
      <c r="N332" s="230"/>
      <c r="O332" s="230"/>
      <c r="P332" s="230"/>
      <c r="Q332" s="230"/>
      <c r="R332" s="230"/>
      <c r="S332" s="230"/>
      <c r="T332" s="231"/>
      <c r="U332" s="225"/>
      <c r="V332" s="225"/>
      <c r="AT332" s="101" t="s">
        <v>212</v>
      </c>
      <c r="AU332" s="101" t="s">
        <v>81</v>
      </c>
      <c r="AV332" s="13" t="s">
        <v>81</v>
      </c>
      <c r="AW332" s="13" t="s">
        <v>32</v>
      </c>
      <c r="AX332" s="13" t="s">
        <v>75</v>
      </c>
      <c r="AY332" s="101" t="s">
        <v>204</v>
      </c>
    </row>
    <row r="333" spans="1:65" s="13" customFormat="1" ht="33.75" x14ac:dyDescent="0.2">
      <c r="A333" s="225"/>
      <c r="B333" s="226"/>
      <c r="C333" s="225"/>
      <c r="D333" s="200" t="s">
        <v>212</v>
      </c>
      <c r="E333" s="227" t="s">
        <v>1</v>
      </c>
      <c r="F333" s="228" t="s">
        <v>2661</v>
      </c>
      <c r="G333" s="225"/>
      <c r="H333" s="227" t="s">
        <v>1</v>
      </c>
      <c r="I333" s="225"/>
      <c r="J333" s="225"/>
      <c r="K333" s="225"/>
      <c r="L333" s="226"/>
      <c r="M333" s="229"/>
      <c r="N333" s="230"/>
      <c r="O333" s="230"/>
      <c r="P333" s="230"/>
      <c r="Q333" s="230"/>
      <c r="R333" s="230"/>
      <c r="S333" s="230"/>
      <c r="T333" s="231"/>
      <c r="U333" s="225"/>
      <c r="V333" s="225"/>
      <c r="AT333" s="101" t="s">
        <v>212</v>
      </c>
      <c r="AU333" s="101" t="s">
        <v>81</v>
      </c>
      <c r="AV333" s="13" t="s">
        <v>81</v>
      </c>
      <c r="AW333" s="13" t="s">
        <v>32</v>
      </c>
      <c r="AX333" s="13" t="s">
        <v>75</v>
      </c>
      <c r="AY333" s="101" t="s">
        <v>204</v>
      </c>
    </row>
    <row r="334" spans="1:65" s="14" customFormat="1" x14ac:dyDescent="0.2">
      <c r="A334" s="198"/>
      <c r="B334" s="199"/>
      <c r="C334" s="198"/>
      <c r="D334" s="200" t="s">
        <v>212</v>
      </c>
      <c r="E334" s="201" t="s">
        <v>1</v>
      </c>
      <c r="F334" s="202" t="s">
        <v>81</v>
      </c>
      <c r="G334" s="198"/>
      <c r="H334" s="203">
        <v>1</v>
      </c>
      <c r="I334" s="198"/>
      <c r="J334" s="198"/>
      <c r="K334" s="198"/>
      <c r="L334" s="199"/>
      <c r="M334" s="204"/>
      <c r="N334" s="205"/>
      <c r="O334" s="205"/>
      <c r="P334" s="205"/>
      <c r="Q334" s="205"/>
      <c r="R334" s="205"/>
      <c r="S334" s="205"/>
      <c r="T334" s="206"/>
      <c r="U334" s="198"/>
      <c r="V334" s="198"/>
      <c r="AT334" s="102" t="s">
        <v>212</v>
      </c>
      <c r="AU334" s="102" t="s">
        <v>81</v>
      </c>
      <c r="AV334" s="14" t="s">
        <v>83</v>
      </c>
      <c r="AW334" s="14" t="s">
        <v>32</v>
      </c>
      <c r="AX334" s="14" t="s">
        <v>75</v>
      </c>
      <c r="AY334" s="102" t="s">
        <v>204</v>
      </c>
    </row>
    <row r="335" spans="1:65" s="15" customFormat="1" x14ac:dyDescent="0.2">
      <c r="A335" s="207"/>
      <c r="B335" s="208"/>
      <c r="C335" s="207"/>
      <c r="D335" s="200" t="s">
        <v>212</v>
      </c>
      <c r="E335" s="209" t="s">
        <v>1</v>
      </c>
      <c r="F335" s="210" t="s">
        <v>227</v>
      </c>
      <c r="G335" s="207"/>
      <c r="H335" s="211">
        <v>1</v>
      </c>
      <c r="I335" s="207"/>
      <c r="J335" s="207"/>
      <c r="K335" s="207"/>
      <c r="L335" s="208"/>
      <c r="M335" s="212"/>
      <c r="N335" s="213"/>
      <c r="O335" s="213"/>
      <c r="P335" s="213"/>
      <c r="Q335" s="213"/>
      <c r="R335" s="213"/>
      <c r="S335" s="213"/>
      <c r="T335" s="214"/>
      <c r="U335" s="207"/>
      <c r="V335" s="207"/>
      <c r="AT335" s="103" t="s">
        <v>212</v>
      </c>
      <c r="AU335" s="103" t="s">
        <v>81</v>
      </c>
      <c r="AV335" s="15" t="s">
        <v>211</v>
      </c>
      <c r="AW335" s="15" t="s">
        <v>32</v>
      </c>
      <c r="AX335" s="15" t="s">
        <v>81</v>
      </c>
      <c r="AY335" s="103" t="s">
        <v>204</v>
      </c>
    </row>
    <row r="336" spans="1:65" s="2" customFormat="1" ht="33" customHeight="1" x14ac:dyDescent="0.2">
      <c r="A336" s="111"/>
      <c r="B336" s="112"/>
      <c r="C336" s="187" t="s">
        <v>386</v>
      </c>
      <c r="D336" s="187" t="s">
        <v>207</v>
      </c>
      <c r="E336" s="188" t="s">
        <v>2662</v>
      </c>
      <c r="F336" s="189" t="s">
        <v>2663</v>
      </c>
      <c r="G336" s="190" t="s">
        <v>282</v>
      </c>
      <c r="H336" s="191">
        <v>1</v>
      </c>
      <c r="I336" s="192"/>
      <c r="J336" s="192">
        <f>ROUND(I336*H336,2)</f>
        <v>0</v>
      </c>
      <c r="K336" s="193"/>
      <c r="L336" s="112"/>
      <c r="M336" s="194" t="s">
        <v>1</v>
      </c>
      <c r="N336" s="195" t="s">
        <v>40</v>
      </c>
      <c r="O336" s="196">
        <v>0</v>
      </c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111"/>
      <c r="V336" s="111"/>
      <c r="W336" s="29"/>
      <c r="X336" s="29"/>
      <c r="Y336" s="29"/>
      <c r="Z336" s="29"/>
      <c r="AA336" s="29"/>
      <c r="AB336" s="29"/>
      <c r="AC336" s="29"/>
      <c r="AD336" s="29"/>
      <c r="AE336" s="29"/>
      <c r="AR336" s="99" t="s">
        <v>310</v>
      </c>
      <c r="AT336" s="99" t="s">
        <v>207</v>
      </c>
      <c r="AU336" s="99" t="s">
        <v>81</v>
      </c>
      <c r="AY336" s="18" t="s">
        <v>204</v>
      </c>
      <c r="BE336" s="100">
        <f>IF(N336="základní",J336,0)</f>
        <v>0</v>
      </c>
      <c r="BF336" s="100">
        <f>IF(N336="snížená",J336,0)</f>
        <v>0</v>
      </c>
      <c r="BG336" s="100">
        <f>IF(N336="zákl. přenesená",J336,0)</f>
        <v>0</v>
      </c>
      <c r="BH336" s="100">
        <f>IF(N336="sníž. přenesená",J336,0)</f>
        <v>0</v>
      </c>
      <c r="BI336" s="100">
        <f>IF(N336="nulová",J336,0)</f>
        <v>0</v>
      </c>
      <c r="BJ336" s="18" t="s">
        <v>81</v>
      </c>
      <c r="BK336" s="100">
        <f>ROUND(I336*H336,2)</f>
        <v>0</v>
      </c>
      <c r="BL336" s="18" t="s">
        <v>310</v>
      </c>
      <c r="BM336" s="99" t="s">
        <v>418</v>
      </c>
    </row>
    <row r="337" spans="1:65" s="13" customFormat="1" ht="22.5" x14ac:dyDescent="0.2">
      <c r="A337" s="225"/>
      <c r="B337" s="226"/>
      <c r="C337" s="225"/>
      <c r="D337" s="200" t="s">
        <v>212</v>
      </c>
      <c r="E337" s="227" t="s">
        <v>1</v>
      </c>
      <c r="F337" s="228" t="s">
        <v>2664</v>
      </c>
      <c r="G337" s="225"/>
      <c r="H337" s="227" t="s">
        <v>1</v>
      </c>
      <c r="I337" s="225"/>
      <c r="J337" s="225"/>
      <c r="K337" s="225"/>
      <c r="L337" s="226"/>
      <c r="M337" s="229"/>
      <c r="N337" s="230"/>
      <c r="O337" s="230"/>
      <c r="P337" s="230"/>
      <c r="Q337" s="230"/>
      <c r="R337" s="230"/>
      <c r="S337" s="230"/>
      <c r="T337" s="231"/>
      <c r="U337" s="225"/>
      <c r="V337" s="225"/>
      <c r="AT337" s="101" t="s">
        <v>212</v>
      </c>
      <c r="AU337" s="101" t="s">
        <v>81</v>
      </c>
      <c r="AV337" s="13" t="s">
        <v>81</v>
      </c>
      <c r="AW337" s="13" t="s">
        <v>32</v>
      </c>
      <c r="AX337" s="13" t="s">
        <v>75</v>
      </c>
      <c r="AY337" s="101" t="s">
        <v>204</v>
      </c>
    </row>
    <row r="338" spans="1:65" s="13" customFormat="1" ht="22.5" x14ac:dyDescent="0.2">
      <c r="A338" s="225"/>
      <c r="B338" s="226"/>
      <c r="C338" s="225"/>
      <c r="D338" s="200" t="s">
        <v>212</v>
      </c>
      <c r="E338" s="227" t="s">
        <v>1</v>
      </c>
      <c r="F338" s="228" t="s">
        <v>2665</v>
      </c>
      <c r="G338" s="225"/>
      <c r="H338" s="227" t="s">
        <v>1</v>
      </c>
      <c r="I338" s="225"/>
      <c r="J338" s="225"/>
      <c r="K338" s="225"/>
      <c r="L338" s="226"/>
      <c r="M338" s="229"/>
      <c r="N338" s="230"/>
      <c r="O338" s="230"/>
      <c r="P338" s="230"/>
      <c r="Q338" s="230"/>
      <c r="R338" s="230"/>
      <c r="S338" s="230"/>
      <c r="T338" s="231"/>
      <c r="U338" s="225"/>
      <c r="V338" s="225"/>
      <c r="AT338" s="101" t="s">
        <v>212</v>
      </c>
      <c r="AU338" s="101" t="s">
        <v>81</v>
      </c>
      <c r="AV338" s="13" t="s">
        <v>81</v>
      </c>
      <c r="AW338" s="13" t="s">
        <v>32</v>
      </c>
      <c r="AX338" s="13" t="s">
        <v>75</v>
      </c>
      <c r="AY338" s="101" t="s">
        <v>204</v>
      </c>
    </row>
    <row r="339" spans="1:65" s="13" customFormat="1" x14ac:dyDescent="0.2">
      <c r="A339" s="225"/>
      <c r="B339" s="226"/>
      <c r="C339" s="225"/>
      <c r="D339" s="200" t="s">
        <v>212</v>
      </c>
      <c r="E339" s="227" t="s">
        <v>1</v>
      </c>
      <c r="F339" s="228" t="s">
        <v>2666</v>
      </c>
      <c r="G339" s="225"/>
      <c r="H339" s="227" t="s">
        <v>1</v>
      </c>
      <c r="I339" s="225"/>
      <c r="J339" s="225"/>
      <c r="K339" s="225"/>
      <c r="L339" s="226"/>
      <c r="M339" s="229"/>
      <c r="N339" s="230"/>
      <c r="O339" s="230"/>
      <c r="P339" s="230"/>
      <c r="Q339" s="230"/>
      <c r="R339" s="230"/>
      <c r="S339" s="230"/>
      <c r="T339" s="231"/>
      <c r="U339" s="225"/>
      <c r="V339" s="225"/>
      <c r="AT339" s="101" t="s">
        <v>212</v>
      </c>
      <c r="AU339" s="101" t="s">
        <v>81</v>
      </c>
      <c r="AV339" s="13" t="s">
        <v>81</v>
      </c>
      <c r="AW339" s="13" t="s">
        <v>32</v>
      </c>
      <c r="AX339" s="13" t="s">
        <v>75</v>
      </c>
      <c r="AY339" s="101" t="s">
        <v>204</v>
      </c>
    </row>
    <row r="340" spans="1:65" s="13" customFormat="1" ht="33.75" x14ac:dyDescent="0.2">
      <c r="A340" s="225"/>
      <c r="B340" s="226"/>
      <c r="C340" s="225"/>
      <c r="D340" s="200" t="s">
        <v>212</v>
      </c>
      <c r="E340" s="227" t="s">
        <v>1</v>
      </c>
      <c r="F340" s="228" t="s">
        <v>2667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81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3" customFormat="1" x14ac:dyDescent="0.2">
      <c r="A341" s="225"/>
      <c r="B341" s="226"/>
      <c r="C341" s="225"/>
      <c r="D341" s="200" t="s">
        <v>212</v>
      </c>
      <c r="E341" s="227" t="s">
        <v>1</v>
      </c>
      <c r="F341" s="228" t="s">
        <v>2668</v>
      </c>
      <c r="G341" s="225"/>
      <c r="H341" s="227" t="s">
        <v>1</v>
      </c>
      <c r="I341" s="225"/>
      <c r="J341" s="225"/>
      <c r="K341" s="225"/>
      <c r="L341" s="226"/>
      <c r="M341" s="229"/>
      <c r="N341" s="230"/>
      <c r="O341" s="230"/>
      <c r="P341" s="230"/>
      <c r="Q341" s="230"/>
      <c r="R341" s="230"/>
      <c r="S341" s="230"/>
      <c r="T341" s="231"/>
      <c r="U341" s="225"/>
      <c r="V341" s="225"/>
      <c r="AT341" s="101" t="s">
        <v>212</v>
      </c>
      <c r="AU341" s="101" t="s">
        <v>81</v>
      </c>
      <c r="AV341" s="13" t="s">
        <v>81</v>
      </c>
      <c r="AW341" s="13" t="s">
        <v>32</v>
      </c>
      <c r="AX341" s="13" t="s">
        <v>75</v>
      </c>
      <c r="AY341" s="101" t="s">
        <v>204</v>
      </c>
    </row>
    <row r="342" spans="1:65" s="14" customFormat="1" x14ac:dyDescent="0.2">
      <c r="A342" s="198"/>
      <c r="B342" s="199"/>
      <c r="C342" s="198"/>
      <c r="D342" s="200" t="s">
        <v>212</v>
      </c>
      <c r="E342" s="201" t="s">
        <v>1</v>
      </c>
      <c r="F342" s="202" t="s">
        <v>81</v>
      </c>
      <c r="G342" s="198"/>
      <c r="H342" s="203">
        <v>1</v>
      </c>
      <c r="I342" s="198"/>
      <c r="J342" s="198"/>
      <c r="K342" s="198"/>
      <c r="L342" s="199"/>
      <c r="M342" s="204"/>
      <c r="N342" s="205"/>
      <c r="O342" s="205"/>
      <c r="P342" s="205"/>
      <c r="Q342" s="205"/>
      <c r="R342" s="205"/>
      <c r="S342" s="205"/>
      <c r="T342" s="206"/>
      <c r="U342" s="198"/>
      <c r="V342" s="198"/>
      <c r="AT342" s="102" t="s">
        <v>212</v>
      </c>
      <c r="AU342" s="102" t="s">
        <v>81</v>
      </c>
      <c r="AV342" s="14" t="s">
        <v>83</v>
      </c>
      <c r="AW342" s="14" t="s">
        <v>32</v>
      </c>
      <c r="AX342" s="14" t="s">
        <v>75</v>
      </c>
      <c r="AY342" s="102" t="s">
        <v>204</v>
      </c>
    </row>
    <row r="343" spans="1:65" s="15" customFormat="1" x14ac:dyDescent="0.2">
      <c r="A343" s="207"/>
      <c r="B343" s="208"/>
      <c r="C343" s="207"/>
      <c r="D343" s="200" t="s">
        <v>212</v>
      </c>
      <c r="E343" s="209" t="s">
        <v>1</v>
      </c>
      <c r="F343" s="210" t="s">
        <v>227</v>
      </c>
      <c r="G343" s="207"/>
      <c r="H343" s="211">
        <v>1</v>
      </c>
      <c r="I343" s="207"/>
      <c r="J343" s="207"/>
      <c r="K343" s="207"/>
      <c r="L343" s="208"/>
      <c r="M343" s="212"/>
      <c r="N343" s="213"/>
      <c r="O343" s="213"/>
      <c r="P343" s="213"/>
      <c r="Q343" s="213"/>
      <c r="R343" s="213"/>
      <c r="S343" s="213"/>
      <c r="T343" s="214"/>
      <c r="U343" s="207"/>
      <c r="V343" s="207"/>
      <c r="AT343" s="103" t="s">
        <v>212</v>
      </c>
      <c r="AU343" s="103" t="s">
        <v>81</v>
      </c>
      <c r="AV343" s="15" t="s">
        <v>211</v>
      </c>
      <c r="AW343" s="15" t="s">
        <v>32</v>
      </c>
      <c r="AX343" s="15" t="s">
        <v>81</v>
      </c>
      <c r="AY343" s="103" t="s">
        <v>204</v>
      </c>
    </row>
    <row r="344" spans="1:65" s="2" customFormat="1" ht="24.2" customHeight="1" x14ac:dyDescent="0.2">
      <c r="A344" s="111"/>
      <c r="B344" s="112"/>
      <c r="C344" s="187" t="s">
        <v>316</v>
      </c>
      <c r="D344" s="187" t="s">
        <v>207</v>
      </c>
      <c r="E344" s="188" t="s">
        <v>2586</v>
      </c>
      <c r="F344" s="189" t="s">
        <v>2587</v>
      </c>
      <c r="G344" s="190" t="s">
        <v>2588</v>
      </c>
      <c r="H344" s="191">
        <v>10880</v>
      </c>
      <c r="I344" s="192"/>
      <c r="J344" s="192">
        <f>ROUND(I344*H344,2)</f>
        <v>0</v>
      </c>
      <c r="K344" s="193"/>
      <c r="L344" s="112"/>
      <c r="M344" s="240" t="s">
        <v>1</v>
      </c>
      <c r="N344" s="241" t="s">
        <v>40</v>
      </c>
      <c r="O344" s="242">
        <v>0</v>
      </c>
      <c r="P344" s="242">
        <f>O344*H344</f>
        <v>0</v>
      </c>
      <c r="Q344" s="242">
        <v>0</v>
      </c>
      <c r="R344" s="242">
        <f>Q344*H344</f>
        <v>0</v>
      </c>
      <c r="S344" s="242">
        <v>0</v>
      </c>
      <c r="T344" s="243">
        <f>S344*H344</f>
        <v>0</v>
      </c>
      <c r="U344" s="111"/>
      <c r="V344" s="111"/>
      <c r="W344" s="29"/>
      <c r="X344" s="29"/>
      <c r="Y344" s="29"/>
      <c r="Z344" s="29"/>
      <c r="AA344" s="29"/>
      <c r="AB344" s="29"/>
      <c r="AC344" s="29"/>
      <c r="AD344" s="29"/>
      <c r="AE344" s="29"/>
      <c r="AR344" s="99" t="s">
        <v>310</v>
      </c>
      <c r="AT344" s="99" t="s">
        <v>207</v>
      </c>
      <c r="AU344" s="99" t="s">
        <v>81</v>
      </c>
      <c r="AY344" s="18" t="s">
        <v>204</v>
      </c>
      <c r="BE344" s="100">
        <f>IF(N344="základní",J344,0)</f>
        <v>0</v>
      </c>
      <c r="BF344" s="100">
        <f>IF(N344="snížená",J344,0)</f>
        <v>0</v>
      </c>
      <c r="BG344" s="100">
        <f>IF(N344="zákl. přenesená",J344,0)</f>
        <v>0</v>
      </c>
      <c r="BH344" s="100">
        <f>IF(N344="sníž. přenesená",J344,0)</f>
        <v>0</v>
      </c>
      <c r="BI344" s="100">
        <f>IF(N344="nulová",J344,0)</f>
        <v>0</v>
      </c>
      <c r="BJ344" s="18" t="s">
        <v>81</v>
      </c>
      <c r="BK344" s="100">
        <f>ROUND(I344*H344,2)</f>
        <v>0</v>
      </c>
      <c r="BL344" s="18" t="s">
        <v>310</v>
      </c>
      <c r="BM344" s="99" t="s">
        <v>438</v>
      </c>
    </row>
    <row r="345" spans="1:65" s="2" customFormat="1" ht="6.95" customHeight="1" x14ac:dyDescent="0.2">
      <c r="A345" s="111"/>
      <c r="B345" s="142"/>
      <c r="C345" s="143"/>
      <c r="D345" s="143"/>
      <c r="E345" s="143"/>
      <c r="F345" s="143"/>
      <c r="G345" s="143"/>
      <c r="H345" s="143"/>
      <c r="I345" s="143"/>
      <c r="J345" s="143"/>
      <c r="K345" s="143"/>
      <c r="L345" s="112"/>
      <c r="M345" s="111"/>
      <c r="N345" s="114"/>
      <c r="O345" s="111"/>
      <c r="P345" s="111"/>
      <c r="Q345" s="111"/>
      <c r="R345" s="111"/>
      <c r="S345" s="111"/>
      <c r="T345" s="111"/>
      <c r="U345" s="111"/>
      <c r="V345" s="111"/>
      <c r="W345" s="29"/>
      <c r="X345" s="29"/>
      <c r="Y345" s="29"/>
      <c r="Z345" s="29"/>
      <c r="AA345" s="29"/>
      <c r="AB345" s="29"/>
      <c r="AC345" s="29"/>
      <c r="AD345" s="29"/>
      <c r="AE345" s="29"/>
    </row>
  </sheetData>
  <sheetProtection password="CEF5" sheet="1" objects="1" scenarios="1"/>
  <protectedRanges>
    <protectedRange sqref="I126:I344" name="Oblast1"/>
  </protectedRanges>
  <autoFilter ref="C120:K34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workbookViewId="0">
      <selection activeCell="I126" sqref="I126:I419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121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0" t="s">
        <v>2669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ROUND((SUM(BE121:BE419)),  2)</f>
        <v>0</v>
      </c>
      <c r="G35" s="111"/>
      <c r="H35" s="111"/>
      <c r="I35" s="127">
        <v>0.21</v>
      </c>
      <c r="J35" s="126">
        <f>ROUND(((SUM(BE121:BE419))*I35),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ROUND((SUM(BF121:BF419)),  2)</f>
        <v>0</v>
      </c>
      <c r="G36" s="111"/>
      <c r="H36" s="111"/>
      <c r="I36" s="127">
        <v>0.15</v>
      </c>
      <c r="J36" s="126">
        <f>ROUND(((SUM(BF121:BF419))*I36),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ROUND((SUM(BG121:BG419)),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ROUND((SUM(BH121:BH419)),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ROUND((SUM(BI121:BI419)),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7.7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0" t="str">
        <f>E11</f>
        <v>01-04 - Výpis prvků PSV 2) truhlářské výrobky - nové prvky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2386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8.5" customHeight="1" x14ac:dyDescent="0.2">
      <c r="A109" s="111"/>
      <c r="B109" s="112"/>
      <c r="C109" s="111"/>
      <c r="D109" s="111"/>
      <c r="E109" s="294" t="str">
        <f>E7</f>
        <v>MUZEUM VYSOČINY PELHŘIMOV, Hrad Kámen, rekonstrukce elekroinstalace, stavebni úpravy</v>
      </c>
      <c r="F109" s="295"/>
      <c r="G109" s="295"/>
      <c r="H109" s="295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4" t="s">
        <v>163</v>
      </c>
      <c r="F111" s="291"/>
      <c r="G111" s="291"/>
      <c r="H111" s="29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30" customHeight="1" x14ac:dyDescent="0.2">
      <c r="A113" s="111"/>
      <c r="B113" s="112"/>
      <c r="C113" s="111"/>
      <c r="D113" s="111"/>
      <c r="E113" s="290" t="str">
        <f>E11</f>
        <v>01-04 - Výpis prvků PSV 2) truhlářské výrobky - nové prvky</v>
      </c>
      <c r="F113" s="291"/>
      <c r="G113" s="291"/>
      <c r="H113" s="29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977</v>
      </c>
      <c r="F122" s="179" t="s">
        <v>978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SUM(P123:P419)</f>
        <v>0</v>
      </c>
      <c r="Q122" s="182"/>
      <c r="R122" s="183">
        <f>SUM(R123:R419)</f>
        <v>0</v>
      </c>
      <c r="S122" s="182"/>
      <c r="T122" s="184">
        <f>SUM(T123:T419)</f>
        <v>0</v>
      </c>
      <c r="U122" s="176"/>
      <c r="V122" s="176"/>
      <c r="AR122" s="96" t="s">
        <v>83</v>
      </c>
      <c r="AT122" s="97" t="s">
        <v>74</v>
      </c>
      <c r="AU122" s="97" t="s">
        <v>75</v>
      </c>
      <c r="AY122" s="96" t="s">
        <v>204</v>
      </c>
      <c r="BK122" s="98">
        <f>SUM(BK123:BK419)</f>
        <v>0</v>
      </c>
    </row>
    <row r="123" spans="1:65" s="2" customFormat="1" ht="16.5" customHeight="1" x14ac:dyDescent="0.2">
      <c r="A123" s="111"/>
      <c r="B123" s="112"/>
      <c r="C123" s="187"/>
      <c r="D123" s="187"/>
      <c r="E123" s="188"/>
      <c r="F123" s="189" t="s">
        <v>2591</v>
      </c>
      <c r="G123" s="190" t="s">
        <v>1</v>
      </c>
      <c r="H123" s="191"/>
      <c r="I123" s="192"/>
      <c r="J123" s="192"/>
      <c r="K123" s="193"/>
      <c r="L123" s="112"/>
      <c r="M123" s="194" t="s">
        <v>1</v>
      </c>
      <c r="N123" s="195" t="s">
        <v>40</v>
      </c>
      <c r="O123" s="196">
        <v>0</v>
      </c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310</v>
      </c>
      <c r="AT123" s="99" t="s">
        <v>207</v>
      </c>
      <c r="AU123" s="99" t="s">
        <v>81</v>
      </c>
      <c r="AY123" s="18" t="s">
        <v>204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8" t="s">
        <v>81</v>
      </c>
      <c r="BK123" s="100">
        <f>ROUND(I123*H123,2)</f>
        <v>0</v>
      </c>
      <c r="BL123" s="18" t="s">
        <v>310</v>
      </c>
      <c r="BM123" s="99" t="s">
        <v>83</v>
      </c>
    </row>
    <row r="124" spans="1:65" s="2" customFormat="1" ht="24.2" customHeight="1" x14ac:dyDescent="0.2">
      <c r="A124" s="111"/>
      <c r="B124" s="112"/>
      <c r="C124" s="187"/>
      <c r="D124" s="187"/>
      <c r="E124" s="188"/>
      <c r="F124" s="189" t="s">
        <v>2671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211</v>
      </c>
    </row>
    <row r="125" spans="1:65" s="2" customFormat="1" ht="24.2" customHeight="1" x14ac:dyDescent="0.2">
      <c r="A125" s="111"/>
      <c r="B125" s="112"/>
      <c r="C125" s="187"/>
      <c r="D125" s="187"/>
      <c r="E125" s="188"/>
      <c r="F125" s="189" t="s">
        <v>2595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205</v>
      </c>
    </row>
    <row r="126" spans="1:65" s="2" customFormat="1" ht="24.2" customHeight="1" x14ac:dyDescent="0.2">
      <c r="A126" s="111"/>
      <c r="B126" s="112"/>
      <c r="C126" s="187" t="s">
        <v>81</v>
      </c>
      <c r="D126" s="187" t="s">
        <v>207</v>
      </c>
      <c r="E126" s="188" t="s">
        <v>2672</v>
      </c>
      <c r="F126" s="189" t="s">
        <v>2673</v>
      </c>
      <c r="G126" s="190" t="s">
        <v>367</v>
      </c>
      <c r="H126" s="191">
        <v>16</v>
      </c>
      <c r="I126" s="192"/>
      <c r="J126" s="192">
        <f>ROUND(I126*H126,2)</f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278</v>
      </c>
    </row>
    <row r="127" spans="1:65" s="13" customFormat="1" x14ac:dyDescent="0.2">
      <c r="A127" s="225"/>
      <c r="B127" s="226"/>
      <c r="C127" s="225"/>
      <c r="D127" s="200" t="s">
        <v>212</v>
      </c>
      <c r="E127" s="227" t="s">
        <v>1</v>
      </c>
      <c r="F127" s="228" t="s">
        <v>2674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4" customFormat="1" x14ac:dyDescent="0.2">
      <c r="A128" s="198"/>
      <c r="B128" s="199"/>
      <c r="C128" s="198"/>
      <c r="D128" s="200" t="s">
        <v>212</v>
      </c>
      <c r="E128" s="201" t="s">
        <v>1</v>
      </c>
      <c r="F128" s="202" t="s">
        <v>310</v>
      </c>
      <c r="G128" s="198"/>
      <c r="H128" s="203">
        <v>16</v>
      </c>
      <c r="I128" s="198"/>
      <c r="J128" s="198"/>
      <c r="K128" s="198"/>
      <c r="L128" s="199"/>
      <c r="M128" s="204"/>
      <c r="N128" s="205"/>
      <c r="O128" s="205"/>
      <c r="P128" s="205"/>
      <c r="Q128" s="205"/>
      <c r="R128" s="205"/>
      <c r="S128" s="205"/>
      <c r="T128" s="206"/>
      <c r="U128" s="198"/>
      <c r="V128" s="198"/>
      <c r="AT128" s="102" t="s">
        <v>212</v>
      </c>
      <c r="AU128" s="102" t="s">
        <v>81</v>
      </c>
      <c r="AV128" s="14" t="s">
        <v>83</v>
      </c>
      <c r="AW128" s="14" t="s">
        <v>32</v>
      </c>
      <c r="AX128" s="14" t="s">
        <v>75</v>
      </c>
      <c r="AY128" s="102" t="s">
        <v>204</v>
      </c>
    </row>
    <row r="129" spans="1:65" s="15" customFormat="1" x14ac:dyDescent="0.2">
      <c r="A129" s="207"/>
      <c r="B129" s="208"/>
      <c r="C129" s="207"/>
      <c r="D129" s="200" t="s">
        <v>212</v>
      </c>
      <c r="E129" s="209" t="s">
        <v>1</v>
      </c>
      <c r="F129" s="210" t="s">
        <v>227</v>
      </c>
      <c r="G129" s="207"/>
      <c r="H129" s="211">
        <v>16</v>
      </c>
      <c r="I129" s="207"/>
      <c r="J129" s="207"/>
      <c r="K129" s="207"/>
      <c r="L129" s="208"/>
      <c r="M129" s="212"/>
      <c r="N129" s="213"/>
      <c r="O129" s="213"/>
      <c r="P129" s="213"/>
      <c r="Q129" s="213"/>
      <c r="R129" s="213"/>
      <c r="S129" s="213"/>
      <c r="T129" s="214"/>
      <c r="U129" s="207"/>
      <c r="V129" s="207"/>
      <c r="AT129" s="103" t="s">
        <v>212</v>
      </c>
      <c r="AU129" s="103" t="s">
        <v>81</v>
      </c>
      <c r="AV129" s="15" t="s">
        <v>211</v>
      </c>
      <c r="AW129" s="15" t="s">
        <v>32</v>
      </c>
      <c r="AX129" s="15" t="s">
        <v>81</v>
      </c>
      <c r="AY129" s="103" t="s">
        <v>204</v>
      </c>
    </row>
    <row r="130" spans="1:65" s="2" customFormat="1" ht="37.9" customHeight="1" x14ac:dyDescent="0.2">
      <c r="A130" s="111"/>
      <c r="B130" s="112"/>
      <c r="C130" s="187" t="s">
        <v>83</v>
      </c>
      <c r="D130" s="187" t="s">
        <v>207</v>
      </c>
      <c r="E130" s="188" t="s">
        <v>2675</v>
      </c>
      <c r="F130" s="189" t="s">
        <v>2676</v>
      </c>
      <c r="G130" s="190" t="s">
        <v>282</v>
      </c>
      <c r="H130" s="191">
        <v>2</v>
      </c>
      <c r="I130" s="192"/>
      <c r="J130" s="192">
        <f>ROUND(I130*H130,2)</f>
        <v>0</v>
      </c>
      <c r="K130" s="193"/>
      <c r="L130" s="112"/>
      <c r="M130" s="194" t="s">
        <v>1</v>
      </c>
      <c r="N130" s="195" t="s">
        <v>40</v>
      </c>
      <c r="O130" s="196">
        <v>0</v>
      </c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310</v>
      </c>
      <c r="AT130" s="99" t="s">
        <v>207</v>
      </c>
      <c r="AU130" s="99" t="s">
        <v>81</v>
      </c>
      <c r="AY130" s="18" t="s">
        <v>204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8" t="s">
        <v>81</v>
      </c>
      <c r="BK130" s="100">
        <f>ROUND(I130*H130,2)</f>
        <v>0</v>
      </c>
      <c r="BL130" s="18" t="s">
        <v>310</v>
      </c>
      <c r="BM130" s="99" t="s">
        <v>291</v>
      </c>
    </row>
    <row r="131" spans="1:65" s="13" customFormat="1" x14ac:dyDescent="0.2">
      <c r="A131" s="225"/>
      <c r="B131" s="226"/>
      <c r="C131" s="225"/>
      <c r="D131" s="200" t="s">
        <v>212</v>
      </c>
      <c r="E131" s="227" t="s">
        <v>1</v>
      </c>
      <c r="F131" s="228" t="s">
        <v>2677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65" s="13" customFormat="1" ht="22.5" x14ac:dyDescent="0.2">
      <c r="A132" s="225"/>
      <c r="B132" s="226"/>
      <c r="C132" s="225"/>
      <c r="D132" s="200" t="s">
        <v>212</v>
      </c>
      <c r="E132" s="227" t="s">
        <v>1</v>
      </c>
      <c r="F132" s="228" t="s">
        <v>2678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3" customFormat="1" x14ac:dyDescent="0.2">
      <c r="A133" s="225"/>
      <c r="B133" s="226"/>
      <c r="C133" s="225"/>
      <c r="D133" s="200" t="s">
        <v>212</v>
      </c>
      <c r="E133" s="227" t="s">
        <v>1</v>
      </c>
      <c r="F133" s="228" t="s">
        <v>2679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3" customFormat="1" ht="22.5" x14ac:dyDescent="0.2">
      <c r="A134" s="225"/>
      <c r="B134" s="226"/>
      <c r="C134" s="225"/>
      <c r="D134" s="200" t="s">
        <v>212</v>
      </c>
      <c r="E134" s="227" t="s">
        <v>1</v>
      </c>
      <c r="F134" s="228" t="s">
        <v>2680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3" customFormat="1" x14ac:dyDescent="0.2">
      <c r="A135" s="225"/>
      <c r="B135" s="226"/>
      <c r="C135" s="225"/>
      <c r="D135" s="200" t="s">
        <v>212</v>
      </c>
      <c r="E135" s="227" t="s">
        <v>1</v>
      </c>
      <c r="F135" s="228" t="s">
        <v>2600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65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2681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3" customFormat="1" x14ac:dyDescent="0.2">
      <c r="A137" s="225"/>
      <c r="B137" s="226"/>
      <c r="C137" s="225"/>
      <c r="D137" s="200" t="s">
        <v>212</v>
      </c>
      <c r="E137" s="227" t="s">
        <v>1</v>
      </c>
      <c r="F137" s="228" t="s">
        <v>2682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3" customFormat="1" ht="22.5" x14ac:dyDescent="0.2">
      <c r="A138" s="225"/>
      <c r="B138" s="226"/>
      <c r="C138" s="225"/>
      <c r="D138" s="200" t="s">
        <v>212</v>
      </c>
      <c r="E138" s="227" t="s">
        <v>1</v>
      </c>
      <c r="F138" s="228" t="s">
        <v>2683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2684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ht="33.75" x14ac:dyDescent="0.2">
      <c r="A140" s="225"/>
      <c r="B140" s="226"/>
      <c r="C140" s="225"/>
      <c r="D140" s="200" t="s">
        <v>212</v>
      </c>
      <c r="E140" s="227" t="s">
        <v>1</v>
      </c>
      <c r="F140" s="228" t="s">
        <v>2685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2686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4" customFormat="1" x14ac:dyDescent="0.2">
      <c r="A142" s="198"/>
      <c r="B142" s="199"/>
      <c r="C142" s="198"/>
      <c r="D142" s="200" t="s">
        <v>212</v>
      </c>
      <c r="E142" s="201" t="s">
        <v>1</v>
      </c>
      <c r="F142" s="202" t="s">
        <v>83</v>
      </c>
      <c r="G142" s="198"/>
      <c r="H142" s="203">
        <v>2</v>
      </c>
      <c r="I142" s="198"/>
      <c r="J142" s="198"/>
      <c r="K142" s="198"/>
      <c r="L142" s="199"/>
      <c r="M142" s="204"/>
      <c r="N142" s="205"/>
      <c r="O142" s="205"/>
      <c r="P142" s="205"/>
      <c r="Q142" s="205"/>
      <c r="R142" s="205"/>
      <c r="S142" s="205"/>
      <c r="T142" s="206"/>
      <c r="U142" s="198"/>
      <c r="V142" s="198"/>
      <c r="AT142" s="102" t="s">
        <v>212</v>
      </c>
      <c r="AU142" s="102" t="s">
        <v>81</v>
      </c>
      <c r="AV142" s="14" t="s">
        <v>83</v>
      </c>
      <c r="AW142" s="14" t="s">
        <v>32</v>
      </c>
      <c r="AX142" s="14" t="s">
        <v>75</v>
      </c>
      <c r="AY142" s="102" t="s">
        <v>204</v>
      </c>
    </row>
    <row r="143" spans="1:65" s="15" customFormat="1" x14ac:dyDescent="0.2">
      <c r="A143" s="207"/>
      <c r="B143" s="208"/>
      <c r="C143" s="207"/>
      <c r="D143" s="200" t="s">
        <v>212</v>
      </c>
      <c r="E143" s="209" t="s">
        <v>1</v>
      </c>
      <c r="F143" s="210" t="s">
        <v>227</v>
      </c>
      <c r="G143" s="207"/>
      <c r="H143" s="211">
        <v>2</v>
      </c>
      <c r="I143" s="207"/>
      <c r="J143" s="207"/>
      <c r="K143" s="207"/>
      <c r="L143" s="208"/>
      <c r="M143" s="212"/>
      <c r="N143" s="213"/>
      <c r="O143" s="213"/>
      <c r="P143" s="213"/>
      <c r="Q143" s="213"/>
      <c r="R143" s="213"/>
      <c r="S143" s="213"/>
      <c r="T143" s="214"/>
      <c r="U143" s="207"/>
      <c r="V143" s="207"/>
      <c r="AT143" s="103" t="s">
        <v>212</v>
      </c>
      <c r="AU143" s="103" t="s">
        <v>81</v>
      </c>
      <c r="AV143" s="15" t="s">
        <v>211</v>
      </c>
      <c r="AW143" s="15" t="s">
        <v>32</v>
      </c>
      <c r="AX143" s="15" t="s">
        <v>81</v>
      </c>
      <c r="AY143" s="103" t="s">
        <v>204</v>
      </c>
    </row>
    <row r="144" spans="1:65" s="2" customFormat="1" ht="37.9" customHeight="1" x14ac:dyDescent="0.2">
      <c r="A144" s="111"/>
      <c r="B144" s="112"/>
      <c r="C144" s="187" t="s">
        <v>230</v>
      </c>
      <c r="D144" s="187" t="s">
        <v>207</v>
      </c>
      <c r="E144" s="188" t="s">
        <v>2687</v>
      </c>
      <c r="F144" s="189" t="s">
        <v>2688</v>
      </c>
      <c r="G144" s="190" t="s">
        <v>282</v>
      </c>
      <c r="H144" s="191">
        <v>1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0</v>
      </c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310</v>
      </c>
      <c r="AT144" s="99" t="s">
        <v>207</v>
      </c>
      <c r="AU144" s="99" t="s">
        <v>81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310</v>
      </c>
      <c r="BM144" s="99" t="s">
        <v>295</v>
      </c>
    </row>
    <row r="145" spans="1:65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2689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3" customFormat="1" ht="22.5" x14ac:dyDescent="0.2">
      <c r="A146" s="225"/>
      <c r="B146" s="226"/>
      <c r="C146" s="225"/>
      <c r="D146" s="200" t="s">
        <v>212</v>
      </c>
      <c r="E146" s="227" t="s">
        <v>1</v>
      </c>
      <c r="F146" s="228" t="s">
        <v>2678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81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2679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3" customFormat="1" x14ac:dyDescent="0.2">
      <c r="A148" s="225"/>
      <c r="B148" s="226"/>
      <c r="C148" s="225"/>
      <c r="D148" s="200" t="s">
        <v>212</v>
      </c>
      <c r="E148" s="227" t="s">
        <v>1</v>
      </c>
      <c r="F148" s="228" t="s">
        <v>2690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3" customFormat="1" x14ac:dyDescent="0.2">
      <c r="A149" s="225"/>
      <c r="B149" s="226"/>
      <c r="C149" s="225"/>
      <c r="D149" s="200" t="s">
        <v>212</v>
      </c>
      <c r="E149" s="227" t="s">
        <v>1</v>
      </c>
      <c r="F149" s="228" t="s">
        <v>2600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2681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2682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ht="22.5" x14ac:dyDescent="0.2">
      <c r="A152" s="225"/>
      <c r="B152" s="226"/>
      <c r="C152" s="225"/>
      <c r="D152" s="200" t="s">
        <v>212</v>
      </c>
      <c r="E152" s="227" t="s">
        <v>1</v>
      </c>
      <c r="F152" s="228" t="s">
        <v>2683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x14ac:dyDescent="0.2">
      <c r="A153" s="225"/>
      <c r="B153" s="226"/>
      <c r="C153" s="225"/>
      <c r="D153" s="200" t="s">
        <v>212</v>
      </c>
      <c r="E153" s="227" t="s">
        <v>1</v>
      </c>
      <c r="F153" s="228" t="s">
        <v>2684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3" customFormat="1" ht="33.75" x14ac:dyDescent="0.2">
      <c r="A154" s="225"/>
      <c r="B154" s="226"/>
      <c r="C154" s="225"/>
      <c r="D154" s="200" t="s">
        <v>212</v>
      </c>
      <c r="E154" s="227" t="s">
        <v>1</v>
      </c>
      <c r="F154" s="228" t="s">
        <v>2685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2686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81</v>
      </c>
      <c r="G156" s="198"/>
      <c r="H156" s="203">
        <v>1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81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5" customFormat="1" x14ac:dyDescent="0.2">
      <c r="A157" s="207"/>
      <c r="B157" s="208"/>
      <c r="C157" s="207"/>
      <c r="D157" s="200" t="s">
        <v>212</v>
      </c>
      <c r="E157" s="209" t="s">
        <v>1</v>
      </c>
      <c r="F157" s="210" t="s">
        <v>227</v>
      </c>
      <c r="G157" s="207"/>
      <c r="H157" s="211">
        <v>1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AT157" s="103" t="s">
        <v>212</v>
      </c>
      <c r="AU157" s="103" t="s">
        <v>81</v>
      </c>
      <c r="AV157" s="15" t="s">
        <v>211</v>
      </c>
      <c r="AW157" s="15" t="s">
        <v>32</v>
      </c>
      <c r="AX157" s="15" t="s">
        <v>81</v>
      </c>
      <c r="AY157" s="103" t="s">
        <v>204</v>
      </c>
    </row>
    <row r="158" spans="1:65" s="2" customFormat="1" ht="33" customHeight="1" x14ac:dyDescent="0.2">
      <c r="A158" s="111"/>
      <c r="B158" s="112"/>
      <c r="C158" s="187" t="s">
        <v>211</v>
      </c>
      <c r="D158" s="187" t="s">
        <v>207</v>
      </c>
      <c r="E158" s="188" t="s">
        <v>2691</v>
      </c>
      <c r="F158" s="189" t="s">
        <v>2692</v>
      </c>
      <c r="G158" s="190" t="s">
        <v>282</v>
      </c>
      <c r="H158" s="191">
        <v>1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0</v>
      </c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310</v>
      </c>
      <c r="AT158" s="99" t="s">
        <v>207</v>
      </c>
      <c r="AU158" s="99" t="s">
        <v>81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310</v>
      </c>
      <c r="BM158" s="99" t="s">
        <v>305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2693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81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3" customFormat="1" ht="22.5" x14ac:dyDescent="0.2">
      <c r="A160" s="225"/>
      <c r="B160" s="226"/>
      <c r="C160" s="225"/>
      <c r="D160" s="200" t="s">
        <v>212</v>
      </c>
      <c r="E160" s="227" t="s">
        <v>1</v>
      </c>
      <c r="F160" s="228" t="s">
        <v>2694</v>
      </c>
      <c r="G160" s="225"/>
      <c r="H160" s="227" t="s">
        <v>1</v>
      </c>
      <c r="I160" s="225"/>
      <c r="J160" s="225"/>
      <c r="K160" s="225"/>
      <c r="L160" s="226"/>
      <c r="M160" s="229"/>
      <c r="N160" s="230"/>
      <c r="O160" s="230"/>
      <c r="P160" s="230"/>
      <c r="Q160" s="230"/>
      <c r="R160" s="230"/>
      <c r="S160" s="230"/>
      <c r="T160" s="231"/>
      <c r="U160" s="225"/>
      <c r="V160" s="225"/>
      <c r="AT160" s="101" t="s">
        <v>212</v>
      </c>
      <c r="AU160" s="101" t="s">
        <v>81</v>
      </c>
      <c r="AV160" s="13" t="s">
        <v>81</v>
      </c>
      <c r="AW160" s="13" t="s">
        <v>32</v>
      </c>
      <c r="AX160" s="13" t="s">
        <v>75</v>
      </c>
      <c r="AY160" s="101" t="s">
        <v>204</v>
      </c>
    </row>
    <row r="161" spans="1:65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2679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81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65" s="13" customFormat="1" ht="22.5" x14ac:dyDescent="0.2">
      <c r="A162" s="225"/>
      <c r="B162" s="226"/>
      <c r="C162" s="225"/>
      <c r="D162" s="200" t="s">
        <v>212</v>
      </c>
      <c r="E162" s="227" t="s">
        <v>1</v>
      </c>
      <c r="F162" s="228" t="s">
        <v>2680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81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2600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2681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2695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3" customFormat="1" ht="22.5" x14ac:dyDescent="0.2">
      <c r="A166" s="225"/>
      <c r="B166" s="226"/>
      <c r="C166" s="225"/>
      <c r="D166" s="200" t="s">
        <v>212</v>
      </c>
      <c r="E166" s="227" t="s">
        <v>1</v>
      </c>
      <c r="F166" s="228" t="s">
        <v>2696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3" customFormat="1" ht="33.75" x14ac:dyDescent="0.2">
      <c r="A167" s="225"/>
      <c r="B167" s="226"/>
      <c r="C167" s="225"/>
      <c r="D167" s="200" t="s">
        <v>212</v>
      </c>
      <c r="E167" s="227" t="s">
        <v>1</v>
      </c>
      <c r="F167" s="228" t="s">
        <v>2685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65" s="13" customFormat="1" ht="22.5" x14ac:dyDescent="0.2">
      <c r="A168" s="225"/>
      <c r="B168" s="226"/>
      <c r="C168" s="225"/>
      <c r="D168" s="200" t="s">
        <v>212</v>
      </c>
      <c r="E168" s="227" t="s">
        <v>1</v>
      </c>
      <c r="F168" s="228" t="s">
        <v>2697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65" s="14" customFormat="1" x14ac:dyDescent="0.2">
      <c r="A169" s="198"/>
      <c r="B169" s="199"/>
      <c r="C169" s="198"/>
      <c r="D169" s="200" t="s">
        <v>212</v>
      </c>
      <c r="E169" s="201" t="s">
        <v>1</v>
      </c>
      <c r="F169" s="202" t="s">
        <v>81</v>
      </c>
      <c r="G169" s="198"/>
      <c r="H169" s="203">
        <v>1</v>
      </c>
      <c r="I169" s="198"/>
      <c r="J169" s="198"/>
      <c r="K169" s="198"/>
      <c r="L169" s="199"/>
      <c r="M169" s="204"/>
      <c r="N169" s="205"/>
      <c r="O169" s="205"/>
      <c r="P169" s="205"/>
      <c r="Q169" s="205"/>
      <c r="R169" s="205"/>
      <c r="S169" s="205"/>
      <c r="T169" s="206"/>
      <c r="U169" s="198"/>
      <c r="V169" s="198"/>
      <c r="AT169" s="102" t="s">
        <v>212</v>
      </c>
      <c r="AU169" s="102" t="s">
        <v>81</v>
      </c>
      <c r="AV169" s="14" t="s">
        <v>83</v>
      </c>
      <c r="AW169" s="14" t="s">
        <v>32</v>
      </c>
      <c r="AX169" s="14" t="s">
        <v>75</v>
      </c>
      <c r="AY169" s="102" t="s">
        <v>204</v>
      </c>
    </row>
    <row r="170" spans="1:65" s="15" customFormat="1" x14ac:dyDescent="0.2">
      <c r="A170" s="207"/>
      <c r="B170" s="208"/>
      <c r="C170" s="207"/>
      <c r="D170" s="200" t="s">
        <v>212</v>
      </c>
      <c r="E170" s="209" t="s">
        <v>1</v>
      </c>
      <c r="F170" s="210" t="s">
        <v>227</v>
      </c>
      <c r="G170" s="207"/>
      <c r="H170" s="211">
        <v>1</v>
      </c>
      <c r="I170" s="207"/>
      <c r="J170" s="207"/>
      <c r="K170" s="207"/>
      <c r="L170" s="208"/>
      <c r="M170" s="212"/>
      <c r="N170" s="213"/>
      <c r="O170" s="213"/>
      <c r="P170" s="213"/>
      <c r="Q170" s="213"/>
      <c r="R170" s="213"/>
      <c r="S170" s="213"/>
      <c r="T170" s="214"/>
      <c r="U170" s="207"/>
      <c r="V170" s="207"/>
      <c r="AT170" s="103" t="s">
        <v>212</v>
      </c>
      <c r="AU170" s="103" t="s">
        <v>81</v>
      </c>
      <c r="AV170" s="15" t="s">
        <v>211</v>
      </c>
      <c r="AW170" s="15" t="s">
        <v>32</v>
      </c>
      <c r="AX170" s="15" t="s">
        <v>81</v>
      </c>
      <c r="AY170" s="103" t="s">
        <v>204</v>
      </c>
    </row>
    <row r="171" spans="1:65" s="2" customFormat="1" ht="37.9" customHeight="1" x14ac:dyDescent="0.2">
      <c r="A171" s="111"/>
      <c r="B171" s="112"/>
      <c r="C171" s="187" t="s">
        <v>288</v>
      </c>
      <c r="D171" s="187" t="s">
        <v>207</v>
      </c>
      <c r="E171" s="188" t="s">
        <v>2698</v>
      </c>
      <c r="F171" s="189" t="s">
        <v>2699</v>
      </c>
      <c r="G171" s="190" t="s">
        <v>282</v>
      </c>
      <c r="H171" s="191">
        <v>1</v>
      </c>
      <c r="I171" s="192"/>
      <c r="J171" s="192">
        <f>ROUND(I171*H171,2)</f>
        <v>0</v>
      </c>
      <c r="K171" s="193"/>
      <c r="L171" s="112"/>
      <c r="M171" s="194" t="s">
        <v>1</v>
      </c>
      <c r="N171" s="195" t="s">
        <v>40</v>
      </c>
      <c r="O171" s="196">
        <v>0</v>
      </c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111"/>
      <c r="V171" s="111"/>
      <c r="W171" s="29"/>
      <c r="X171" s="29"/>
      <c r="Y171" s="29"/>
      <c r="Z171" s="29"/>
      <c r="AA171" s="29"/>
      <c r="AB171" s="29"/>
      <c r="AC171" s="29"/>
      <c r="AD171" s="29"/>
      <c r="AE171" s="29"/>
      <c r="AR171" s="99" t="s">
        <v>310</v>
      </c>
      <c r="AT171" s="99" t="s">
        <v>207</v>
      </c>
      <c r="AU171" s="99" t="s">
        <v>81</v>
      </c>
      <c r="AY171" s="18" t="s">
        <v>204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8" t="s">
        <v>81</v>
      </c>
      <c r="BK171" s="100">
        <f>ROUND(I171*H171,2)</f>
        <v>0</v>
      </c>
      <c r="BL171" s="18" t="s">
        <v>310</v>
      </c>
      <c r="BM171" s="99" t="s">
        <v>310</v>
      </c>
    </row>
    <row r="172" spans="1:65" s="13" customFormat="1" x14ac:dyDescent="0.2">
      <c r="A172" s="225"/>
      <c r="B172" s="226"/>
      <c r="C172" s="225"/>
      <c r="D172" s="200" t="s">
        <v>212</v>
      </c>
      <c r="E172" s="227" t="s">
        <v>1</v>
      </c>
      <c r="F172" s="228" t="s">
        <v>2700</v>
      </c>
      <c r="G172" s="225"/>
      <c r="H172" s="227" t="s">
        <v>1</v>
      </c>
      <c r="I172" s="225"/>
      <c r="J172" s="225"/>
      <c r="K172" s="225"/>
      <c r="L172" s="226"/>
      <c r="M172" s="229"/>
      <c r="N172" s="230"/>
      <c r="O172" s="230"/>
      <c r="P172" s="230"/>
      <c r="Q172" s="230"/>
      <c r="R172" s="230"/>
      <c r="S172" s="230"/>
      <c r="T172" s="231"/>
      <c r="U172" s="225"/>
      <c r="V172" s="225"/>
      <c r="AT172" s="101" t="s">
        <v>212</v>
      </c>
      <c r="AU172" s="101" t="s">
        <v>81</v>
      </c>
      <c r="AV172" s="13" t="s">
        <v>81</v>
      </c>
      <c r="AW172" s="13" t="s">
        <v>32</v>
      </c>
      <c r="AX172" s="13" t="s">
        <v>75</v>
      </c>
      <c r="AY172" s="101" t="s">
        <v>204</v>
      </c>
    </row>
    <row r="173" spans="1:65" s="13" customFormat="1" ht="22.5" x14ac:dyDescent="0.2">
      <c r="A173" s="225"/>
      <c r="B173" s="226"/>
      <c r="C173" s="225"/>
      <c r="D173" s="200" t="s">
        <v>212</v>
      </c>
      <c r="E173" s="227" t="s">
        <v>1</v>
      </c>
      <c r="F173" s="228" t="s">
        <v>2678</v>
      </c>
      <c r="G173" s="225"/>
      <c r="H173" s="227" t="s">
        <v>1</v>
      </c>
      <c r="I173" s="225"/>
      <c r="J173" s="225"/>
      <c r="K173" s="225"/>
      <c r="L173" s="226"/>
      <c r="M173" s="229"/>
      <c r="N173" s="230"/>
      <c r="O173" s="230"/>
      <c r="P173" s="230"/>
      <c r="Q173" s="230"/>
      <c r="R173" s="230"/>
      <c r="S173" s="230"/>
      <c r="T173" s="231"/>
      <c r="U173" s="225"/>
      <c r="V173" s="225"/>
      <c r="AT173" s="101" t="s">
        <v>212</v>
      </c>
      <c r="AU173" s="101" t="s">
        <v>81</v>
      </c>
      <c r="AV173" s="13" t="s">
        <v>81</v>
      </c>
      <c r="AW173" s="13" t="s">
        <v>32</v>
      </c>
      <c r="AX173" s="13" t="s">
        <v>75</v>
      </c>
      <c r="AY173" s="101" t="s">
        <v>204</v>
      </c>
    </row>
    <row r="174" spans="1:65" s="13" customFormat="1" x14ac:dyDescent="0.2">
      <c r="A174" s="225"/>
      <c r="B174" s="226"/>
      <c r="C174" s="225"/>
      <c r="D174" s="200" t="s">
        <v>212</v>
      </c>
      <c r="E174" s="227" t="s">
        <v>1</v>
      </c>
      <c r="F174" s="228" t="s">
        <v>2679</v>
      </c>
      <c r="G174" s="225"/>
      <c r="H174" s="227" t="s">
        <v>1</v>
      </c>
      <c r="I174" s="225"/>
      <c r="J174" s="225"/>
      <c r="K174" s="225"/>
      <c r="L174" s="226"/>
      <c r="M174" s="229"/>
      <c r="N174" s="230"/>
      <c r="O174" s="230"/>
      <c r="P174" s="230"/>
      <c r="Q174" s="230"/>
      <c r="R174" s="230"/>
      <c r="S174" s="230"/>
      <c r="T174" s="231"/>
      <c r="U174" s="225"/>
      <c r="V174" s="225"/>
      <c r="AT174" s="101" t="s">
        <v>212</v>
      </c>
      <c r="AU174" s="101" t="s">
        <v>81</v>
      </c>
      <c r="AV174" s="13" t="s">
        <v>81</v>
      </c>
      <c r="AW174" s="13" t="s">
        <v>32</v>
      </c>
      <c r="AX174" s="13" t="s">
        <v>75</v>
      </c>
      <c r="AY174" s="101" t="s">
        <v>204</v>
      </c>
    </row>
    <row r="175" spans="1:65" s="13" customFormat="1" ht="22.5" x14ac:dyDescent="0.2">
      <c r="A175" s="225"/>
      <c r="B175" s="226"/>
      <c r="C175" s="225"/>
      <c r="D175" s="200" t="s">
        <v>212</v>
      </c>
      <c r="E175" s="227" t="s">
        <v>1</v>
      </c>
      <c r="F175" s="228" t="s">
        <v>2680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3" customFormat="1" x14ac:dyDescent="0.2">
      <c r="A176" s="225"/>
      <c r="B176" s="226"/>
      <c r="C176" s="225"/>
      <c r="D176" s="200" t="s">
        <v>212</v>
      </c>
      <c r="E176" s="227" t="s">
        <v>1</v>
      </c>
      <c r="F176" s="228" t="s">
        <v>2600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2681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2682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3" customFormat="1" ht="22.5" x14ac:dyDescent="0.2">
      <c r="A179" s="225"/>
      <c r="B179" s="226"/>
      <c r="C179" s="225"/>
      <c r="D179" s="200" t="s">
        <v>212</v>
      </c>
      <c r="E179" s="227" t="s">
        <v>1</v>
      </c>
      <c r="F179" s="228" t="s">
        <v>2683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3" customFormat="1" ht="33.75" x14ac:dyDescent="0.2">
      <c r="A180" s="225"/>
      <c r="B180" s="226"/>
      <c r="C180" s="225"/>
      <c r="D180" s="200" t="s">
        <v>212</v>
      </c>
      <c r="E180" s="227" t="s">
        <v>1</v>
      </c>
      <c r="F180" s="228" t="s">
        <v>2701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81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65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2686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81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65" s="14" customFormat="1" x14ac:dyDescent="0.2">
      <c r="A182" s="198"/>
      <c r="B182" s="199"/>
      <c r="C182" s="198"/>
      <c r="D182" s="200" t="s">
        <v>212</v>
      </c>
      <c r="E182" s="201" t="s">
        <v>1</v>
      </c>
      <c r="F182" s="202" t="s">
        <v>81</v>
      </c>
      <c r="G182" s="198"/>
      <c r="H182" s="203">
        <v>1</v>
      </c>
      <c r="I182" s="198"/>
      <c r="J182" s="198"/>
      <c r="K182" s="198"/>
      <c r="L182" s="199"/>
      <c r="M182" s="204"/>
      <c r="N182" s="205"/>
      <c r="O182" s="205"/>
      <c r="P182" s="205"/>
      <c r="Q182" s="205"/>
      <c r="R182" s="205"/>
      <c r="S182" s="205"/>
      <c r="T182" s="206"/>
      <c r="U182" s="198"/>
      <c r="V182" s="198"/>
      <c r="AT182" s="102" t="s">
        <v>212</v>
      </c>
      <c r="AU182" s="102" t="s">
        <v>81</v>
      </c>
      <c r="AV182" s="14" t="s">
        <v>83</v>
      </c>
      <c r="AW182" s="14" t="s">
        <v>32</v>
      </c>
      <c r="AX182" s="14" t="s">
        <v>75</v>
      </c>
      <c r="AY182" s="102" t="s">
        <v>204</v>
      </c>
    </row>
    <row r="183" spans="1:65" s="15" customFormat="1" x14ac:dyDescent="0.2">
      <c r="A183" s="207"/>
      <c r="B183" s="208"/>
      <c r="C183" s="207"/>
      <c r="D183" s="200" t="s">
        <v>212</v>
      </c>
      <c r="E183" s="209" t="s">
        <v>1</v>
      </c>
      <c r="F183" s="210" t="s">
        <v>227</v>
      </c>
      <c r="G183" s="207"/>
      <c r="H183" s="211">
        <v>1</v>
      </c>
      <c r="I183" s="207"/>
      <c r="J183" s="207"/>
      <c r="K183" s="207"/>
      <c r="L183" s="208"/>
      <c r="M183" s="212"/>
      <c r="N183" s="213"/>
      <c r="O183" s="213"/>
      <c r="P183" s="213"/>
      <c r="Q183" s="213"/>
      <c r="R183" s="213"/>
      <c r="S183" s="213"/>
      <c r="T183" s="214"/>
      <c r="U183" s="207"/>
      <c r="V183" s="207"/>
      <c r="AT183" s="103" t="s">
        <v>212</v>
      </c>
      <c r="AU183" s="103" t="s">
        <v>81</v>
      </c>
      <c r="AV183" s="15" t="s">
        <v>211</v>
      </c>
      <c r="AW183" s="15" t="s">
        <v>32</v>
      </c>
      <c r="AX183" s="15" t="s">
        <v>81</v>
      </c>
      <c r="AY183" s="103" t="s">
        <v>204</v>
      </c>
    </row>
    <row r="184" spans="1:65" s="2" customFormat="1" ht="44.25" customHeight="1" x14ac:dyDescent="0.2">
      <c r="A184" s="111"/>
      <c r="B184" s="112"/>
      <c r="C184" s="187" t="s">
        <v>205</v>
      </c>
      <c r="D184" s="187" t="s">
        <v>207</v>
      </c>
      <c r="E184" s="188" t="s">
        <v>2702</v>
      </c>
      <c r="F184" s="189" t="s">
        <v>2703</v>
      </c>
      <c r="G184" s="190" t="s">
        <v>282</v>
      </c>
      <c r="H184" s="191">
        <v>1</v>
      </c>
      <c r="I184" s="192"/>
      <c r="J184" s="192">
        <f>ROUND(I184*H184,2)</f>
        <v>0</v>
      </c>
      <c r="K184" s="193"/>
      <c r="L184" s="112"/>
      <c r="M184" s="194" t="s">
        <v>1</v>
      </c>
      <c r="N184" s="195" t="s">
        <v>40</v>
      </c>
      <c r="O184" s="196">
        <v>0</v>
      </c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310</v>
      </c>
      <c r="AT184" s="99" t="s">
        <v>207</v>
      </c>
      <c r="AU184" s="99" t="s">
        <v>81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310</v>
      </c>
      <c r="BM184" s="99" t="s">
        <v>313</v>
      </c>
    </row>
    <row r="185" spans="1:65" s="13" customFormat="1" x14ac:dyDescent="0.2">
      <c r="A185" s="225"/>
      <c r="B185" s="226"/>
      <c r="C185" s="225"/>
      <c r="D185" s="200" t="s">
        <v>212</v>
      </c>
      <c r="E185" s="227" t="s">
        <v>1</v>
      </c>
      <c r="F185" s="228" t="s">
        <v>2677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81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65" s="13" customFormat="1" ht="22.5" x14ac:dyDescent="0.2">
      <c r="A186" s="225"/>
      <c r="B186" s="226"/>
      <c r="C186" s="225"/>
      <c r="D186" s="200" t="s">
        <v>212</v>
      </c>
      <c r="E186" s="227" t="s">
        <v>1</v>
      </c>
      <c r="F186" s="228" t="s">
        <v>2704</v>
      </c>
      <c r="G186" s="225"/>
      <c r="H186" s="227" t="s">
        <v>1</v>
      </c>
      <c r="I186" s="225"/>
      <c r="J186" s="225"/>
      <c r="K186" s="225"/>
      <c r="L186" s="226"/>
      <c r="M186" s="229"/>
      <c r="N186" s="230"/>
      <c r="O186" s="230"/>
      <c r="P186" s="230"/>
      <c r="Q186" s="230"/>
      <c r="R186" s="230"/>
      <c r="S186" s="230"/>
      <c r="T186" s="231"/>
      <c r="U186" s="225"/>
      <c r="V186" s="225"/>
      <c r="AT186" s="101" t="s">
        <v>212</v>
      </c>
      <c r="AU186" s="101" t="s">
        <v>81</v>
      </c>
      <c r="AV186" s="13" t="s">
        <v>81</v>
      </c>
      <c r="AW186" s="13" t="s">
        <v>32</v>
      </c>
      <c r="AX186" s="13" t="s">
        <v>75</v>
      </c>
      <c r="AY186" s="101" t="s">
        <v>204</v>
      </c>
    </row>
    <row r="187" spans="1:65" s="13" customFormat="1" x14ac:dyDescent="0.2">
      <c r="A187" s="225"/>
      <c r="B187" s="226"/>
      <c r="C187" s="225"/>
      <c r="D187" s="200" t="s">
        <v>212</v>
      </c>
      <c r="E187" s="227" t="s">
        <v>1</v>
      </c>
      <c r="F187" s="228" t="s">
        <v>2679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65" s="13" customFormat="1" x14ac:dyDescent="0.2">
      <c r="A188" s="225"/>
      <c r="B188" s="226"/>
      <c r="C188" s="225"/>
      <c r="D188" s="200" t="s">
        <v>212</v>
      </c>
      <c r="E188" s="227" t="s">
        <v>1</v>
      </c>
      <c r="F188" s="228" t="s">
        <v>2705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65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2600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65" s="13" customFormat="1" x14ac:dyDescent="0.2">
      <c r="A190" s="225"/>
      <c r="B190" s="226"/>
      <c r="C190" s="225"/>
      <c r="D190" s="200" t="s">
        <v>212</v>
      </c>
      <c r="E190" s="227" t="s">
        <v>1</v>
      </c>
      <c r="F190" s="228" t="s">
        <v>2706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81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3" customFormat="1" x14ac:dyDescent="0.2">
      <c r="A191" s="225"/>
      <c r="B191" s="226"/>
      <c r="C191" s="225"/>
      <c r="D191" s="200" t="s">
        <v>212</v>
      </c>
      <c r="E191" s="227" t="s">
        <v>1</v>
      </c>
      <c r="F191" s="228" t="s">
        <v>2682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81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65" s="13" customFormat="1" ht="22.5" x14ac:dyDescent="0.2">
      <c r="A192" s="225"/>
      <c r="B192" s="226"/>
      <c r="C192" s="225"/>
      <c r="D192" s="200" t="s">
        <v>212</v>
      </c>
      <c r="E192" s="227" t="s">
        <v>1</v>
      </c>
      <c r="F192" s="228" t="s">
        <v>2707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3" customFormat="1" x14ac:dyDescent="0.2">
      <c r="A193" s="225"/>
      <c r="B193" s="226"/>
      <c r="C193" s="225"/>
      <c r="D193" s="200" t="s">
        <v>212</v>
      </c>
      <c r="E193" s="227" t="s">
        <v>1</v>
      </c>
      <c r="F193" s="228" t="s">
        <v>2684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3" customFormat="1" ht="33.75" x14ac:dyDescent="0.2">
      <c r="A194" s="225"/>
      <c r="B194" s="226"/>
      <c r="C194" s="225"/>
      <c r="D194" s="200" t="s">
        <v>212</v>
      </c>
      <c r="E194" s="227" t="s">
        <v>1</v>
      </c>
      <c r="F194" s="228" t="s">
        <v>2685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3" customFormat="1" x14ac:dyDescent="0.2">
      <c r="A195" s="225"/>
      <c r="B195" s="226"/>
      <c r="C195" s="225"/>
      <c r="D195" s="200" t="s">
        <v>212</v>
      </c>
      <c r="E195" s="227" t="s">
        <v>1</v>
      </c>
      <c r="F195" s="228" t="s">
        <v>2686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81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65" s="14" customFormat="1" x14ac:dyDescent="0.2">
      <c r="A196" s="198"/>
      <c r="B196" s="199"/>
      <c r="C196" s="198"/>
      <c r="D196" s="200" t="s">
        <v>212</v>
      </c>
      <c r="E196" s="201" t="s">
        <v>1</v>
      </c>
      <c r="F196" s="202" t="s">
        <v>81</v>
      </c>
      <c r="G196" s="198"/>
      <c r="H196" s="203">
        <v>1</v>
      </c>
      <c r="I196" s="198"/>
      <c r="J196" s="198"/>
      <c r="K196" s="198"/>
      <c r="L196" s="199"/>
      <c r="M196" s="204"/>
      <c r="N196" s="205"/>
      <c r="O196" s="205"/>
      <c r="P196" s="205"/>
      <c r="Q196" s="205"/>
      <c r="R196" s="205"/>
      <c r="S196" s="205"/>
      <c r="T196" s="206"/>
      <c r="U196" s="198"/>
      <c r="V196" s="198"/>
      <c r="AT196" s="102" t="s">
        <v>212</v>
      </c>
      <c r="AU196" s="102" t="s">
        <v>81</v>
      </c>
      <c r="AV196" s="14" t="s">
        <v>83</v>
      </c>
      <c r="AW196" s="14" t="s">
        <v>32</v>
      </c>
      <c r="AX196" s="14" t="s">
        <v>75</v>
      </c>
      <c r="AY196" s="102" t="s">
        <v>204</v>
      </c>
    </row>
    <row r="197" spans="1:65" s="15" customFormat="1" x14ac:dyDescent="0.2">
      <c r="A197" s="207"/>
      <c r="B197" s="208"/>
      <c r="C197" s="207"/>
      <c r="D197" s="200" t="s">
        <v>212</v>
      </c>
      <c r="E197" s="209" t="s">
        <v>1</v>
      </c>
      <c r="F197" s="210" t="s">
        <v>227</v>
      </c>
      <c r="G197" s="207"/>
      <c r="H197" s="211">
        <v>1</v>
      </c>
      <c r="I197" s="207"/>
      <c r="J197" s="207"/>
      <c r="K197" s="207"/>
      <c r="L197" s="208"/>
      <c r="M197" s="212"/>
      <c r="N197" s="213"/>
      <c r="O197" s="213"/>
      <c r="P197" s="213"/>
      <c r="Q197" s="213"/>
      <c r="R197" s="213"/>
      <c r="S197" s="213"/>
      <c r="T197" s="214"/>
      <c r="U197" s="207"/>
      <c r="V197" s="207"/>
      <c r="AT197" s="103" t="s">
        <v>212</v>
      </c>
      <c r="AU197" s="103" t="s">
        <v>81</v>
      </c>
      <c r="AV197" s="15" t="s">
        <v>211</v>
      </c>
      <c r="AW197" s="15" t="s">
        <v>32</v>
      </c>
      <c r="AX197" s="15" t="s">
        <v>81</v>
      </c>
      <c r="AY197" s="103" t="s">
        <v>204</v>
      </c>
    </row>
    <row r="198" spans="1:65" s="2" customFormat="1" ht="33" customHeight="1" x14ac:dyDescent="0.2">
      <c r="A198" s="111"/>
      <c r="B198" s="112"/>
      <c r="C198" s="187" t="s">
        <v>302</v>
      </c>
      <c r="D198" s="187" t="s">
        <v>207</v>
      </c>
      <c r="E198" s="188" t="s">
        <v>2708</v>
      </c>
      <c r="F198" s="189" t="s">
        <v>2709</v>
      </c>
      <c r="G198" s="190" t="s">
        <v>282</v>
      </c>
      <c r="H198" s="191">
        <v>1</v>
      </c>
      <c r="I198" s="192"/>
      <c r="J198" s="192">
        <f>ROUND(I198*H198,2)</f>
        <v>0</v>
      </c>
      <c r="K198" s="193"/>
      <c r="L198" s="112"/>
      <c r="M198" s="194" t="s">
        <v>1</v>
      </c>
      <c r="N198" s="195" t="s">
        <v>40</v>
      </c>
      <c r="O198" s="196">
        <v>0</v>
      </c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310</v>
      </c>
      <c r="AT198" s="99" t="s">
        <v>207</v>
      </c>
      <c r="AU198" s="99" t="s">
        <v>81</v>
      </c>
      <c r="AY198" s="18" t="s">
        <v>204</v>
      </c>
      <c r="BE198" s="100">
        <f>IF(N198="základní",J198,0)</f>
        <v>0</v>
      </c>
      <c r="BF198" s="100">
        <f>IF(N198="snížená",J198,0)</f>
        <v>0</v>
      </c>
      <c r="BG198" s="100">
        <f>IF(N198="zákl. přenesená",J198,0)</f>
        <v>0</v>
      </c>
      <c r="BH198" s="100">
        <f>IF(N198="sníž. přenesená",J198,0)</f>
        <v>0</v>
      </c>
      <c r="BI198" s="100">
        <f>IF(N198="nulová",J198,0)</f>
        <v>0</v>
      </c>
      <c r="BJ198" s="18" t="s">
        <v>81</v>
      </c>
      <c r="BK198" s="100">
        <f>ROUND(I198*H198,2)</f>
        <v>0</v>
      </c>
      <c r="BL198" s="18" t="s">
        <v>310</v>
      </c>
      <c r="BM198" s="99" t="s">
        <v>316</v>
      </c>
    </row>
    <row r="199" spans="1:65" s="13" customFormat="1" ht="22.5" x14ac:dyDescent="0.2">
      <c r="A199" s="225"/>
      <c r="B199" s="226"/>
      <c r="C199" s="225"/>
      <c r="D199" s="200" t="s">
        <v>212</v>
      </c>
      <c r="E199" s="227" t="s">
        <v>1</v>
      </c>
      <c r="F199" s="228" t="s">
        <v>2710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81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3" customFormat="1" ht="22.5" x14ac:dyDescent="0.2">
      <c r="A200" s="225"/>
      <c r="B200" s="226"/>
      <c r="C200" s="225"/>
      <c r="D200" s="200" t="s">
        <v>212</v>
      </c>
      <c r="E200" s="227" t="s">
        <v>1</v>
      </c>
      <c r="F200" s="228" t="s">
        <v>2711</v>
      </c>
      <c r="G200" s="225"/>
      <c r="H200" s="227" t="s">
        <v>1</v>
      </c>
      <c r="I200" s="225"/>
      <c r="J200" s="225"/>
      <c r="K200" s="225"/>
      <c r="L200" s="226"/>
      <c r="M200" s="229"/>
      <c r="N200" s="230"/>
      <c r="O200" s="230"/>
      <c r="P200" s="230"/>
      <c r="Q200" s="230"/>
      <c r="R200" s="230"/>
      <c r="S200" s="230"/>
      <c r="T200" s="231"/>
      <c r="U200" s="225"/>
      <c r="V200" s="225"/>
      <c r="AT200" s="101" t="s">
        <v>212</v>
      </c>
      <c r="AU200" s="101" t="s">
        <v>81</v>
      </c>
      <c r="AV200" s="13" t="s">
        <v>81</v>
      </c>
      <c r="AW200" s="13" t="s">
        <v>32</v>
      </c>
      <c r="AX200" s="13" t="s">
        <v>75</v>
      </c>
      <c r="AY200" s="101" t="s">
        <v>204</v>
      </c>
    </row>
    <row r="201" spans="1:65" s="13" customFormat="1" ht="22.5" x14ac:dyDescent="0.2">
      <c r="A201" s="225"/>
      <c r="B201" s="226"/>
      <c r="C201" s="225"/>
      <c r="D201" s="200" t="s">
        <v>212</v>
      </c>
      <c r="E201" s="227" t="s">
        <v>1</v>
      </c>
      <c r="F201" s="228" t="s">
        <v>2712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3" customFormat="1" x14ac:dyDescent="0.2">
      <c r="A202" s="225"/>
      <c r="B202" s="226"/>
      <c r="C202" s="225"/>
      <c r="D202" s="200" t="s">
        <v>212</v>
      </c>
      <c r="E202" s="227" t="s">
        <v>1</v>
      </c>
      <c r="F202" s="228" t="s">
        <v>2713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81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2600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81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3" customFormat="1" x14ac:dyDescent="0.2">
      <c r="A204" s="225"/>
      <c r="B204" s="226"/>
      <c r="C204" s="225"/>
      <c r="D204" s="200" t="s">
        <v>212</v>
      </c>
      <c r="E204" s="227" t="s">
        <v>1</v>
      </c>
      <c r="F204" s="228" t="s">
        <v>2714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65" s="13" customFormat="1" ht="33.75" x14ac:dyDescent="0.2">
      <c r="A205" s="225"/>
      <c r="B205" s="226"/>
      <c r="C205" s="225"/>
      <c r="D205" s="200" t="s">
        <v>212</v>
      </c>
      <c r="E205" s="227" t="s">
        <v>1</v>
      </c>
      <c r="F205" s="228" t="s">
        <v>2715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ht="22.5" x14ac:dyDescent="0.2">
      <c r="A206" s="225"/>
      <c r="B206" s="226"/>
      <c r="C206" s="225"/>
      <c r="D206" s="200" t="s">
        <v>212</v>
      </c>
      <c r="E206" s="227" t="s">
        <v>1</v>
      </c>
      <c r="F206" s="228" t="s">
        <v>2716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3" customFormat="1" ht="33.75" x14ac:dyDescent="0.2">
      <c r="A207" s="225"/>
      <c r="B207" s="226"/>
      <c r="C207" s="225"/>
      <c r="D207" s="200" t="s">
        <v>212</v>
      </c>
      <c r="E207" s="227" t="s">
        <v>1</v>
      </c>
      <c r="F207" s="228" t="s">
        <v>2717</v>
      </c>
      <c r="G207" s="225"/>
      <c r="H207" s="227" t="s">
        <v>1</v>
      </c>
      <c r="I207" s="225"/>
      <c r="J207" s="225"/>
      <c r="K207" s="225"/>
      <c r="L207" s="226"/>
      <c r="M207" s="229"/>
      <c r="N207" s="230"/>
      <c r="O207" s="230"/>
      <c r="P207" s="230"/>
      <c r="Q207" s="230"/>
      <c r="R207" s="230"/>
      <c r="S207" s="230"/>
      <c r="T207" s="231"/>
      <c r="U207" s="225"/>
      <c r="V207" s="225"/>
      <c r="AT207" s="101" t="s">
        <v>212</v>
      </c>
      <c r="AU207" s="101" t="s">
        <v>81</v>
      </c>
      <c r="AV207" s="13" t="s">
        <v>81</v>
      </c>
      <c r="AW207" s="13" t="s">
        <v>32</v>
      </c>
      <c r="AX207" s="13" t="s">
        <v>75</v>
      </c>
      <c r="AY207" s="101" t="s">
        <v>204</v>
      </c>
    </row>
    <row r="208" spans="1:65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2718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81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3" customFormat="1" ht="22.5" x14ac:dyDescent="0.2">
      <c r="A209" s="225"/>
      <c r="B209" s="226"/>
      <c r="C209" s="225"/>
      <c r="D209" s="200" t="s">
        <v>212</v>
      </c>
      <c r="E209" s="227" t="s">
        <v>1</v>
      </c>
      <c r="F209" s="228" t="s">
        <v>2719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81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81</v>
      </c>
      <c r="G210" s="198"/>
      <c r="H210" s="203">
        <v>1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81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5" customFormat="1" x14ac:dyDescent="0.2">
      <c r="A211" s="207"/>
      <c r="B211" s="208"/>
      <c r="C211" s="207"/>
      <c r="D211" s="200" t="s">
        <v>212</v>
      </c>
      <c r="E211" s="209" t="s">
        <v>1</v>
      </c>
      <c r="F211" s="210" t="s">
        <v>227</v>
      </c>
      <c r="G211" s="207"/>
      <c r="H211" s="211">
        <v>1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AT211" s="103" t="s">
        <v>212</v>
      </c>
      <c r="AU211" s="103" t="s">
        <v>81</v>
      </c>
      <c r="AV211" s="15" t="s">
        <v>211</v>
      </c>
      <c r="AW211" s="15" t="s">
        <v>32</v>
      </c>
      <c r="AX211" s="15" t="s">
        <v>81</v>
      </c>
      <c r="AY211" s="103" t="s">
        <v>204</v>
      </c>
    </row>
    <row r="212" spans="1:65" s="2" customFormat="1" ht="33" customHeight="1" x14ac:dyDescent="0.2">
      <c r="A212" s="111"/>
      <c r="B212" s="112"/>
      <c r="C212" s="187" t="s">
        <v>278</v>
      </c>
      <c r="D212" s="187" t="s">
        <v>207</v>
      </c>
      <c r="E212" s="188" t="s">
        <v>2720</v>
      </c>
      <c r="F212" s="189" t="s">
        <v>2721</v>
      </c>
      <c r="G212" s="190" t="s">
        <v>282</v>
      </c>
      <c r="H212" s="191">
        <v>1</v>
      </c>
      <c r="I212" s="192"/>
      <c r="J212" s="192">
        <f>ROUND(I212*H212,2)</f>
        <v>0</v>
      </c>
      <c r="K212" s="193"/>
      <c r="L212" s="112"/>
      <c r="M212" s="194" t="s">
        <v>1</v>
      </c>
      <c r="N212" s="195" t="s">
        <v>40</v>
      </c>
      <c r="O212" s="196">
        <v>0</v>
      </c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310</v>
      </c>
      <c r="AT212" s="99" t="s">
        <v>207</v>
      </c>
      <c r="AU212" s="99" t="s">
        <v>81</v>
      </c>
      <c r="AY212" s="18" t="s">
        <v>204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8" t="s">
        <v>81</v>
      </c>
      <c r="BK212" s="100">
        <f>ROUND(I212*H212,2)</f>
        <v>0</v>
      </c>
      <c r="BL212" s="18" t="s">
        <v>310</v>
      </c>
      <c r="BM212" s="99" t="s">
        <v>320</v>
      </c>
    </row>
    <row r="213" spans="1:65" s="13" customFormat="1" ht="22.5" x14ac:dyDescent="0.2">
      <c r="A213" s="225"/>
      <c r="B213" s="226"/>
      <c r="C213" s="225"/>
      <c r="D213" s="200" t="s">
        <v>212</v>
      </c>
      <c r="E213" s="227" t="s">
        <v>1</v>
      </c>
      <c r="F213" s="228" t="s">
        <v>2710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3" customFormat="1" ht="22.5" x14ac:dyDescent="0.2">
      <c r="A214" s="225"/>
      <c r="B214" s="226"/>
      <c r="C214" s="225"/>
      <c r="D214" s="200" t="s">
        <v>212</v>
      </c>
      <c r="E214" s="227" t="s">
        <v>1</v>
      </c>
      <c r="F214" s="228" t="s">
        <v>2711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3" customFormat="1" ht="22.5" x14ac:dyDescent="0.2">
      <c r="A215" s="225"/>
      <c r="B215" s="226"/>
      <c r="C215" s="225"/>
      <c r="D215" s="200" t="s">
        <v>212</v>
      </c>
      <c r="E215" s="227" t="s">
        <v>1</v>
      </c>
      <c r="F215" s="228" t="s">
        <v>2712</v>
      </c>
      <c r="G215" s="225"/>
      <c r="H215" s="227" t="s">
        <v>1</v>
      </c>
      <c r="I215" s="225"/>
      <c r="J215" s="225"/>
      <c r="K215" s="225"/>
      <c r="L215" s="226"/>
      <c r="M215" s="229"/>
      <c r="N215" s="230"/>
      <c r="O215" s="230"/>
      <c r="P215" s="230"/>
      <c r="Q215" s="230"/>
      <c r="R215" s="230"/>
      <c r="S215" s="230"/>
      <c r="T215" s="231"/>
      <c r="U215" s="225"/>
      <c r="V215" s="225"/>
      <c r="AT215" s="101" t="s">
        <v>212</v>
      </c>
      <c r="AU215" s="101" t="s">
        <v>81</v>
      </c>
      <c r="AV215" s="13" t="s">
        <v>81</v>
      </c>
      <c r="AW215" s="13" t="s">
        <v>32</v>
      </c>
      <c r="AX215" s="13" t="s">
        <v>75</v>
      </c>
      <c r="AY215" s="101" t="s">
        <v>204</v>
      </c>
    </row>
    <row r="216" spans="1:65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2713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81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65" s="13" customFormat="1" x14ac:dyDescent="0.2">
      <c r="A217" s="225"/>
      <c r="B217" s="226"/>
      <c r="C217" s="225"/>
      <c r="D217" s="200" t="s">
        <v>212</v>
      </c>
      <c r="E217" s="227" t="s">
        <v>1</v>
      </c>
      <c r="F217" s="228" t="s">
        <v>2600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81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65" s="13" customFormat="1" x14ac:dyDescent="0.2">
      <c r="A218" s="225"/>
      <c r="B218" s="226"/>
      <c r="C218" s="225"/>
      <c r="D218" s="200" t="s">
        <v>212</v>
      </c>
      <c r="E218" s="227" t="s">
        <v>1</v>
      </c>
      <c r="F218" s="228" t="s">
        <v>2714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65" s="13" customFormat="1" ht="33.75" x14ac:dyDescent="0.2">
      <c r="A219" s="225"/>
      <c r="B219" s="226"/>
      <c r="C219" s="225"/>
      <c r="D219" s="200" t="s">
        <v>212</v>
      </c>
      <c r="E219" s="227" t="s">
        <v>1</v>
      </c>
      <c r="F219" s="228" t="s">
        <v>2715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3" customFormat="1" ht="22.5" x14ac:dyDescent="0.2">
      <c r="A220" s="225"/>
      <c r="B220" s="226"/>
      <c r="C220" s="225"/>
      <c r="D220" s="200" t="s">
        <v>212</v>
      </c>
      <c r="E220" s="227" t="s">
        <v>1</v>
      </c>
      <c r="F220" s="228" t="s">
        <v>2716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81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65" s="13" customFormat="1" ht="33.75" x14ac:dyDescent="0.2">
      <c r="A221" s="225"/>
      <c r="B221" s="226"/>
      <c r="C221" s="225"/>
      <c r="D221" s="200" t="s">
        <v>212</v>
      </c>
      <c r="E221" s="227" t="s">
        <v>1</v>
      </c>
      <c r="F221" s="228" t="s">
        <v>2717</v>
      </c>
      <c r="G221" s="225"/>
      <c r="H221" s="227" t="s">
        <v>1</v>
      </c>
      <c r="I221" s="225"/>
      <c r="J221" s="225"/>
      <c r="K221" s="225"/>
      <c r="L221" s="226"/>
      <c r="M221" s="229"/>
      <c r="N221" s="230"/>
      <c r="O221" s="230"/>
      <c r="P221" s="230"/>
      <c r="Q221" s="230"/>
      <c r="R221" s="230"/>
      <c r="S221" s="230"/>
      <c r="T221" s="231"/>
      <c r="U221" s="225"/>
      <c r="V221" s="225"/>
      <c r="AT221" s="101" t="s">
        <v>212</v>
      </c>
      <c r="AU221" s="101" t="s">
        <v>81</v>
      </c>
      <c r="AV221" s="13" t="s">
        <v>81</v>
      </c>
      <c r="AW221" s="13" t="s">
        <v>32</v>
      </c>
      <c r="AX221" s="13" t="s">
        <v>75</v>
      </c>
      <c r="AY221" s="101" t="s">
        <v>204</v>
      </c>
    </row>
    <row r="222" spans="1:65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2718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ht="22.5" x14ac:dyDescent="0.2">
      <c r="A223" s="225"/>
      <c r="B223" s="226"/>
      <c r="C223" s="225"/>
      <c r="D223" s="200" t="s">
        <v>212</v>
      </c>
      <c r="E223" s="227" t="s">
        <v>1</v>
      </c>
      <c r="F223" s="228" t="s">
        <v>2719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4" customFormat="1" x14ac:dyDescent="0.2">
      <c r="A224" s="198"/>
      <c r="B224" s="199"/>
      <c r="C224" s="198"/>
      <c r="D224" s="200" t="s">
        <v>212</v>
      </c>
      <c r="E224" s="201" t="s">
        <v>1</v>
      </c>
      <c r="F224" s="202" t="s">
        <v>81</v>
      </c>
      <c r="G224" s="198"/>
      <c r="H224" s="203">
        <v>1</v>
      </c>
      <c r="I224" s="198"/>
      <c r="J224" s="198"/>
      <c r="K224" s="198"/>
      <c r="L224" s="199"/>
      <c r="M224" s="204"/>
      <c r="N224" s="205"/>
      <c r="O224" s="205"/>
      <c r="P224" s="205"/>
      <c r="Q224" s="205"/>
      <c r="R224" s="205"/>
      <c r="S224" s="205"/>
      <c r="T224" s="206"/>
      <c r="U224" s="198"/>
      <c r="V224" s="198"/>
      <c r="AT224" s="102" t="s">
        <v>212</v>
      </c>
      <c r="AU224" s="102" t="s">
        <v>81</v>
      </c>
      <c r="AV224" s="14" t="s">
        <v>83</v>
      </c>
      <c r="AW224" s="14" t="s">
        <v>32</v>
      </c>
      <c r="AX224" s="14" t="s">
        <v>75</v>
      </c>
      <c r="AY224" s="102" t="s">
        <v>204</v>
      </c>
    </row>
    <row r="225" spans="1:65" s="15" customFormat="1" x14ac:dyDescent="0.2">
      <c r="A225" s="207"/>
      <c r="B225" s="208"/>
      <c r="C225" s="207"/>
      <c r="D225" s="200" t="s">
        <v>212</v>
      </c>
      <c r="E225" s="209" t="s">
        <v>1</v>
      </c>
      <c r="F225" s="210" t="s">
        <v>227</v>
      </c>
      <c r="G225" s="207"/>
      <c r="H225" s="211">
        <v>1</v>
      </c>
      <c r="I225" s="207"/>
      <c r="J225" s="207"/>
      <c r="K225" s="207"/>
      <c r="L225" s="208"/>
      <c r="M225" s="212"/>
      <c r="N225" s="213"/>
      <c r="O225" s="213"/>
      <c r="P225" s="213"/>
      <c r="Q225" s="213"/>
      <c r="R225" s="213"/>
      <c r="S225" s="213"/>
      <c r="T225" s="214"/>
      <c r="U225" s="207"/>
      <c r="V225" s="207"/>
      <c r="AT225" s="103" t="s">
        <v>212</v>
      </c>
      <c r="AU225" s="103" t="s">
        <v>81</v>
      </c>
      <c r="AV225" s="15" t="s">
        <v>211</v>
      </c>
      <c r="AW225" s="15" t="s">
        <v>32</v>
      </c>
      <c r="AX225" s="15" t="s">
        <v>81</v>
      </c>
      <c r="AY225" s="103" t="s">
        <v>204</v>
      </c>
    </row>
    <row r="226" spans="1:65" s="2" customFormat="1" ht="33" customHeight="1" x14ac:dyDescent="0.2">
      <c r="A226" s="111"/>
      <c r="B226" s="112"/>
      <c r="C226" s="187" t="s">
        <v>284</v>
      </c>
      <c r="D226" s="187" t="s">
        <v>207</v>
      </c>
      <c r="E226" s="188" t="s">
        <v>2722</v>
      </c>
      <c r="F226" s="189" t="s">
        <v>2709</v>
      </c>
      <c r="G226" s="190" t="s">
        <v>282</v>
      </c>
      <c r="H226" s="191">
        <v>1</v>
      </c>
      <c r="I226" s="192"/>
      <c r="J226" s="192">
        <f>ROUND(I226*H226,2)</f>
        <v>0</v>
      </c>
      <c r="K226" s="193"/>
      <c r="L226" s="112"/>
      <c r="M226" s="194" t="s">
        <v>1</v>
      </c>
      <c r="N226" s="195" t="s">
        <v>40</v>
      </c>
      <c r="O226" s="196">
        <v>0</v>
      </c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  <c r="AR226" s="99" t="s">
        <v>310</v>
      </c>
      <c r="AT226" s="99" t="s">
        <v>207</v>
      </c>
      <c r="AU226" s="99" t="s">
        <v>81</v>
      </c>
      <c r="AY226" s="18" t="s">
        <v>204</v>
      </c>
      <c r="BE226" s="100">
        <f>IF(N226="základní",J226,0)</f>
        <v>0</v>
      </c>
      <c r="BF226" s="100">
        <f>IF(N226="snížená",J226,0)</f>
        <v>0</v>
      </c>
      <c r="BG226" s="100">
        <f>IF(N226="zákl. přenesená",J226,0)</f>
        <v>0</v>
      </c>
      <c r="BH226" s="100">
        <f>IF(N226="sníž. přenesená",J226,0)</f>
        <v>0</v>
      </c>
      <c r="BI226" s="100">
        <f>IF(N226="nulová",J226,0)</f>
        <v>0</v>
      </c>
      <c r="BJ226" s="18" t="s">
        <v>81</v>
      </c>
      <c r="BK226" s="100">
        <f>ROUND(I226*H226,2)</f>
        <v>0</v>
      </c>
      <c r="BL226" s="18" t="s">
        <v>310</v>
      </c>
      <c r="BM226" s="99" t="s">
        <v>333</v>
      </c>
    </row>
    <row r="227" spans="1:65" s="13" customFormat="1" ht="22.5" x14ac:dyDescent="0.2">
      <c r="A227" s="225"/>
      <c r="B227" s="226"/>
      <c r="C227" s="225"/>
      <c r="D227" s="200" t="s">
        <v>212</v>
      </c>
      <c r="E227" s="227" t="s">
        <v>1</v>
      </c>
      <c r="F227" s="228" t="s">
        <v>2710</v>
      </c>
      <c r="G227" s="225"/>
      <c r="H227" s="227" t="s">
        <v>1</v>
      </c>
      <c r="I227" s="225"/>
      <c r="J227" s="225"/>
      <c r="K227" s="225"/>
      <c r="L227" s="226"/>
      <c r="M227" s="229"/>
      <c r="N227" s="230"/>
      <c r="O227" s="230"/>
      <c r="P227" s="230"/>
      <c r="Q227" s="230"/>
      <c r="R227" s="230"/>
      <c r="S227" s="230"/>
      <c r="T227" s="231"/>
      <c r="U227" s="225"/>
      <c r="V227" s="225"/>
      <c r="AT227" s="101" t="s">
        <v>212</v>
      </c>
      <c r="AU227" s="101" t="s">
        <v>81</v>
      </c>
      <c r="AV227" s="13" t="s">
        <v>81</v>
      </c>
      <c r="AW227" s="13" t="s">
        <v>32</v>
      </c>
      <c r="AX227" s="13" t="s">
        <v>75</v>
      </c>
      <c r="AY227" s="101" t="s">
        <v>204</v>
      </c>
    </row>
    <row r="228" spans="1:65" s="13" customFormat="1" ht="22.5" x14ac:dyDescent="0.2">
      <c r="A228" s="225"/>
      <c r="B228" s="226"/>
      <c r="C228" s="225"/>
      <c r="D228" s="200" t="s">
        <v>212</v>
      </c>
      <c r="E228" s="227" t="s">
        <v>1</v>
      </c>
      <c r="F228" s="228" t="s">
        <v>2711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81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3" customFormat="1" ht="22.5" x14ac:dyDescent="0.2">
      <c r="A229" s="225"/>
      <c r="B229" s="226"/>
      <c r="C229" s="225"/>
      <c r="D229" s="200" t="s">
        <v>212</v>
      </c>
      <c r="E229" s="227" t="s">
        <v>1</v>
      </c>
      <c r="F229" s="228" t="s">
        <v>2712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81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3" customFormat="1" x14ac:dyDescent="0.2">
      <c r="A230" s="225"/>
      <c r="B230" s="226"/>
      <c r="C230" s="225"/>
      <c r="D230" s="200" t="s">
        <v>212</v>
      </c>
      <c r="E230" s="227" t="s">
        <v>1</v>
      </c>
      <c r="F230" s="228" t="s">
        <v>2713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x14ac:dyDescent="0.2">
      <c r="A231" s="225"/>
      <c r="B231" s="226"/>
      <c r="C231" s="225"/>
      <c r="D231" s="200" t="s">
        <v>212</v>
      </c>
      <c r="E231" s="227" t="s">
        <v>1</v>
      </c>
      <c r="F231" s="228" t="s">
        <v>2600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3" customFormat="1" x14ac:dyDescent="0.2">
      <c r="A232" s="225"/>
      <c r="B232" s="226"/>
      <c r="C232" s="225"/>
      <c r="D232" s="200" t="s">
        <v>212</v>
      </c>
      <c r="E232" s="227" t="s">
        <v>1</v>
      </c>
      <c r="F232" s="228" t="s">
        <v>2714</v>
      </c>
      <c r="G232" s="225"/>
      <c r="H232" s="227" t="s">
        <v>1</v>
      </c>
      <c r="I232" s="225"/>
      <c r="J232" s="225"/>
      <c r="K232" s="225"/>
      <c r="L232" s="226"/>
      <c r="M232" s="229"/>
      <c r="N232" s="230"/>
      <c r="O232" s="230"/>
      <c r="P232" s="230"/>
      <c r="Q232" s="230"/>
      <c r="R232" s="230"/>
      <c r="S232" s="230"/>
      <c r="T232" s="231"/>
      <c r="U232" s="225"/>
      <c r="V232" s="225"/>
      <c r="AT232" s="101" t="s">
        <v>212</v>
      </c>
      <c r="AU232" s="101" t="s">
        <v>81</v>
      </c>
      <c r="AV232" s="13" t="s">
        <v>81</v>
      </c>
      <c r="AW232" s="13" t="s">
        <v>32</v>
      </c>
      <c r="AX232" s="13" t="s">
        <v>75</v>
      </c>
      <c r="AY232" s="101" t="s">
        <v>204</v>
      </c>
    </row>
    <row r="233" spans="1:65" s="13" customFormat="1" ht="33.75" x14ac:dyDescent="0.2">
      <c r="A233" s="225"/>
      <c r="B233" s="226"/>
      <c r="C233" s="225"/>
      <c r="D233" s="200" t="s">
        <v>212</v>
      </c>
      <c r="E233" s="227" t="s">
        <v>1</v>
      </c>
      <c r="F233" s="228" t="s">
        <v>2715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81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3" customFormat="1" ht="22.5" x14ac:dyDescent="0.2">
      <c r="A234" s="225"/>
      <c r="B234" s="226"/>
      <c r="C234" s="225"/>
      <c r="D234" s="200" t="s">
        <v>212</v>
      </c>
      <c r="E234" s="227" t="s">
        <v>1</v>
      </c>
      <c r="F234" s="228" t="s">
        <v>2716</v>
      </c>
      <c r="G234" s="225"/>
      <c r="H234" s="227" t="s">
        <v>1</v>
      </c>
      <c r="I234" s="225"/>
      <c r="J234" s="225"/>
      <c r="K234" s="225"/>
      <c r="L234" s="226"/>
      <c r="M234" s="229"/>
      <c r="N234" s="230"/>
      <c r="O234" s="230"/>
      <c r="P234" s="230"/>
      <c r="Q234" s="230"/>
      <c r="R234" s="230"/>
      <c r="S234" s="230"/>
      <c r="T234" s="231"/>
      <c r="U234" s="225"/>
      <c r="V234" s="225"/>
      <c r="AT234" s="101" t="s">
        <v>212</v>
      </c>
      <c r="AU234" s="101" t="s">
        <v>81</v>
      </c>
      <c r="AV234" s="13" t="s">
        <v>81</v>
      </c>
      <c r="AW234" s="13" t="s">
        <v>32</v>
      </c>
      <c r="AX234" s="13" t="s">
        <v>75</v>
      </c>
      <c r="AY234" s="101" t="s">
        <v>204</v>
      </c>
    </row>
    <row r="235" spans="1:65" s="13" customFormat="1" ht="33.75" x14ac:dyDescent="0.2">
      <c r="A235" s="225"/>
      <c r="B235" s="226"/>
      <c r="C235" s="225"/>
      <c r="D235" s="200" t="s">
        <v>212</v>
      </c>
      <c r="E235" s="227" t="s">
        <v>1</v>
      </c>
      <c r="F235" s="228" t="s">
        <v>2717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3" customFormat="1" x14ac:dyDescent="0.2">
      <c r="A236" s="225"/>
      <c r="B236" s="226"/>
      <c r="C236" s="225"/>
      <c r="D236" s="200" t="s">
        <v>212</v>
      </c>
      <c r="E236" s="227" t="s">
        <v>1</v>
      </c>
      <c r="F236" s="228" t="s">
        <v>2718</v>
      </c>
      <c r="G236" s="225"/>
      <c r="H236" s="227" t="s">
        <v>1</v>
      </c>
      <c r="I236" s="225"/>
      <c r="J236" s="225"/>
      <c r="K236" s="225"/>
      <c r="L236" s="226"/>
      <c r="M236" s="229"/>
      <c r="N236" s="230"/>
      <c r="O236" s="230"/>
      <c r="P236" s="230"/>
      <c r="Q236" s="230"/>
      <c r="R236" s="230"/>
      <c r="S236" s="230"/>
      <c r="T236" s="231"/>
      <c r="U236" s="225"/>
      <c r="V236" s="225"/>
      <c r="AT236" s="101" t="s">
        <v>212</v>
      </c>
      <c r="AU236" s="101" t="s">
        <v>81</v>
      </c>
      <c r="AV236" s="13" t="s">
        <v>81</v>
      </c>
      <c r="AW236" s="13" t="s">
        <v>32</v>
      </c>
      <c r="AX236" s="13" t="s">
        <v>75</v>
      </c>
      <c r="AY236" s="101" t="s">
        <v>204</v>
      </c>
    </row>
    <row r="237" spans="1:65" s="13" customFormat="1" ht="22.5" x14ac:dyDescent="0.2">
      <c r="A237" s="225"/>
      <c r="B237" s="226"/>
      <c r="C237" s="225"/>
      <c r="D237" s="200" t="s">
        <v>212</v>
      </c>
      <c r="E237" s="227" t="s">
        <v>1</v>
      </c>
      <c r="F237" s="228" t="s">
        <v>2719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81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4" customFormat="1" x14ac:dyDescent="0.2">
      <c r="A238" s="198"/>
      <c r="B238" s="199"/>
      <c r="C238" s="198"/>
      <c r="D238" s="200" t="s">
        <v>212</v>
      </c>
      <c r="E238" s="201" t="s">
        <v>1</v>
      </c>
      <c r="F238" s="202" t="s">
        <v>81</v>
      </c>
      <c r="G238" s="198"/>
      <c r="H238" s="203">
        <v>1</v>
      </c>
      <c r="I238" s="198"/>
      <c r="J238" s="198"/>
      <c r="K238" s="198"/>
      <c r="L238" s="199"/>
      <c r="M238" s="204"/>
      <c r="N238" s="205"/>
      <c r="O238" s="205"/>
      <c r="P238" s="205"/>
      <c r="Q238" s="205"/>
      <c r="R238" s="205"/>
      <c r="S238" s="205"/>
      <c r="T238" s="206"/>
      <c r="U238" s="198"/>
      <c r="V238" s="198"/>
      <c r="AT238" s="102" t="s">
        <v>212</v>
      </c>
      <c r="AU238" s="102" t="s">
        <v>81</v>
      </c>
      <c r="AV238" s="14" t="s">
        <v>83</v>
      </c>
      <c r="AW238" s="14" t="s">
        <v>32</v>
      </c>
      <c r="AX238" s="14" t="s">
        <v>75</v>
      </c>
      <c r="AY238" s="102" t="s">
        <v>204</v>
      </c>
    </row>
    <row r="239" spans="1:65" s="15" customFormat="1" x14ac:dyDescent="0.2">
      <c r="A239" s="207"/>
      <c r="B239" s="208"/>
      <c r="C239" s="207"/>
      <c r="D239" s="200" t="s">
        <v>212</v>
      </c>
      <c r="E239" s="209" t="s">
        <v>1</v>
      </c>
      <c r="F239" s="210" t="s">
        <v>227</v>
      </c>
      <c r="G239" s="207"/>
      <c r="H239" s="211">
        <v>1</v>
      </c>
      <c r="I239" s="207"/>
      <c r="J239" s="207"/>
      <c r="K239" s="207"/>
      <c r="L239" s="208"/>
      <c r="M239" s="212"/>
      <c r="N239" s="213"/>
      <c r="O239" s="213"/>
      <c r="P239" s="213"/>
      <c r="Q239" s="213"/>
      <c r="R239" s="213"/>
      <c r="S239" s="213"/>
      <c r="T239" s="214"/>
      <c r="U239" s="207"/>
      <c r="V239" s="207"/>
      <c r="AT239" s="103" t="s">
        <v>212</v>
      </c>
      <c r="AU239" s="103" t="s">
        <v>81</v>
      </c>
      <c r="AV239" s="15" t="s">
        <v>211</v>
      </c>
      <c r="AW239" s="15" t="s">
        <v>32</v>
      </c>
      <c r="AX239" s="15" t="s">
        <v>81</v>
      </c>
      <c r="AY239" s="103" t="s">
        <v>204</v>
      </c>
    </row>
    <row r="240" spans="1:65" s="2" customFormat="1" ht="24.2" customHeight="1" x14ac:dyDescent="0.2">
      <c r="A240" s="111"/>
      <c r="B240" s="112"/>
      <c r="C240" s="187" t="s">
        <v>291</v>
      </c>
      <c r="D240" s="187" t="s">
        <v>207</v>
      </c>
      <c r="E240" s="188" t="s">
        <v>2723</v>
      </c>
      <c r="F240" s="189" t="s">
        <v>2724</v>
      </c>
      <c r="G240" s="190" t="s">
        <v>282</v>
      </c>
      <c r="H240" s="191">
        <v>1</v>
      </c>
      <c r="I240" s="192"/>
      <c r="J240" s="192">
        <f>ROUND(I240*H240,2)</f>
        <v>0</v>
      </c>
      <c r="K240" s="193"/>
      <c r="L240" s="112"/>
      <c r="M240" s="194" t="s">
        <v>1</v>
      </c>
      <c r="N240" s="195" t="s">
        <v>40</v>
      </c>
      <c r="O240" s="196">
        <v>0</v>
      </c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111"/>
      <c r="V240" s="111"/>
      <c r="W240" s="29"/>
      <c r="X240" s="29"/>
      <c r="Y240" s="29"/>
      <c r="Z240" s="29"/>
      <c r="AA240" s="29"/>
      <c r="AB240" s="29"/>
      <c r="AC240" s="29"/>
      <c r="AD240" s="29"/>
      <c r="AE240" s="29"/>
      <c r="AR240" s="99" t="s">
        <v>310</v>
      </c>
      <c r="AT240" s="99" t="s">
        <v>207</v>
      </c>
      <c r="AU240" s="99" t="s">
        <v>81</v>
      </c>
      <c r="AY240" s="18" t="s">
        <v>204</v>
      </c>
      <c r="BE240" s="100">
        <f>IF(N240="základní",J240,0)</f>
        <v>0</v>
      </c>
      <c r="BF240" s="100">
        <f>IF(N240="snížená",J240,0)</f>
        <v>0</v>
      </c>
      <c r="BG240" s="100">
        <f>IF(N240="zákl. přenesená",J240,0)</f>
        <v>0</v>
      </c>
      <c r="BH240" s="100">
        <f>IF(N240="sníž. přenesená",J240,0)</f>
        <v>0</v>
      </c>
      <c r="BI240" s="100">
        <f>IF(N240="nulová",J240,0)</f>
        <v>0</v>
      </c>
      <c r="BJ240" s="18" t="s">
        <v>81</v>
      </c>
      <c r="BK240" s="100">
        <f>ROUND(I240*H240,2)</f>
        <v>0</v>
      </c>
      <c r="BL240" s="18" t="s">
        <v>310</v>
      </c>
      <c r="BM240" s="99" t="s">
        <v>350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2725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ht="22.5" x14ac:dyDescent="0.2">
      <c r="A242" s="225"/>
      <c r="B242" s="226"/>
      <c r="C242" s="225"/>
      <c r="D242" s="200" t="s">
        <v>212</v>
      </c>
      <c r="E242" s="227" t="s">
        <v>1</v>
      </c>
      <c r="F242" s="228" t="s">
        <v>2726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3" customFormat="1" ht="22.5" x14ac:dyDescent="0.2">
      <c r="A243" s="225"/>
      <c r="B243" s="226"/>
      <c r="C243" s="225"/>
      <c r="D243" s="200" t="s">
        <v>212</v>
      </c>
      <c r="E243" s="227" t="s">
        <v>1</v>
      </c>
      <c r="F243" s="228" t="s">
        <v>2727</v>
      </c>
      <c r="G243" s="225"/>
      <c r="H243" s="227" t="s">
        <v>1</v>
      </c>
      <c r="I243" s="225"/>
      <c r="J243" s="225"/>
      <c r="K243" s="225"/>
      <c r="L243" s="226"/>
      <c r="M243" s="229"/>
      <c r="N243" s="230"/>
      <c r="O243" s="230"/>
      <c r="P243" s="230"/>
      <c r="Q243" s="230"/>
      <c r="R243" s="230"/>
      <c r="S243" s="230"/>
      <c r="T243" s="231"/>
      <c r="U243" s="225"/>
      <c r="V243" s="225"/>
      <c r="AT243" s="101" t="s">
        <v>212</v>
      </c>
      <c r="AU243" s="101" t="s">
        <v>81</v>
      </c>
      <c r="AV243" s="13" t="s">
        <v>81</v>
      </c>
      <c r="AW243" s="13" t="s">
        <v>32</v>
      </c>
      <c r="AX243" s="13" t="s">
        <v>75</v>
      </c>
      <c r="AY243" s="101" t="s">
        <v>204</v>
      </c>
    </row>
    <row r="244" spans="1:65" s="13" customFormat="1" ht="22.5" x14ac:dyDescent="0.2">
      <c r="A244" s="225"/>
      <c r="B244" s="226"/>
      <c r="C244" s="225"/>
      <c r="D244" s="200" t="s">
        <v>212</v>
      </c>
      <c r="E244" s="227" t="s">
        <v>1</v>
      </c>
      <c r="F244" s="228" t="s">
        <v>2728</v>
      </c>
      <c r="G244" s="225"/>
      <c r="H244" s="227" t="s">
        <v>1</v>
      </c>
      <c r="I244" s="225"/>
      <c r="J244" s="225"/>
      <c r="K244" s="225"/>
      <c r="L244" s="226"/>
      <c r="M244" s="229"/>
      <c r="N244" s="230"/>
      <c r="O244" s="230"/>
      <c r="P244" s="230"/>
      <c r="Q244" s="230"/>
      <c r="R244" s="230"/>
      <c r="S244" s="230"/>
      <c r="T244" s="231"/>
      <c r="U244" s="225"/>
      <c r="V244" s="225"/>
      <c r="AT244" s="101" t="s">
        <v>212</v>
      </c>
      <c r="AU244" s="101" t="s">
        <v>81</v>
      </c>
      <c r="AV244" s="13" t="s">
        <v>81</v>
      </c>
      <c r="AW244" s="13" t="s">
        <v>32</v>
      </c>
      <c r="AX244" s="13" t="s">
        <v>75</v>
      </c>
      <c r="AY244" s="101" t="s">
        <v>204</v>
      </c>
    </row>
    <row r="245" spans="1:65" s="13" customFormat="1" ht="33.75" x14ac:dyDescent="0.2">
      <c r="A245" s="225"/>
      <c r="B245" s="226"/>
      <c r="C245" s="225"/>
      <c r="D245" s="200" t="s">
        <v>212</v>
      </c>
      <c r="E245" s="227" t="s">
        <v>1</v>
      </c>
      <c r="F245" s="228" t="s">
        <v>2729</v>
      </c>
      <c r="G245" s="225"/>
      <c r="H245" s="227" t="s">
        <v>1</v>
      </c>
      <c r="I245" s="225"/>
      <c r="J245" s="225"/>
      <c r="K245" s="225"/>
      <c r="L245" s="226"/>
      <c r="M245" s="229"/>
      <c r="N245" s="230"/>
      <c r="O245" s="230"/>
      <c r="P245" s="230"/>
      <c r="Q245" s="230"/>
      <c r="R245" s="230"/>
      <c r="S245" s="230"/>
      <c r="T245" s="231"/>
      <c r="U245" s="225"/>
      <c r="V245" s="225"/>
      <c r="AT245" s="101" t="s">
        <v>212</v>
      </c>
      <c r="AU245" s="101" t="s">
        <v>81</v>
      </c>
      <c r="AV245" s="13" t="s">
        <v>81</v>
      </c>
      <c r="AW245" s="13" t="s">
        <v>32</v>
      </c>
      <c r="AX245" s="13" t="s">
        <v>75</v>
      </c>
      <c r="AY245" s="101" t="s">
        <v>204</v>
      </c>
    </row>
    <row r="246" spans="1:65" s="13" customFormat="1" ht="22.5" x14ac:dyDescent="0.2">
      <c r="A246" s="225"/>
      <c r="B246" s="226"/>
      <c r="C246" s="225"/>
      <c r="D246" s="200" t="s">
        <v>212</v>
      </c>
      <c r="E246" s="227" t="s">
        <v>1</v>
      </c>
      <c r="F246" s="228" t="s">
        <v>2730</v>
      </c>
      <c r="G246" s="225"/>
      <c r="H246" s="227" t="s">
        <v>1</v>
      </c>
      <c r="I246" s="225"/>
      <c r="J246" s="225"/>
      <c r="K246" s="225"/>
      <c r="L246" s="226"/>
      <c r="M246" s="229"/>
      <c r="N246" s="230"/>
      <c r="O246" s="230"/>
      <c r="P246" s="230"/>
      <c r="Q246" s="230"/>
      <c r="R246" s="230"/>
      <c r="S246" s="230"/>
      <c r="T246" s="231"/>
      <c r="U246" s="225"/>
      <c r="V246" s="225"/>
      <c r="AT246" s="101" t="s">
        <v>212</v>
      </c>
      <c r="AU246" s="101" t="s">
        <v>81</v>
      </c>
      <c r="AV246" s="13" t="s">
        <v>81</v>
      </c>
      <c r="AW246" s="13" t="s">
        <v>32</v>
      </c>
      <c r="AX246" s="13" t="s">
        <v>75</v>
      </c>
      <c r="AY246" s="101" t="s">
        <v>204</v>
      </c>
    </row>
    <row r="247" spans="1:65" s="14" customFormat="1" x14ac:dyDescent="0.2">
      <c r="A247" s="198"/>
      <c r="B247" s="199"/>
      <c r="C247" s="198"/>
      <c r="D247" s="200" t="s">
        <v>212</v>
      </c>
      <c r="E247" s="201" t="s">
        <v>1</v>
      </c>
      <c r="F247" s="202" t="s">
        <v>81</v>
      </c>
      <c r="G247" s="198"/>
      <c r="H247" s="203">
        <v>1</v>
      </c>
      <c r="I247" s="198"/>
      <c r="J247" s="198"/>
      <c r="K247" s="198"/>
      <c r="L247" s="199"/>
      <c r="M247" s="204"/>
      <c r="N247" s="205"/>
      <c r="O247" s="205"/>
      <c r="P247" s="205"/>
      <c r="Q247" s="205"/>
      <c r="R247" s="205"/>
      <c r="S247" s="205"/>
      <c r="T247" s="206"/>
      <c r="U247" s="198"/>
      <c r="V247" s="198"/>
      <c r="AT247" s="102" t="s">
        <v>212</v>
      </c>
      <c r="AU247" s="102" t="s">
        <v>81</v>
      </c>
      <c r="AV247" s="14" t="s">
        <v>83</v>
      </c>
      <c r="AW247" s="14" t="s">
        <v>32</v>
      </c>
      <c r="AX247" s="14" t="s">
        <v>75</v>
      </c>
      <c r="AY247" s="102" t="s">
        <v>204</v>
      </c>
    </row>
    <row r="248" spans="1:65" s="15" customFormat="1" x14ac:dyDescent="0.2">
      <c r="A248" s="207"/>
      <c r="B248" s="208"/>
      <c r="C248" s="207"/>
      <c r="D248" s="200" t="s">
        <v>212</v>
      </c>
      <c r="E248" s="209" t="s">
        <v>1</v>
      </c>
      <c r="F248" s="210" t="s">
        <v>227</v>
      </c>
      <c r="G248" s="207"/>
      <c r="H248" s="211">
        <v>1</v>
      </c>
      <c r="I248" s="207"/>
      <c r="J248" s="207"/>
      <c r="K248" s="207"/>
      <c r="L248" s="208"/>
      <c r="M248" s="212"/>
      <c r="N248" s="213"/>
      <c r="O248" s="213"/>
      <c r="P248" s="213"/>
      <c r="Q248" s="213"/>
      <c r="R248" s="213"/>
      <c r="S248" s="213"/>
      <c r="T248" s="214"/>
      <c r="U248" s="207"/>
      <c r="V248" s="207"/>
      <c r="AT248" s="103" t="s">
        <v>212</v>
      </c>
      <c r="AU248" s="103" t="s">
        <v>81</v>
      </c>
      <c r="AV248" s="15" t="s">
        <v>211</v>
      </c>
      <c r="AW248" s="15" t="s">
        <v>32</v>
      </c>
      <c r="AX248" s="15" t="s">
        <v>81</v>
      </c>
      <c r="AY248" s="103" t="s">
        <v>204</v>
      </c>
    </row>
    <row r="249" spans="1:65" s="2" customFormat="1" ht="44.25" customHeight="1" x14ac:dyDescent="0.2">
      <c r="A249" s="111"/>
      <c r="B249" s="112"/>
      <c r="C249" s="187" t="s">
        <v>317</v>
      </c>
      <c r="D249" s="187" t="s">
        <v>207</v>
      </c>
      <c r="E249" s="188" t="s">
        <v>2731</v>
      </c>
      <c r="F249" s="189" t="s">
        <v>2732</v>
      </c>
      <c r="G249" s="190" t="s">
        <v>282</v>
      </c>
      <c r="H249" s="191">
        <v>1</v>
      </c>
      <c r="I249" s="192"/>
      <c r="J249" s="192">
        <f>ROUND(I249*H249,2)</f>
        <v>0</v>
      </c>
      <c r="K249" s="193"/>
      <c r="L249" s="112"/>
      <c r="M249" s="194" t="s">
        <v>1</v>
      </c>
      <c r="N249" s="195" t="s">
        <v>40</v>
      </c>
      <c r="O249" s="196">
        <v>0</v>
      </c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111"/>
      <c r="V249" s="111"/>
      <c r="W249" s="29"/>
      <c r="X249" s="29"/>
      <c r="Y249" s="29"/>
      <c r="Z249" s="29"/>
      <c r="AA249" s="29"/>
      <c r="AB249" s="29"/>
      <c r="AC249" s="29"/>
      <c r="AD249" s="29"/>
      <c r="AE249" s="29"/>
      <c r="AR249" s="99" t="s">
        <v>310</v>
      </c>
      <c r="AT249" s="99" t="s">
        <v>207</v>
      </c>
      <c r="AU249" s="99" t="s">
        <v>81</v>
      </c>
      <c r="AY249" s="18" t="s">
        <v>204</v>
      </c>
      <c r="BE249" s="100">
        <f>IF(N249="základní",J249,0)</f>
        <v>0</v>
      </c>
      <c r="BF249" s="100">
        <f>IF(N249="snížená",J249,0)</f>
        <v>0</v>
      </c>
      <c r="BG249" s="100">
        <f>IF(N249="zákl. přenesená",J249,0)</f>
        <v>0</v>
      </c>
      <c r="BH249" s="100">
        <f>IF(N249="sníž. přenesená",J249,0)</f>
        <v>0</v>
      </c>
      <c r="BI249" s="100">
        <f>IF(N249="nulová",J249,0)</f>
        <v>0</v>
      </c>
      <c r="BJ249" s="18" t="s">
        <v>81</v>
      </c>
      <c r="BK249" s="100">
        <f>ROUND(I249*H249,2)</f>
        <v>0</v>
      </c>
      <c r="BL249" s="18" t="s">
        <v>310</v>
      </c>
      <c r="BM249" s="99" t="s">
        <v>355</v>
      </c>
    </row>
    <row r="250" spans="1:65" s="13" customFormat="1" ht="22.5" x14ac:dyDescent="0.2">
      <c r="A250" s="225"/>
      <c r="B250" s="226"/>
      <c r="C250" s="225"/>
      <c r="D250" s="200" t="s">
        <v>212</v>
      </c>
      <c r="E250" s="227" t="s">
        <v>1</v>
      </c>
      <c r="F250" s="228" t="s">
        <v>2726</v>
      </c>
      <c r="G250" s="225"/>
      <c r="H250" s="227" t="s">
        <v>1</v>
      </c>
      <c r="I250" s="225"/>
      <c r="J250" s="225"/>
      <c r="K250" s="225"/>
      <c r="L250" s="226"/>
      <c r="M250" s="229"/>
      <c r="N250" s="230"/>
      <c r="O250" s="230"/>
      <c r="P250" s="230"/>
      <c r="Q250" s="230"/>
      <c r="R250" s="230"/>
      <c r="S250" s="230"/>
      <c r="T250" s="231"/>
      <c r="U250" s="225"/>
      <c r="V250" s="225"/>
      <c r="AT250" s="101" t="s">
        <v>212</v>
      </c>
      <c r="AU250" s="101" t="s">
        <v>81</v>
      </c>
      <c r="AV250" s="13" t="s">
        <v>81</v>
      </c>
      <c r="AW250" s="13" t="s">
        <v>32</v>
      </c>
      <c r="AX250" s="13" t="s">
        <v>75</v>
      </c>
      <c r="AY250" s="101" t="s">
        <v>204</v>
      </c>
    </row>
    <row r="251" spans="1:65" s="13" customFormat="1" x14ac:dyDescent="0.2">
      <c r="A251" s="225"/>
      <c r="B251" s="226"/>
      <c r="C251" s="225"/>
      <c r="D251" s="200" t="s">
        <v>212</v>
      </c>
      <c r="E251" s="227" t="s">
        <v>1</v>
      </c>
      <c r="F251" s="228" t="s">
        <v>2733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81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3" customFormat="1" x14ac:dyDescent="0.2">
      <c r="A252" s="225"/>
      <c r="B252" s="226"/>
      <c r="C252" s="225"/>
      <c r="D252" s="200" t="s">
        <v>212</v>
      </c>
      <c r="E252" s="227" t="s">
        <v>1</v>
      </c>
      <c r="F252" s="228" t="s">
        <v>2734</v>
      </c>
      <c r="G252" s="225"/>
      <c r="H252" s="227" t="s">
        <v>1</v>
      </c>
      <c r="I252" s="225"/>
      <c r="J252" s="225"/>
      <c r="K252" s="225"/>
      <c r="L252" s="226"/>
      <c r="M252" s="229"/>
      <c r="N252" s="230"/>
      <c r="O252" s="230"/>
      <c r="P252" s="230"/>
      <c r="Q252" s="230"/>
      <c r="R252" s="230"/>
      <c r="S252" s="230"/>
      <c r="T252" s="231"/>
      <c r="U252" s="225"/>
      <c r="V252" s="225"/>
      <c r="AT252" s="101" t="s">
        <v>212</v>
      </c>
      <c r="AU252" s="101" t="s">
        <v>81</v>
      </c>
      <c r="AV252" s="13" t="s">
        <v>81</v>
      </c>
      <c r="AW252" s="13" t="s">
        <v>32</v>
      </c>
      <c r="AX252" s="13" t="s">
        <v>75</v>
      </c>
      <c r="AY252" s="101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2735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81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3" customFormat="1" x14ac:dyDescent="0.2">
      <c r="A254" s="225"/>
      <c r="B254" s="226"/>
      <c r="C254" s="225"/>
      <c r="D254" s="200" t="s">
        <v>212</v>
      </c>
      <c r="E254" s="227" t="s">
        <v>1</v>
      </c>
      <c r="F254" s="228" t="s">
        <v>2736</v>
      </c>
      <c r="G254" s="225"/>
      <c r="H254" s="227" t="s">
        <v>1</v>
      </c>
      <c r="I254" s="225"/>
      <c r="J254" s="225"/>
      <c r="K254" s="225"/>
      <c r="L254" s="226"/>
      <c r="M254" s="229"/>
      <c r="N254" s="230"/>
      <c r="O254" s="230"/>
      <c r="P254" s="230"/>
      <c r="Q254" s="230"/>
      <c r="R254" s="230"/>
      <c r="S254" s="230"/>
      <c r="T254" s="231"/>
      <c r="U254" s="225"/>
      <c r="V254" s="225"/>
      <c r="AT254" s="101" t="s">
        <v>212</v>
      </c>
      <c r="AU254" s="101" t="s">
        <v>81</v>
      </c>
      <c r="AV254" s="13" t="s">
        <v>81</v>
      </c>
      <c r="AW254" s="13" t="s">
        <v>32</v>
      </c>
      <c r="AX254" s="13" t="s">
        <v>75</v>
      </c>
      <c r="AY254" s="101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2737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81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3" customFormat="1" ht="22.5" x14ac:dyDescent="0.2">
      <c r="A256" s="225"/>
      <c r="B256" s="226"/>
      <c r="C256" s="225"/>
      <c r="D256" s="200" t="s">
        <v>212</v>
      </c>
      <c r="E256" s="227" t="s">
        <v>1</v>
      </c>
      <c r="F256" s="228" t="s">
        <v>2738</v>
      </c>
      <c r="G256" s="225"/>
      <c r="H256" s="227" t="s">
        <v>1</v>
      </c>
      <c r="I256" s="225"/>
      <c r="J256" s="225"/>
      <c r="K256" s="225"/>
      <c r="L256" s="226"/>
      <c r="M256" s="229"/>
      <c r="N256" s="230"/>
      <c r="O256" s="230"/>
      <c r="P256" s="230"/>
      <c r="Q256" s="230"/>
      <c r="R256" s="230"/>
      <c r="S256" s="230"/>
      <c r="T256" s="231"/>
      <c r="U256" s="225"/>
      <c r="V256" s="225"/>
      <c r="AT256" s="101" t="s">
        <v>212</v>
      </c>
      <c r="AU256" s="101" t="s">
        <v>81</v>
      </c>
      <c r="AV256" s="13" t="s">
        <v>81</v>
      </c>
      <c r="AW256" s="13" t="s">
        <v>32</v>
      </c>
      <c r="AX256" s="13" t="s">
        <v>75</v>
      </c>
      <c r="AY256" s="101" t="s">
        <v>204</v>
      </c>
    </row>
    <row r="257" spans="1:65" s="13" customFormat="1" ht="33.75" x14ac:dyDescent="0.2">
      <c r="A257" s="225"/>
      <c r="B257" s="226"/>
      <c r="C257" s="225"/>
      <c r="D257" s="200" t="s">
        <v>212</v>
      </c>
      <c r="E257" s="227" t="s">
        <v>1</v>
      </c>
      <c r="F257" s="228" t="s">
        <v>2739</v>
      </c>
      <c r="G257" s="225"/>
      <c r="H257" s="227" t="s">
        <v>1</v>
      </c>
      <c r="I257" s="225"/>
      <c r="J257" s="225"/>
      <c r="K257" s="225"/>
      <c r="L257" s="226"/>
      <c r="M257" s="229"/>
      <c r="N257" s="230"/>
      <c r="O257" s="230"/>
      <c r="P257" s="230"/>
      <c r="Q257" s="230"/>
      <c r="R257" s="230"/>
      <c r="S257" s="230"/>
      <c r="T257" s="231"/>
      <c r="U257" s="225"/>
      <c r="V257" s="225"/>
      <c r="AT257" s="101" t="s">
        <v>212</v>
      </c>
      <c r="AU257" s="101" t="s">
        <v>81</v>
      </c>
      <c r="AV257" s="13" t="s">
        <v>81</v>
      </c>
      <c r="AW257" s="13" t="s">
        <v>32</v>
      </c>
      <c r="AX257" s="13" t="s">
        <v>75</v>
      </c>
      <c r="AY257" s="101" t="s">
        <v>204</v>
      </c>
    </row>
    <row r="258" spans="1:65" s="13" customFormat="1" ht="33.75" x14ac:dyDescent="0.2">
      <c r="A258" s="225"/>
      <c r="B258" s="226"/>
      <c r="C258" s="225"/>
      <c r="D258" s="200" t="s">
        <v>212</v>
      </c>
      <c r="E258" s="227" t="s">
        <v>1</v>
      </c>
      <c r="F258" s="228" t="s">
        <v>2740</v>
      </c>
      <c r="G258" s="225"/>
      <c r="H258" s="227" t="s">
        <v>1</v>
      </c>
      <c r="I258" s="225"/>
      <c r="J258" s="225"/>
      <c r="K258" s="225"/>
      <c r="L258" s="226"/>
      <c r="M258" s="229"/>
      <c r="N258" s="230"/>
      <c r="O258" s="230"/>
      <c r="P258" s="230"/>
      <c r="Q258" s="230"/>
      <c r="R258" s="230"/>
      <c r="S258" s="230"/>
      <c r="T258" s="231"/>
      <c r="U258" s="225"/>
      <c r="V258" s="225"/>
      <c r="AT258" s="101" t="s">
        <v>212</v>
      </c>
      <c r="AU258" s="101" t="s">
        <v>81</v>
      </c>
      <c r="AV258" s="13" t="s">
        <v>81</v>
      </c>
      <c r="AW258" s="13" t="s">
        <v>32</v>
      </c>
      <c r="AX258" s="13" t="s">
        <v>75</v>
      </c>
      <c r="AY258" s="101" t="s">
        <v>204</v>
      </c>
    </row>
    <row r="259" spans="1:65" s="13" customFormat="1" ht="22.5" x14ac:dyDescent="0.2">
      <c r="A259" s="225"/>
      <c r="B259" s="226"/>
      <c r="C259" s="225"/>
      <c r="D259" s="200" t="s">
        <v>212</v>
      </c>
      <c r="E259" s="227" t="s">
        <v>1</v>
      </c>
      <c r="F259" s="228" t="s">
        <v>2741</v>
      </c>
      <c r="G259" s="225"/>
      <c r="H259" s="227" t="s">
        <v>1</v>
      </c>
      <c r="I259" s="225"/>
      <c r="J259" s="225"/>
      <c r="K259" s="225"/>
      <c r="L259" s="226"/>
      <c r="M259" s="229"/>
      <c r="N259" s="230"/>
      <c r="O259" s="230"/>
      <c r="P259" s="230"/>
      <c r="Q259" s="230"/>
      <c r="R259" s="230"/>
      <c r="S259" s="230"/>
      <c r="T259" s="231"/>
      <c r="U259" s="225"/>
      <c r="V259" s="225"/>
      <c r="AT259" s="101" t="s">
        <v>212</v>
      </c>
      <c r="AU259" s="101" t="s">
        <v>81</v>
      </c>
      <c r="AV259" s="13" t="s">
        <v>81</v>
      </c>
      <c r="AW259" s="13" t="s">
        <v>32</v>
      </c>
      <c r="AX259" s="13" t="s">
        <v>75</v>
      </c>
      <c r="AY259" s="101" t="s">
        <v>204</v>
      </c>
    </row>
    <row r="260" spans="1:65" s="13" customFormat="1" ht="22.5" x14ac:dyDescent="0.2">
      <c r="A260" s="225"/>
      <c r="B260" s="226"/>
      <c r="C260" s="225"/>
      <c r="D260" s="200" t="s">
        <v>212</v>
      </c>
      <c r="E260" s="227" t="s">
        <v>1</v>
      </c>
      <c r="F260" s="228" t="s">
        <v>2742</v>
      </c>
      <c r="G260" s="225"/>
      <c r="H260" s="227" t="s">
        <v>1</v>
      </c>
      <c r="I260" s="225"/>
      <c r="J260" s="225"/>
      <c r="K260" s="225"/>
      <c r="L260" s="226"/>
      <c r="M260" s="229"/>
      <c r="N260" s="230"/>
      <c r="O260" s="230"/>
      <c r="P260" s="230"/>
      <c r="Q260" s="230"/>
      <c r="R260" s="230"/>
      <c r="S260" s="230"/>
      <c r="T260" s="231"/>
      <c r="U260" s="225"/>
      <c r="V260" s="225"/>
      <c r="AT260" s="101" t="s">
        <v>212</v>
      </c>
      <c r="AU260" s="101" t="s">
        <v>81</v>
      </c>
      <c r="AV260" s="13" t="s">
        <v>81</v>
      </c>
      <c r="AW260" s="13" t="s">
        <v>32</v>
      </c>
      <c r="AX260" s="13" t="s">
        <v>75</v>
      </c>
      <c r="AY260" s="101" t="s">
        <v>204</v>
      </c>
    </row>
    <row r="261" spans="1:65" s="13" customFormat="1" ht="22.5" x14ac:dyDescent="0.2">
      <c r="A261" s="225"/>
      <c r="B261" s="226"/>
      <c r="C261" s="225"/>
      <c r="D261" s="200" t="s">
        <v>212</v>
      </c>
      <c r="E261" s="227" t="s">
        <v>1</v>
      </c>
      <c r="F261" s="228" t="s">
        <v>2743</v>
      </c>
      <c r="G261" s="225"/>
      <c r="H261" s="227" t="s">
        <v>1</v>
      </c>
      <c r="I261" s="225"/>
      <c r="J261" s="225"/>
      <c r="K261" s="225"/>
      <c r="L261" s="226"/>
      <c r="M261" s="229"/>
      <c r="N261" s="230"/>
      <c r="O261" s="230"/>
      <c r="P261" s="230"/>
      <c r="Q261" s="230"/>
      <c r="R261" s="230"/>
      <c r="S261" s="230"/>
      <c r="T261" s="231"/>
      <c r="U261" s="225"/>
      <c r="V261" s="225"/>
      <c r="AT261" s="101" t="s">
        <v>212</v>
      </c>
      <c r="AU261" s="101" t="s">
        <v>81</v>
      </c>
      <c r="AV261" s="13" t="s">
        <v>81</v>
      </c>
      <c r="AW261" s="13" t="s">
        <v>32</v>
      </c>
      <c r="AX261" s="13" t="s">
        <v>75</v>
      </c>
      <c r="AY261" s="101" t="s">
        <v>204</v>
      </c>
    </row>
    <row r="262" spans="1:65" s="14" customFormat="1" x14ac:dyDescent="0.2">
      <c r="A262" s="198"/>
      <c r="B262" s="199"/>
      <c r="C262" s="198"/>
      <c r="D262" s="200" t="s">
        <v>212</v>
      </c>
      <c r="E262" s="201" t="s">
        <v>1</v>
      </c>
      <c r="F262" s="202" t="s">
        <v>81</v>
      </c>
      <c r="G262" s="198"/>
      <c r="H262" s="203">
        <v>1</v>
      </c>
      <c r="I262" s="198"/>
      <c r="J262" s="198"/>
      <c r="K262" s="198"/>
      <c r="L262" s="199"/>
      <c r="M262" s="204"/>
      <c r="N262" s="205"/>
      <c r="O262" s="205"/>
      <c r="P262" s="205"/>
      <c r="Q262" s="205"/>
      <c r="R262" s="205"/>
      <c r="S262" s="205"/>
      <c r="T262" s="206"/>
      <c r="U262" s="198"/>
      <c r="V262" s="198"/>
      <c r="AT262" s="102" t="s">
        <v>212</v>
      </c>
      <c r="AU262" s="102" t="s">
        <v>81</v>
      </c>
      <c r="AV262" s="14" t="s">
        <v>83</v>
      </c>
      <c r="AW262" s="14" t="s">
        <v>32</v>
      </c>
      <c r="AX262" s="14" t="s">
        <v>75</v>
      </c>
      <c r="AY262" s="102" t="s">
        <v>204</v>
      </c>
    </row>
    <row r="263" spans="1:65" s="15" customFormat="1" x14ac:dyDescent="0.2">
      <c r="A263" s="207"/>
      <c r="B263" s="208"/>
      <c r="C263" s="207"/>
      <c r="D263" s="200" t="s">
        <v>212</v>
      </c>
      <c r="E263" s="209" t="s">
        <v>1</v>
      </c>
      <c r="F263" s="210" t="s">
        <v>227</v>
      </c>
      <c r="G263" s="207"/>
      <c r="H263" s="211">
        <v>1</v>
      </c>
      <c r="I263" s="207"/>
      <c r="J263" s="207"/>
      <c r="K263" s="207"/>
      <c r="L263" s="208"/>
      <c r="M263" s="212"/>
      <c r="N263" s="213"/>
      <c r="O263" s="213"/>
      <c r="P263" s="213"/>
      <c r="Q263" s="213"/>
      <c r="R263" s="213"/>
      <c r="S263" s="213"/>
      <c r="T263" s="214"/>
      <c r="U263" s="207"/>
      <c r="V263" s="207"/>
      <c r="AT263" s="103" t="s">
        <v>212</v>
      </c>
      <c r="AU263" s="103" t="s">
        <v>81</v>
      </c>
      <c r="AV263" s="15" t="s">
        <v>211</v>
      </c>
      <c r="AW263" s="15" t="s">
        <v>32</v>
      </c>
      <c r="AX263" s="15" t="s">
        <v>81</v>
      </c>
      <c r="AY263" s="103" t="s">
        <v>204</v>
      </c>
    </row>
    <row r="264" spans="1:65" s="2" customFormat="1" ht="44.25" customHeight="1" x14ac:dyDescent="0.2">
      <c r="A264" s="111"/>
      <c r="B264" s="112"/>
      <c r="C264" s="187" t="s">
        <v>295</v>
      </c>
      <c r="D264" s="187" t="s">
        <v>207</v>
      </c>
      <c r="E264" s="188" t="s">
        <v>2744</v>
      </c>
      <c r="F264" s="189" t="s">
        <v>2745</v>
      </c>
      <c r="G264" s="190" t="s">
        <v>282</v>
      </c>
      <c r="H264" s="191">
        <v>1</v>
      </c>
      <c r="I264" s="192"/>
      <c r="J264" s="192">
        <f>ROUND(I264*H264,2)</f>
        <v>0</v>
      </c>
      <c r="K264" s="193"/>
      <c r="L264" s="112"/>
      <c r="M264" s="194" t="s">
        <v>1</v>
      </c>
      <c r="N264" s="195" t="s">
        <v>40</v>
      </c>
      <c r="O264" s="196">
        <v>0</v>
      </c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111"/>
      <c r="V264" s="111"/>
      <c r="W264" s="29"/>
      <c r="X264" s="29"/>
      <c r="Y264" s="29"/>
      <c r="Z264" s="29"/>
      <c r="AA264" s="29"/>
      <c r="AB264" s="29"/>
      <c r="AC264" s="29"/>
      <c r="AD264" s="29"/>
      <c r="AE264" s="29"/>
      <c r="AR264" s="99" t="s">
        <v>310</v>
      </c>
      <c r="AT264" s="99" t="s">
        <v>207</v>
      </c>
      <c r="AU264" s="99" t="s">
        <v>81</v>
      </c>
      <c r="AY264" s="18" t="s">
        <v>204</v>
      </c>
      <c r="BE264" s="100">
        <f>IF(N264="základní",J264,0)</f>
        <v>0</v>
      </c>
      <c r="BF264" s="100">
        <f>IF(N264="snížená",J264,0)</f>
        <v>0</v>
      </c>
      <c r="BG264" s="100">
        <f>IF(N264="zákl. přenesená",J264,0)</f>
        <v>0</v>
      </c>
      <c r="BH264" s="100">
        <f>IF(N264="sníž. přenesená",J264,0)</f>
        <v>0</v>
      </c>
      <c r="BI264" s="100">
        <f>IF(N264="nulová",J264,0)</f>
        <v>0</v>
      </c>
      <c r="BJ264" s="18" t="s">
        <v>81</v>
      </c>
      <c r="BK264" s="100">
        <f>ROUND(I264*H264,2)</f>
        <v>0</v>
      </c>
      <c r="BL264" s="18" t="s">
        <v>310</v>
      </c>
      <c r="BM264" s="99" t="s">
        <v>362</v>
      </c>
    </row>
    <row r="265" spans="1:65" s="13" customFormat="1" ht="22.5" x14ac:dyDescent="0.2">
      <c r="A265" s="225"/>
      <c r="B265" s="226"/>
      <c r="C265" s="225"/>
      <c r="D265" s="200" t="s">
        <v>212</v>
      </c>
      <c r="E265" s="227" t="s">
        <v>1</v>
      </c>
      <c r="F265" s="228" t="s">
        <v>2726</v>
      </c>
      <c r="G265" s="225"/>
      <c r="H265" s="227" t="s">
        <v>1</v>
      </c>
      <c r="I265" s="225"/>
      <c r="J265" s="225"/>
      <c r="K265" s="225"/>
      <c r="L265" s="226"/>
      <c r="M265" s="229"/>
      <c r="N265" s="230"/>
      <c r="O265" s="230"/>
      <c r="P265" s="230"/>
      <c r="Q265" s="230"/>
      <c r="R265" s="230"/>
      <c r="S265" s="230"/>
      <c r="T265" s="231"/>
      <c r="U265" s="225"/>
      <c r="V265" s="225"/>
      <c r="AT265" s="101" t="s">
        <v>212</v>
      </c>
      <c r="AU265" s="101" t="s">
        <v>81</v>
      </c>
      <c r="AV265" s="13" t="s">
        <v>81</v>
      </c>
      <c r="AW265" s="13" t="s">
        <v>32</v>
      </c>
      <c r="AX265" s="13" t="s">
        <v>75</v>
      </c>
      <c r="AY265" s="101" t="s">
        <v>204</v>
      </c>
    </row>
    <row r="266" spans="1:65" s="13" customFormat="1" x14ac:dyDescent="0.2">
      <c r="A266" s="225"/>
      <c r="B266" s="226"/>
      <c r="C266" s="225"/>
      <c r="D266" s="200" t="s">
        <v>212</v>
      </c>
      <c r="E266" s="227" t="s">
        <v>1</v>
      </c>
      <c r="F266" s="228" t="s">
        <v>2733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81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3" customFormat="1" x14ac:dyDescent="0.2">
      <c r="A267" s="225"/>
      <c r="B267" s="226"/>
      <c r="C267" s="225"/>
      <c r="D267" s="200" t="s">
        <v>212</v>
      </c>
      <c r="E267" s="227" t="s">
        <v>1</v>
      </c>
      <c r="F267" s="228" t="s">
        <v>2734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81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3" customFormat="1" x14ac:dyDescent="0.2">
      <c r="A268" s="225"/>
      <c r="B268" s="226"/>
      <c r="C268" s="225"/>
      <c r="D268" s="200" t="s">
        <v>212</v>
      </c>
      <c r="E268" s="227" t="s">
        <v>1</v>
      </c>
      <c r="F268" s="228" t="s">
        <v>2735</v>
      </c>
      <c r="G268" s="225"/>
      <c r="H268" s="227" t="s">
        <v>1</v>
      </c>
      <c r="I268" s="225"/>
      <c r="J268" s="225"/>
      <c r="K268" s="225"/>
      <c r="L268" s="226"/>
      <c r="M268" s="229"/>
      <c r="N268" s="230"/>
      <c r="O268" s="230"/>
      <c r="P268" s="230"/>
      <c r="Q268" s="230"/>
      <c r="R268" s="230"/>
      <c r="S268" s="230"/>
      <c r="T268" s="231"/>
      <c r="U268" s="225"/>
      <c r="V268" s="225"/>
      <c r="AT268" s="101" t="s">
        <v>212</v>
      </c>
      <c r="AU268" s="101" t="s">
        <v>81</v>
      </c>
      <c r="AV268" s="13" t="s">
        <v>81</v>
      </c>
      <c r="AW268" s="13" t="s">
        <v>32</v>
      </c>
      <c r="AX268" s="13" t="s">
        <v>75</v>
      </c>
      <c r="AY268" s="101" t="s">
        <v>204</v>
      </c>
    </row>
    <row r="269" spans="1:65" s="13" customFormat="1" x14ac:dyDescent="0.2">
      <c r="A269" s="225"/>
      <c r="B269" s="226"/>
      <c r="C269" s="225"/>
      <c r="D269" s="200" t="s">
        <v>212</v>
      </c>
      <c r="E269" s="227" t="s">
        <v>1</v>
      </c>
      <c r="F269" s="228" t="s">
        <v>2736</v>
      </c>
      <c r="G269" s="225"/>
      <c r="H269" s="227" t="s">
        <v>1</v>
      </c>
      <c r="I269" s="225"/>
      <c r="J269" s="225"/>
      <c r="K269" s="225"/>
      <c r="L269" s="226"/>
      <c r="M269" s="229"/>
      <c r="N269" s="230"/>
      <c r="O269" s="230"/>
      <c r="P269" s="230"/>
      <c r="Q269" s="230"/>
      <c r="R269" s="230"/>
      <c r="S269" s="230"/>
      <c r="T269" s="231"/>
      <c r="U269" s="225"/>
      <c r="V269" s="225"/>
      <c r="AT269" s="101" t="s">
        <v>212</v>
      </c>
      <c r="AU269" s="101" t="s">
        <v>81</v>
      </c>
      <c r="AV269" s="13" t="s">
        <v>81</v>
      </c>
      <c r="AW269" s="13" t="s">
        <v>32</v>
      </c>
      <c r="AX269" s="13" t="s">
        <v>75</v>
      </c>
      <c r="AY269" s="101" t="s">
        <v>204</v>
      </c>
    </row>
    <row r="270" spans="1:65" s="13" customFormat="1" x14ac:dyDescent="0.2">
      <c r="A270" s="225"/>
      <c r="B270" s="226"/>
      <c r="C270" s="225"/>
      <c r="D270" s="200" t="s">
        <v>212</v>
      </c>
      <c r="E270" s="227" t="s">
        <v>1</v>
      </c>
      <c r="F270" s="228" t="s">
        <v>2737</v>
      </c>
      <c r="G270" s="225"/>
      <c r="H270" s="227" t="s">
        <v>1</v>
      </c>
      <c r="I270" s="225"/>
      <c r="J270" s="225"/>
      <c r="K270" s="225"/>
      <c r="L270" s="226"/>
      <c r="M270" s="229"/>
      <c r="N270" s="230"/>
      <c r="O270" s="230"/>
      <c r="P270" s="230"/>
      <c r="Q270" s="230"/>
      <c r="R270" s="230"/>
      <c r="S270" s="230"/>
      <c r="T270" s="231"/>
      <c r="U270" s="225"/>
      <c r="V270" s="225"/>
      <c r="AT270" s="101" t="s">
        <v>212</v>
      </c>
      <c r="AU270" s="101" t="s">
        <v>81</v>
      </c>
      <c r="AV270" s="13" t="s">
        <v>81</v>
      </c>
      <c r="AW270" s="13" t="s">
        <v>32</v>
      </c>
      <c r="AX270" s="13" t="s">
        <v>75</v>
      </c>
      <c r="AY270" s="101" t="s">
        <v>204</v>
      </c>
    </row>
    <row r="271" spans="1:65" s="13" customFormat="1" ht="22.5" x14ac:dyDescent="0.2">
      <c r="A271" s="225"/>
      <c r="B271" s="226"/>
      <c r="C271" s="225"/>
      <c r="D271" s="200" t="s">
        <v>212</v>
      </c>
      <c r="E271" s="227" t="s">
        <v>1</v>
      </c>
      <c r="F271" s="228" t="s">
        <v>2738</v>
      </c>
      <c r="G271" s="225"/>
      <c r="H271" s="227" t="s">
        <v>1</v>
      </c>
      <c r="I271" s="225"/>
      <c r="J271" s="225"/>
      <c r="K271" s="225"/>
      <c r="L271" s="226"/>
      <c r="M271" s="229"/>
      <c r="N271" s="230"/>
      <c r="O271" s="230"/>
      <c r="P271" s="230"/>
      <c r="Q271" s="230"/>
      <c r="R271" s="230"/>
      <c r="S271" s="230"/>
      <c r="T271" s="231"/>
      <c r="U271" s="225"/>
      <c r="V271" s="225"/>
      <c r="AT271" s="101" t="s">
        <v>212</v>
      </c>
      <c r="AU271" s="101" t="s">
        <v>81</v>
      </c>
      <c r="AV271" s="13" t="s">
        <v>81</v>
      </c>
      <c r="AW271" s="13" t="s">
        <v>32</v>
      </c>
      <c r="AX271" s="13" t="s">
        <v>75</v>
      </c>
      <c r="AY271" s="101" t="s">
        <v>204</v>
      </c>
    </row>
    <row r="272" spans="1:65" s="13" customFormat="1" ht="33.75" x14ac:dyDescent="0.2">
      <c r="A272" s="225"/>
      <c r="B272" s="226"/>
      <c r="C272" s="225"/>
      <c r="D272" s="200" t="s">
        <v>212</v>
      </c>
      <c r="E272" s="227" t="s">
        <v>1</v>
      </c>
      <c r="F272" s="228" t="s">
        <v>2739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81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3" customFormat="1" ht="33.75" x14ac:dyDescent="0.2">
      <c r="A273" s="225"/>
      <c r="B273" s="226"/>
      <c r="C273" s="225"/>
      <c r="D273" s="200" t="s">
        <v>212</v>
      </c>
      <c r="E273" s="227" t="s">
        <v>1</v>
      </c>
      <c r="F273" s="228" t="s">
        <v>2740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81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3" customFormat="1" ht="22.5" x14ac:dyDescent="0.2">
      <c r="A274" s="225"/>
      <c r="B274" s="226"/>
      <c r="C274" s="225"/>
      <c r="D274" s="200" t="s">
        <v>212</v>
      </c>
      <c r="E274" s="227" t="s">
        <v>1</v>
      </c>
      <c r="F274" s="228" t="s">
        <v>2741</v>
      </c>
      <c r="G274" s="225"/>
      <c r="H274" s="227" t="s">
        <v>1</v>
      </c>
      <c r="I274" s="225"/>
      <c r="J274" s="225"/>
      <c r="K274" s="225"/>
      <c r="L274" s="226"/>
      <c r="M274" s="229"/>
      <c r="N274" s="230"/>
      <c r="O274" s="230"/>
      <c r="P274" s="230"/>
      <c r="Q274" s="230"/>
      <c r="R274" s="230"/>
      <c r="S274" s="230"/>
      <c r="T274" s="231"/>
      <c r="U274" s="225"/>
      <c r="V274" s="225"/>
      <c r="AT274" s="101" t="s">
        <v>212</v>
      </c>
      <c r="AU274" s="101" t="s">
        <v>81</v>
      </c>
      <c r="AV274" s="13" t="s">
        <v>81</v>
      </c>
      <c r="AW274" s="13" t="s">
        <v>32</v>
      </c>
      <c r="AX274" s="13" t="s">
        <v>75</v>
      </c>
      <c r="AY274" s="101" t="s">
        <v>204</v>
      </c>
    </row>
    <row r="275" spans="1:65" s="13" customFormat="1" ht="22.5" x14ac:dyDescent="0.2">
      <c r="A275" s="225"/>
      <c r="B275" s="226"/>
      <c r="C275" s="225"/>
      <c r="D275" s="200" t="s">
        <v>212</v>
      </c>
      <c r="E275" s="227" t="s">
        <v>1</v>
      </c>
      <c r="F275" s="228" t="s">
        <v>2742</v>
      </c>
      <c r="G275" s="225"/>
      <c r="H275" s="227" t="s">
        <v>1</v>
      </c>
      <c r="I275" s="225"/>
      <c r="J275" s="225"/>
      <c r="K275" s="225"/>
      <c r="L275" s="226"/>
      <c r="M275" s="229"/>
      <c r="N275" s="230"/>
      <c r="O275" s="230"/>
      <c r="P275" s="230"/>
      <c r="Q275" s="230"/>
      <c r="R275" s="230"/>
      <c r="S275" s="230"/>
      <c r="T275" s="231"/>
      <c r="U275" s="225"/>
      <c r="V275" s="225"/>
      <c r="AT275" s="101" t="s">
        <v>212</v>
      </c>
      <c r="AU275" s="101" t="s">
        <v>81</v>
      </c>
      <c r="AV275" s="13" t="s">
        <v>81</v>
      </c>
      <c r="AW275" s="13" t="s">
        <v>32</v>
      </c>
      <c r="AX275" s="13" t="s">
        <v>75</v>
      </c>
      <c r="AY275" s="101" t="s">
        <v>204</v>
      </c>
    </row>
    <row r="276" spans="1:65" s="13" customFormat="1" ht="22.5" x14ac:dyDescent="0.2">
      <c r="A276" s="225"/>
      <c r="B276" s="226"/>
      <c r="C276" s="225"/>
      <c r="D276" s="200" t="s">
        <v>212</v>
      </c>
      <c r="E276" s="227" t="s">
        <v>1</v>
      </c>
      <c r="F276" s="228" t="s">
        <v>2743</v>
      </c>
      <c r="G276" s="225"/>
      <c r="H276" s="227" t="s">
        <v>1</v>
      </c>
      <c r="I276" s="225"/>
      <c r="J276" s="225"/>
      <c r="K276" s="225"/>
      <c r="L276" s="226"/>
      <c r="M276" s="229"/>
      <c r="N276" s="230"/>
      <c r="O276" s="230"/>
      <c r="P276" s="230"/>
      <c r="Q276" s="230"/>
      <c r="R276" s="230"/>
      <c r="S276" s="230"/>
      <c r="T276" s="231"/>
      <c r="U276" s="225"/>
      <c r="V276" s="225"/>
      <c r="AT276" s="101" t="s">
        <v>212</v>
      </c>
      <c r="AU276" s="101" t="s">
        <v>81</v>
      </c>
      <c r="AV276" s="13" t="s">
        <v>81</v>
      </c>
      <c r="AW276" s="13" t="s">
        <v>32</v>
      </c>
      <c r="AX276" s="13" t="s">
        <v>75</v>
      </c>
      <c r="AY276" s="101" t="s">
        <v>204</v>
      </c>
    </row>
    <row r="277" spans="1:65" s="14" customFormat="1" x14ac:dyDescent="0.2">
      <c r="A277" s="198"/>
      <c r="B277" s="199"/>
      <c r="C277" s="198"/>
      <c r="D277" s="200" t="s">
        <v>212</v>
      </c>
      <c r="E277" s="201" t="s">
        <v>1</v>
      </c>
      <c r="F277" s="202" t="s">
        <v>81</v>
      </c>
      <c r="G277" s="198"/>
      <c r="H277" s="203">
        <v>1</v>
      </c>
      <c r="I277" s="198"/>
      <c r="J277" s="198"/>
      <c r="K277" s="198"/>
      <c r="L277" s="199"/>
      <c r="M277" s="204"/>
      <c r="N277" s="205"/>
      <c r="O277" s="205"/>
      <c r="P277" s="205"/>
      <c r="Q277" s="205"/>
      <c r="R277" s="205"/>
      <c r="S277" s="205"/>
      <c r="T277" s="206"/>
      <c r="U277" s="198"/>
      <c r="V277" s="198"/>
      <c r="AT277" s="102" t="s">
        <v>212</v>
      </c>
      <c r="AU277" s="102" t="s">
        <v>81</v>
      </c>
      <c r="AV277" s="14" t="s">
        <v>83</v>
      </c>
      <c r="AW277" s="14" t="s">
        <v>32</v>
      </c>
      <c r="AX277" s="14" t="s">
        <v>75</v>
      </c>
      <c r="AY277" s="102" t="s">
        <v>204</v>
      </c>
    </row>
    <row r="278" spans="1:65" s="15" customFormat="1" x14ac:dyDescent="0.2">
      <c r="A278" s="207"/>
      <c r="B278" s="208"/>
      <c r="C278" s="207"/>
      <c r="D278" s="200" t="s">
        <v>212</v>
      </c>
      <c r="E278" s="209" t="s">
        <v>1</v>
      </c>
      <c r="F278" s="210" t="s">
        <v>227</v>
      </c>
      <c r="G278" s="207"/>
      <c r="H278" s="211">
        <v>1</v>
      </c>
      <c r="I278" s="207"/>
      <c r="J278" s="207"/>
      <c r="K278" s="207"/>
      <c r="L278" s="208"/>
      <c r="M278" s="212"/>
      <c r="N278" s="213"/>
      <c r="O278" s="213"/>
      <c r="P278" s="213"/>
      <c r="Q278" s="213"/>
      <c r="R278" s="213"/>
      <c r="S278" s="213"/>
      <c r="T278" s="214"/>
      <c r="U278" s="207"/>
      <c r="V278" s="207"/>
      <c r="AT278" s="103" t="s">
        <v>212</v>
      </c>
      <c r="AU278" s="103" t="s">
        <v>81</v>
      </c>
      <c r="AV278" s="15" t="s">
        <v>211</v>
      </c>
      <c r="AW278" s="15" t="s">
        <v>32</v>
      </c>
      <c r="AX278" s="15" t="s">
        <v>81</v>
      </c>
      <c r="AY278" s="103" t="s">
        <v>204</v>
      </c>
    </row>
    <row r="279" spans="1:65" s="2" customFormat="1" ht="55.5" customHeight="1" x14ac:dyDescent="0.2">
      <c r="A279" s="111"/>
      <c r="B279" s="112"/>
      <c r="C279" s="187" t="s">
        <v>346</v>
      </c>
      <c r="D279" s="187" t="s">
        <v>207</v>
      </c>
      <c r="E279" s="188" t="s">
        <v>2746</v>
      </c>
      <c r="F279" s="189" t="s">
        <v>2747</v>
      </c>
      <c r="G279" s="190" t="s">
        <v>282</v>
      </c>
      <c r="H279" s="191">
        <v>8</v>
      </c>
      <c r="I279" s="192"/>
      <c r="J279" s="192">
        <f>ROUND(I279*H279,2)</f>
        <v>0</v>
      </c>
      <c r="K279" s="193"/>
      <c r="L279" s="112"/>
      <c r="M279" s="194" t="s">
        <v>1</v>
      </c>
      <c r="N279" s="195" t="s">
        <v>40</v>
      </c>
      <c r="O279" s="196">
        <v>0</v>
      </c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111"/>
      <c r="V279" s="111"/>
      <c r="W279" s="29"/>
      <c r="X279" s="29"/>
      <c r="Y279" s="29"/>
      <c r="Z279" s="29"/>
      <c r="AA279" s="29"/>
      <c r="AB279" s="29"/>
      <c r="AC279" s="29"/>
      <c r="AD279" s="29"/>
      <c r="AE279" s="29"/>
      <c r="AR279" s="99" t="s">
        <v>310</v>
      </c>
      <c r="AT279" s="99" t="s">
        <v>207</v>
      </c>
      <c r="AU279" s="99" t="s">
        <v>81</v>
      </c>
      <c r="AY279" s="18" t="s">
        <v>204</v>
      </c>
      <c r="BE279" s="100">
        <f>IF(N279="základní",J279,0)</f>
        <v>0</v>
      </c>
      <c r="BF279" s="100">
        <f>IF(N279="snížená",J279,0)</f>
        <v>0</v>
      </c>
      <c r="BG279" s="100">
        <f>IF(N279="zákl. přenesená",J279,0)</f>
        <v>0</v>
      </c>
      <c r="BH279" s="100">
        <f>IF(N279="sníž. přenesená",J279,0)</f>
        <v>0</v>
      </c>
      <c r="BI279" s="100">
        <f>IF(N279="nulová",J279,0)</f>
        <v>0</v>
      </c>
      <c r="BJ279" s="18" t="s">
        <v>81</v>
      </c>
      <c r="BK279" s="100">
        <f>ROUND(I279*H279,2)</f>
        <v>0</v>
      </c>
      <c r="BL279" s="18" t="s">
        <v>310</v>
      </c>
      <c r="BM279" s="99" t="s">
        <v>368</v>
      </c>
    </row>
    <row r="280" spans="1:65" s="13" customFormat="1" ht="22.5" x14ac:dyDescent="0.2">
      <c r="A280" s="225"/>
      <c r="B280" s="226"/>
      <c r="C280" s="225"/>
      <c r="D280" s="200" t="s">
        <v>212</v>
      </c>
      <c r="E280" s="227" t="s">
        <v>1</v>
      </c>
      <c r="F280" s="228" t="s">
        <v>2748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81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3" customFormat="1" ht="33.75" x14ac:dyDescent="0.2">
      <c r="A281" s="225"/>
      <c r="B281" s="226"/>
      <c r="C281" s="225"/>
      <c r="D281" s="200" t="s">
        <v>212</v>
      </c>
      <c r="E281" s="227" t="s">
        <v>1</v>
      </c>
      <c r="F281" s="228" t="s">
        <v>2749</v>
      </c>
      <c r="G281" s="225"/>
      <c r="H281" s="227" t="s">
        <v>1</v>
      </c>
      <c r="I281" s="225"/>
      <c r="J281" s="225"/>
      <c r="K281" s="225"/>
      <c r="L281" s="226"/>
      <c r="M281" s="229"/>
      <c r="N281" s="230"/>
      <c r="O281" s="230"/>
      <c r="P281" s="230"/>
      <c r="Q281" s="230"/>
      <c r="R281" s="230"/>
      <c r="S281" s="230"/>
      <c r="T281" s="231"/>
      <c r="U281" s="225"/>
      <c r="V281" s="225"/>
      <c r="AT281" s="101" t="s">
        <v>212</v>
      </c>
      <c r="AU281" s="101" t="s">
        <v>81</v>
      </c>
      <c r="AV281" s="13" t="s">
        <v>81</v>
      </c>
      <c r="AW281" s="13" t="s">
        <v>32</v>
      </c>
      <c r="AX281" s="13" t="s">
        <v>75</v>
      </c>
      <c r="AY281" s="101" t="s">
        <v>204</v>
      </c>
    </row>
    <row r="282" spans="1:65" s="13" customFormat="1" ht="22.5" x14ac:dyDescent="0.2">
      <c r="A282" s="225"/>
      <c r="B282" s="226"/>
      <c r="C282" s="225"/>
      <c r="D282" s="200" t="s">
        <v>212</v>
      </c>
      <c r="E282" s="227" t="s">
        <v>1</v>
      </c>
      <c r="F282" s="228" t="s">
        <v>2750</v>
      </c>
      <c r="G282" s="225"/>
      <c r="H282" s="227" t="s">
        <v>1</v>
      </c>
      <c r="I282" s="225"/>
      <c r="J282" s="225"/>
      <c r="K282" s="225"/>
      <c r="L282" s="226"/>
      <c r="M282" s="229"/>
      <c r="N282" s="230"/>
      <c r="O282" s="230"/>
      <c r="P282" s="230"/>
      <c r="Q282" s="230"/>
      <c r="R282" s="230"/>
      <c r="S282" s="230"/>
      <c r="T282" s="231"/>
      <c r="U282" s="225"/>
      <c r="V282" s="225"/>
      <c r="AT282" s="101" t="s">
        <v>212</v>
      </c>
      <c r="AU282" s="101" t="s">
        <v>81</v>
      </c>
      <c r="AV282" s="13" t="s">
        <v>81</v>
      </c>
      <c r="AW282" s="13" t="s">
        <v>32</v>
      </c>
      <c r="AX282" s="13" t="s">
        <v>75</v>
      </c>
      <c r="AY282" s="101" t="s">
        <v>204</v>
      </c>
    </row>
    <row r="283" spans="1:65" s="13" customFormat="1" ht="22.5" x14ac:dyDescent="0.2">
      <c r="A283" s="225"/>
      <c r="B283" s="226"/>
      <c r="C283" s="225"/>
      <c r="D283" s="200" t="s">
        <v>212</v>
      </c>
      <c r="E283" s="227" t="s">
        <v>1</v>
      </c>
      <c r="F283" s="228" t="s">
        <v>2751</v>
      </c>
      <c r="G283" s="225"/>
      <c r="H283" s="227" t="s">
        <v>1</v>
      </c>
      <c r="I283" s="225"/>
      <c r="J283" s="225"/>
      <c r="K283" s="225"/>
      <c r="L283" s="226"/>
      <c r="M283" s="229"/>
      <c r="N283" s="230"/>
      <c r="O283" s="230"/>
      <c r="P283" s="230"/>
      <c r="Q283" s="230"/>
      <c r="R283" s="230"/>
      <c r="S283" s="230"/>
      <c r="T283" s="231"/>
      <c r="U283" s="225"/>
      <c r="V283" s="225"/>
      <c r="AT283" s="101" t="s">
        <v>212</v>
      </c>
      <c r="AU283" s="101" t="s">
        <v>81</v>
      </c>
      <c r="AV283" s="13" t="s">
        <v>81</v>
      </c>
      <c r="AW283" s="13" t="s">
        <v>32</v>
      </c>
      <c r="AX283" s="13" t="s">
        <v>75</v>
      </c>
      <c r="AY283" s="101" t="s">
        <v>204</v>
      </c>
    </row>
    <row r="284" spans="1:65" s="13" customFormat="1" ht="33.75" x14ac:dyDescent="0.2">
      <c r="A284" s="225"/>
      <c r="B284" s="226"/>
      <c r="C284" s="225"/>
      <c r="D284" s="200" t="s">
        <v>212</v>
      </c>
      <c r="E284" s="227" t="s">
        <v>1</v>
      </c>
      <c r="F284" s="228" t="s">
        <v>2752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81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ht="33.75" x14ac:dyDescent="0.2">
      <c r="A285" s="225"/>
      <c r="B285" s="226"/>
      <c r="C285" s="225"/>
      <c r="D285" s="200" t="s">
        <v>212</v>
      </c>
      <c r="E285" s="227" t="s">
        <v>1</v>
      </c>
      <c r="F285" s="228" t="s">
        <v>2753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81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3" customFormat="1" ht="33.75" x14ac:dyDescent="0.2">
      <c r="A286" s="225"/>
      <c r="B286" s="226"/>
      <c r="C286" s="225"/>
      <c r="D286" s="200" t="s">
        <v>212</v>
      </c>
      <c r="E286" s="227" t="s">
        <v>1</v>
      </c>
      <c r="F286" s="228" t="s">
        <v>2754</v>
      </c>
      <c r="G286" s="225"/>
      <c r="H286" s="227" t="s">
        <v>1</v>
      </c>
      <c r="I286" s="225"/>
      <c r="J286" s="225"/>
      <c r="K286" s="225"/>
      <c r="L286" s="226"/>
      <c r="M286" s="229"/>
      <c r="N286" s="230"/>
      <c r="O286" s="230"/>
      <c r="P286" s="230"/>
      <c r="Q286" s="230"/>
      <c r="R286" s="230"/>
      <c r="S286" s="230"/>
      <c r="T286" s="231"/>
      <c r="U286" s="225"/>
      <c r="V286" s="225"/>
      <c r="AT286" s="101" t="s">
        <v>212</v>
      </c>
      <c r="AU286" s="101" t="s">
        <v>81</v>
      </c>
      <c r="AV286" s="13" t="s">
        <v>81</v>
      </c>
      <c r="AW286" s="13" t="s">
        <v>32</v>
      </c>
      <c r="AX286" s="13" t="s">
        <v>75</v>
      </c>
      <c r="AY286" s="101" t="s">
        <v>204</v>
      </c>
    </row>
    <row r="287" spans="1:65" s="13" customFormat="1" ht="33.75" x14ac:dyDescent="0.2">
      <c r="A287" s="225"/>
      <c r="B287" s="226"/>
      <c r="C287" s="225"/>
      <c r="D287" s="200" t="s">
        <v>212</v>
      </c>
      <c r="E287" s="227" t="s">
        <v>1</v>
      </c>
      <c r="F287" s="228" t="s">
        <v>2755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81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3" customFormat="1" ht="22.5" x14ac:dyDescent="0.2">
      <c r="A288" s="225"/>
      <c r="B288" s="226"/>
      <c r="C288" s="225"/>
      <c r="D288" s="200" t="s">
        <v>212</v>
      </c>
      <c r="E288" s="227" t="s">
        <v>1</v>
      </c>
      <c r="F288" s="228" t="s">
        <v>2756</v>
      </c>
      <c r="G288" s="225"/>
      <c r="H288" s="227" t="s">
        <v>1</v>
      </c>
      <c r="I288" s="225"/>
      <c r="J288" s="225"/>
      <c r="K288" s="225"/>
      <c r="L288" s="226"/>
      <c r="M288" s="229"/>
      <c r="N288" s="230"/>
      <c r="O288" s="230"/>
      <c r="P288" s="230"/>
      <c r="Q288" s="230"/>
      <c r="R288" s="230"/>
      <c r="S288" s="230"/>
      <c r="T288" s="231"/>
      <c r="U288" s="225"/>
      <c r="V288" s="225"/>
      <c r="AT288" s="101" t="s">
        <v>212</v>
      </c>
      <c r="AU288" s="101" t="s">
        <v>81</v>
      </c>
      <c r="AV288" s="13" t="s">
        <v>81</v>
      </c>
      <c r="AW288" s="13" t="s">
        <v>32</v>
      </c>
      <c r="AX288" s="13" t="s">
        <v>75</v>
      </c>
      <c r="AY288" s="101" t="s">
        <v>204</v>
      </c>
    </row>
    <row r="289" spans="1:65" s="13" customFormat="1" ht="22.5" x14ac:dyDescent="0.2">
      <c r="A289" s="225"/>
      <c r="B289" s="226"/>
      <c r="C289" s="225"/>
      <c r="D289" s="200" t="s">
        <v>212</v>
      </c>
      <c r="E289" s="227" t="s">
        <v>1</v>
      </c>
      <c r="F289" s="228" t="s">
        <v>2757</v>
      </c>
      <c r="G289" s="225"/>
      <c r="H289" s="227" t="s">
        <v>1</v>
      </c>
      <c r="I289" s="225"/>
      <c r="J289" s="225"/>
      <c r="K289" s="225"/>
      <c r="L289" s="226"/>
      <c r="M289" s="229"/>
      <c r="N289" s="230"/>
      <c r="O289" s="230"/>
      <c r="P289" s="230"/>
      <c r="Q289" s="230"/>
      <c r="R289" s="230"/>
      <c r="S289" s="230"/>
      <c r="T289" s="231"/>
      <c r="U289" s="225"/>
      <c r="V289" s="225"/>
      <c r="AT289" s="101" t="s">
        <v>212</v>
      </c>
      <c r="AU289" s="101" t="s">
        <v>81</v>
      </c>
      <c r="AV289" s="13" t="s">
        <v>81</v>
      </c>
      <c r="AW289" s="13" t="s">
        <v>32</v>
      </c>
      <c r="AX289" s="13" t="s">
        <v>75</v>
      </c>
      <c r="AY289" s="101" t="s">
        <v>204</v>
      </c>
    </row>
    <row r="290" spans="1:65" s="13" customFormat="1" ht="22.5" x14ac:dyDescent="0.2">
      <c r="A290" s="225"/>
      <c r="B290" s="226"/>
      <c r="C290" s="225"/>
      <c r="D290" s="200" t="s">
        <v>212</v>
      </c>
      <c r="E290" s="227" t="s">
        <v>1</v>
      </c>
      <c r="F290" s="228" t="s">
        <v>2758</v>
      </c>
      <c r="G290" s="225"/>
      <c r="H290" s="227" t="s">
        <v>1</v>
      </c>
      <c r="I290" s="225"/>
      <c r="J290" s="225"/>
      <c r="K290" s="225"/>
      <c r="L290" s="226"/>
      <c r="M290" s="229"/>
      <c r="N290" s="230"/>
      <c r="O290" s="230"/>
      <c r="P290" s="230"/>
      <c r="Q290" s="230"/>
      <c r="R290" s="230"/>
      <c r="S290" s="230"/>
      <c r="T290" s="231"/>
      <c r="U290" s="225"/>
      <c r="V290" s="225"/>
      <c r="AT290" s="101" t="s">
        <v>212</v>
      </c>
      <c r="AU290" s="101" t="s">
        <v>81</v>
      </c>
      <c r="AV290" s="13" t="s">
        <v>81</v>
      </c>
      <c r="AW290" s="13" t="s">
        <v>32</v>
      </c>
      <c r="AX290" s="13" t="s">
        <v>75</v>
      </c>
      <c r="AY290" s="101" t="s">
        <v>204</v>
      </c>
    </row>
    <row r="291" spans="1:65" s="13" customFormat="1" x14ac:dyDescent="0.2">
      <c r="A291" s="225"/>
      <c r="B291" s="226"/>
      <c r="C291" s="225"/>
      <c r="D291" s="200" t="s">
        <v>212</v>
      </c>
      <c r="E291" s="227" t="s">
        <v>1</v>
      </c>
      <c r="F291" s="228" t="s">
        <v>2759</v>
      </c>
      <c r="G291" s="225"/>
      <c r="H291" s="227" t="s">
        <v>1</v>
      </c>
      <c r="I291" s="225"/>
      <c r="J291" s="225"/>
      <c r="K291" s="225"/>
      <c r="L291" s="226"/>
      <c r="M291" s="229"/>
      <c r="N291" s="230"/>
      <c r="O291" s="230"/>
      <c r="P291" s="230"/>
      <c r="Q291" s="230"/>
      <c r="R291" s="230"/>
      <c r="S291" s="230"/>
      <c r="T291" s="231"/>
      <c r="U291" s="225"/>
      <c r="V291" s="225"/>
      <c r="AT291" s="101" t="s">
        <v>212</v>
      </c>
      <c r="AU291" s="101" t="s">
        <v>81</v>
      </c>
      <c r="AV291" s="13" t="s">
        <v>81</v>
      </c>
      <c r="AW291" s="13" t="s">
        <v>32</v>
      </c>
      <c r="AX291" s="13" t="s">
        <v>75</v>
      </c>
      <c r="AY291" s="101" t="s">
        <v>204</v>
      </c>
    </row>
    <row r="292" spans="1:65" s="13" customFormat="1" ht="33.75" x14ac:dyDescent="0.2">
      <c r="A292" s="225"/>
      <c r="B292" s="226"/>
      <c r="C292" s="225"/>
      <c r="D292" s="200" t="s">
        <v>212</v>
      </c>
      <c r="E292" s="227" t="s">
        <v>1</v>
      </c>
      <c r="F292" s="228" t="s">
        <v>2760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81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3" customFormat="1" ht="33.75" x14ac:dyDescent="0.2">
      <c r="A293" s="225"/>
      <c r="B293" s="226"/>
      <c r="C293" s="225"/>
      <c r="D293" s="200" t="s">
        <v>212</v>
      </c>
      <c r="E293" s="227" t="s">
        <v>1</v>
      </c>
      <c r="F293" s="228" t="s">
        <v>2761</v>
      </c>
      <c r="G293" s="225"/>
      <c r="H293" s="227" t="s">
        <v>1</v>
      </c>
      <c r="I293" s="225"/>
      <c r="J293" s="225"/>
      <c r="K293" s="225"/>
      <c r="L293" s="226"/>
      <c r="M293" s="229"/>
      <c r="N293" s="230"/>
      <c r="O293" s="230"/>
      <c r="P293" s="230"/>
      <c r="Q293" s="230"/>
      <c r="R293" s="230"/>
      <c r="S293" s="230"/>
      <c r="T293" s="231"/>
      <c r="U293" s="225"/>
      <c r="V293" s="225"/>
      <c r="AT293" s="101" t="s">
        <v>212</v>
      </c>
      <c r="AU293" s="101" t="s">
        <v>81</v>
      </c>
      <c r="AV293" s="13" t="s">
        <v>81</v>
      </c>
      <c r="AW293" s="13" t="s">
        <v>32</v>
      </c>
      <c r="AX293" s="13" t="s">
        <v>75</v>
      </c>
      <c r="AY293" s="101" t="s">
        <v>204</v>
      </c>
    </row>
    <row r="294" spans="1:65" s="13" customFormat="1" x14ac:dyDescent="0.2">
      <c r="A294" s="225"/>
      <c r="B294" s="226"/>
      <c r="C294" s="225"/>
      <c r="D294" s="200" t="s">
        <v>212</v>
      </c>
      <c r="E294" s="227" t="s">
        <v>1</v>
      </c>
      <c r="F294" s="228" t="s">
        <v>2762</v>
      </c>
      <c r="G294" s="225"/>
      <c r="H294" s="227" t="s">
        <v>1</v>
      </c>
      <c r="I294" s="225"/>
      <c r="J294" s="225"/>
      <c r="K294" s="225"/>
      <c r="L294" s="226"/>
      <c r="M294" s="229"/>
      <c r="N294" s="230"/>
      <c r="O294" s="230"/>
      <c r="P294" s="230"/>
      <c r="Q294" s="230"/>
      <c r="R294" s="230"/>
      <c r="S294" s="230"/>
      <c r="T294" s="231"/>
      <c r="U294" s="225"/>
      <c r="V294" s="225"/>
      <c r="AT294" s="101" t="s">
        <v>212</v>
      </c>
      <c r="AU294" s="101" t="s">
        <v>81</v>
      </c>
      <c r="AV294" s="13" t="s">
        <v>81</v>
      </c>
      <c r="AW294" s="13" t="s">
        <v>32</v>
      </c>
      <c r="AX294" s="13" t="s">
        <v>75</v>
      </c>
      <c r="AY294" s="101" t="s">
        <v>204</v>
      </c>
    </row>
    <row r="295" spans="1:65" s="14" customFormat="1" x14ac:dyDescent="0.2">
      <c r="A295" s="198"/>
      <c r="B295" s="199"/>
      <c r="C295" s="198"/>
      <c r="D295" s="200" t="s">
        <v>212</v>
      </c>
      <c r="E295" s="201" t="s">
        <v>1</v>
      </c>
      <c r="F295" s="202" t="s">
        <v>278</v>
      </c>
      <c r="G295" s="198"/>
      <c r="H295" s="203">
        <v>8</v>
      </c>
      <c r="I295" s="198"/>
      <c r="J295" s="198"/>
      <c r="K295" s="198"/>
      <c r="L295" s="199"/>
      <c r="M295" s="204"/>
      <c r="N295" s="205"/>
      <c r="O295" s="205"/>
      <c r="P295" s="205"/>
      <c r="Q295" s="205"/>
      <c r="R295" s="205"/>
      <c r="S295" s="205"/>
      <c r="T295" s="206"/>
      <c r="U295" s="198"/>
      <c r="V295" s="198"/>
      <c r="AT295" s="102" t="s">
        <v>212</v>
      </c>
      <c r="AU295" s="102" t="s">
        <v>81</v>
      </c>
      <c r="AV295" s="14" t="s">
        <v>83</v>
      </c>
      <c r="AW295" s="14" t="s">
        <v>32</v>
      </c>
      <c r="AX295" s="14" t="s">
        <v>75</v>
      </c>
      <c r="AY295" s="102" t="s">
        <v>204</v>
      </c>
    </row>
    <row r="296" spans="1:65" s="15" customFormat="1" x14ac:dyDescent="0.2">
      <c r="A296" s="207"/>
      <c r="B296" s="208"/>
      <c r="C296" s="207"/>
      <c r="D296" s="200" t="s">
        <v>212</v>
      </c>
      <c r="E296" s="209" t="s">
        <v>1</v>
      </c>
      <c r="F296" s="210" t="s">
        <v>227</v>
      </c>
      <c r="G296" s="207"/>
      <c r="H296" s="211">
        <v>8</v>
      </c>
      <c r="I296" s="207"/>
      <c r="J296" s="207"/>
      <c r="K296" s="207"/>
      <c r="L296" s="208"/>
      <c r="M296" s="212"/>
      <c r="N296" s="213"/>
      <c r="O296" s="213"/>
      <c r="P296" s="213"/>
      <c r="Q296" s="213"/>
      <c r="R296" s="213"/>
      <c r="S296" s="213"/>
      <c r="T296" s="214"/>
      <c r="U296" s="207"/>
      <c r="V296" s="207"/>
      <c r="AT296" s="103" t="s">
        <v>212</v>
      </c>
      <c r="AU296" s="103" t="s">
        <v>81</v>
      </c>
      <c r="AV296" s="15" t="s">
        <v>211</v>
      </c>
      <c r="AW296" s="15" t="s">
        <v>32</v>
      </c>
      <c r="AX296" s="15" t="s">
        <v>81</v>
      </c>
      <c r="AY296" s="103" t="s">
        <v>204</v>
      </c>
    </row>
    <row r="297" spans="1:65" s="2" customFormat="1" ht="37.9" customHeight="1" x14ac:dyDescent="0.2">
      <c r="A297" s="111"/>
      <c r="B297" s="112"/>
      <c r="C297" s="187" t="s">
        <v>305</v>
      </c>
      <c r="D297" s="187" t="s">
        <v>207</v>
      </c>
      <c r="E297" s="188" t="s">
        <v>2763</v>
      </c>
      <c r="F297" s="189" t="s">
        <v>2764</v>
      </c>
      <c r="G297" s="190" t="s">
        <v>282</v>
      </c>
      <c r="H297" s="191">
        <v>1</v>
      </c>
      <c r="I297" s="192"/>
      <c r="J297" s="192">
        <f>ROUND(I297*H297,2)</f>
        <v>0</v>
      </c>
      <c r="K297" s="193"/>
      <c r="L297" s="112"/>
      <c r="M297" s="194" t="s">
        <v>1</v>
      </c>
      <c r="N297" s="195" t="s">
        <v>40</v>
      </c>
      <c r="O297" s="196">
        <v>0</v>
      </c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111"/>
      <c r="V297" s="111"/>
      <c r="W297" s="29"/>
      <c r="X297" s="29"/>
      <c r="Y297" s="29"/>
      <c r="Z297" s="29"/>
      <c r="AA297" s="29"/>
      <c r="AB297" s="29"/>
      <c r="AC297" s="29"/>
      <c r="AD297" s="29"/>
      <c r="AE297" s="29"/>
      <c r="AR297" s="99" t="s">
        <v>310</v>
      </c>
      <c r="AT297" s="99" t="s">
        <v>207</v>
      </c>
      <c r="AU297" s="99" t="s">
        <v>81</v>
      </c>
      <c r="AY297" s="18" t="s">
        <v>204</v>
      </c>
      <c r="BE297" s="100">
        <f>IF(N297="základní",J297,0)</f>
        <v>0</v>
      </c>
      <c r="BF297" s="100">
        <f>IF(N297="snížená",J297,0)</f>
        <v>0</v>
      </c>
      <c r="BG297" s="100">
        <f>IF(N297="zákl. přenesená",J297,0)</f>
        <v>0</v>
      </c>
      <c r="BH297" s="100">
        <f>IF(N297="sníž. přenesená",J297,0)</f>
        <v>0</v>
      </c>
      <c r="BI297" s="100">
        <f>IF(N297="nulová",J297,0)</f>
        <v>0</v>
      </c>
      <c r="BJ297" s="18" t="s">
        <v>81</v>
      </c>
      <c r="BK297" s="100">
        <f>ROUND(I297*H297,2)</f>
        <v>0</v>
      </c>
      <c r="BL297" s="18" t="s">
        <v>310</v>
      </c>
      <c r="BM297" s="99" t="s">
        <v>379</v>
      </c>
    </row>
    <row r="298" spans="1:65" s="13" customFormat="1" ht="22.5" x14ac:dyDescent="0.2">
      <c r="A298" s="225"/>
      <c r="B298" s="226"/>
      <c r="C298" s="225"/>
      <c r="D298" s="200" t="s">
        <v>212</v>
      </c>
      <c r="E298" s="227" t="s">
        <v>1</v>
      </c>
      <c r="F298" s="228" t="s">
        <v>2765</v>
      </c>
      <c r="G298" s="225"/>
      <c r="H298" s="227" t="s">
        <v>1</v>
      </c>
      <c r="I298" s="225"/>
      <c r="J298" s="225"/>
      <c r="K298" s="225"/>
      <c r="L298" s="226"/>
      <c r="M298" s="229"/>
      <c r="N298" s="230"/>
      <c r="O298" s="230"/>
      <c r="P298" s="230"/>
      <c r="Q298" s="230"/>
      <c r="R298" s="230"/>
      <c r="S298" s="230"/>
      <c r="T298" s="231"/>
      <c r="U298" s="225"/>
      <c r="V298" s="225"/>
      <c r="AT298" s="101" t="s">
        <v>212</v>
      </c>
      <c r="AU298" s="101" t="s">
        <v>81</v>
      </c>
      <c r="AV298" s="13" t="s">
        <v>81</v>
      </c>
      <c r="AW298" s="13" t="s">
        <v>32</v>
      </c>
      <c r="AX298" s="13" t="s">
        <v>75</v>
      </c>
      <c r="AY298" s="101" t="s">
        <v>204</v>
      </c>
    </row>
    <row r="299" spans="1:65" s="13" customFormat="1" ht="22.5" x14ac:dyDescent="0.2">
      <c r="A299" s="225"/>
      <c r="B299" s="226"/>
      <c r="C299" s="225"/>
      <c r="D299" s="200" t="s">
        <v>212</v>
      </c>
      <c r="E299" s="227" t="s">
        <v>1</v>
      </c>
      <c r="F299" s="228" t="s">
        <v>2766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81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65" s="13" customFormat="1" ht="22.5" x14ac:dyDescent="0.2">
      <c r="A300" s="225"/>
      <c r="B300" s="226"/>
      <c r="C300" s="225"/>
      <c r="D300" s="200" t="s">
        <v>212</v>
      </c>
      <c r="E300" s="227" t="s">
        <v>1</v>
      </c>
      <c r="F300" s="228" t="s">
        <v>2751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81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3" customFormat="1" x14ac:dyDescent="0.2">
      <c r="A301" s="225"/>
      <c r="B301" s="226"/>
      <c r="C301" s="225"/>
      <c r="D301" s="200" t="s">
        <v>212</v>
      </c>
      <c r="E301" s="227" t="s">
        <v>1</v>
      </c>
      <c r="F301" s="228" t="s">
        <v>2767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81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65" s="13" customFormat="1" ht="33.75" x14ac:dyDescent="0.2">
      <c r="A302" s="225"/>
      <c r="B302" s="226"/>
      <c r="C302" s="225"/>
      <c r="D302" s="200" t="s">
        <v>212</v>
      </c>
      <c r="E302" s="227" t="s">
        <v>1</v>
      </c>
      <c r="F302" s="228" t="s">
        <v>2768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81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65" s="13" customFormat="1" x14ac:dyDescent="0.2">
      <c r="A303" s="225"/>
      <c r="B303" s="226"/>
      <c r="C303" s="225"/>
      <c r="D303" s="200" t="s">
        <v>212</v>
      </c>
      <c r="E303" s="227" t="s">
        <v>1</v>
      </c>
      <c r="F303" s="228" t="s">
        <v>2769</v>
      </c>
      <c r="G303" s="225"/>
      <c r="H303" s="227" t="s">
        <v>1</v>
      </c>
      <c r="I303" s="225"/>
      <c r="J303" s="225"/>
      <c r="K303" s="225"/>
      <c r="L303" s="226"/>
      <c r="M303" s="229"/>
      <c r="N303" s="230"/>
      <c r="O303" s="230"/>
      <c r="P303" s="230"/>
      <c r="Q303" s="230"/>
      <c r="R303" s="230"/>
      <c r="S303" s="230"/>
      <c r="T303" s="231"/>
      <c r="U303" s="225"/>
      <c r="V303" s="225"/>
      <c r="AT303" s="101" t="s">
        <v>212</v>
      </c>
      <c r="AU303" s="101" t="s">
        <v>81</v>
      </c>
      <c r="AV303" s="13" t="s">
        <v>81</v>
      </c>
      <c r="AW303" s="13" t="s">
        <v>32</v>
      </c>
      <c r="AX303" s="13" t="s">
        <v>75</v>
      </c>
      <c r="AY303" s="101" t="s">
        <v>204</v>
      </c>
    </row>
    <row r="304" spans="1:65" s="13" customFormat="1" ht="22.5" x14ac:dyDescent="0.2">
      <c r="A304" s="225"/>
      <c r="B304" s="226"/>
      <c r="C304" s="225"/>
      <c r="D304" s="200" t="s">
        <v>212</v>
      </c>
      <c r="E304" s="227" t="s">
        <v>1</v>
      </c>
      <c r="F304" s="228" t="s">
        <v>2770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81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3" customFormat="1" x14ac:dyDescent="0.2">
      <c r="A305" s="225"/>
      <c r="B305" s="226"/>
      <c r="C305" s="225"/>
      <c r="D305" s="200" t="s">
        <v>212</v>
      </c>
      <c r="E305" s="227" t="s">
        <v>1</v>
      </c>
      <c r="F305" s="228" t="s">
        <v>2771</v>
      </c>
      <c r="G305" s="225"/>
      <c r="H305" s="227" t="s">
        <v>1</v>
      </c>
      <c r="I305" s="225"/>
      <c r="J305" s="225"/>
      <c r="K305" s="225"/>
      <c r="L305" s="226"/>
      <c r="M305" s="229"/>
      <c r="N305" s="230"/>
      <c r="O305" s="230"/>
      <c r="P305" s="230"/>
      <c r="Q305" s="230"/>
      <c r="R305" s="230"/>
      <c r="S305" s="230"/>
      <c r="T305" s="231"/>
      <c r="U305" s="225"/>
      <c r="V305" s="225"/>
      <c r="AT305" s="101" t="s">
        <v>212</v>
      </c>
      <c r="AU305" s="101" t="s">
        <v>81</v>
      </c>
      <c r="AV305" s="13" t="s">
        <v>81</v>
      </c>
      <c r="AW305" s="13" t="s">
        <v>32</v>
      </c>
      <c r="AX305" s="13" t="s">
        <v>75</v>
      </c>
      <c r="AY305" s="101" t="s">
        <v>204</v>
      </c>
    </row>
    <row r="306" spans="1:65" s="13" customFormat="1" ht="33.75" x14ac:dyDescent="0.2">
      <c r="A306" s="225"/>
      <c r="B306" s="226"/>
      <c r="C306" s="225"/>
      <c r="D306" s="200" t="s">
        <v>212</v>
      </c>
      <c r="E306" s="227" t="s">
        <v>1</v>
      </c>
      <c r="F306" s="228" t="s">
        <v>2772</v>
      </c>
      <c r="G306" s="225"/>
      <c r="H306" s="227" t="s">
        <v>1</v>
      </c>
      <c r="I306" s="225"/>
      <c r="J306" s="225"/>
      <c r="K306" s="225"/>
      <c r="L306" s="226"/>
      <c r="M306" s="229"/>
      <c r="N306" s="230"/>
      <c r="O306" s="230"/>
      <c r="P306" s="230"/>
      <c r="Q306" s="230"/>
      <c r="R306" s="230"/>
      <c r="S306" s="230"/>
      <c r="T306" s="231"/>
      <c r="U306" s="225"/>
      <c r="V306" s="225"/>
      <c r="AT306" s="101" t="s">
        <v>212</v>
      </c>
      <c r="AU306" s="101" t="s">
        <v>81</v>
      </c>
      <c r="AV306" s="13" t="s">
        <v>81</v>
      </c>
      <c r="AW306" s="13" t="s">
        <v>32</v>
      </c>
      <c r="AX306" s="13" t="s">
        <v>75</v>
      </c>
      <c r="AY306" s="101" t="s">
        <v>204</v>
      </c>
    </row>
    <row r="307" spans="1:65" s="13" customFormat="1" x14ac:dyDescent="0.2">
      <c r="A307" s="225"/>
      <c r="B307" s="226"/>
      <c r="C307" s="225"/>
      <c r="D307" s="200" t="s">
        <v>212</v>
      </c>
      <c r="E307" s="227" t="s">
        <v>1</v>
      </c>
      <c r="F307" s="228" t="s">
        <v>2773</v>
      </c>
      <c r="G307" s="225"/>
      <c r="H307" s="227" t="s">
        <v>1</v>
      </c>
      <c r="I307" s="225"/>
      <c r="J307" s="225"/>
      <c r="K307" s="225"/>
      <c r="L307" s="226"/>
      <c r="M307" s="229"/>
      <c r="N307" s="230"/>
      <c r="O307" s="230"/>
      <c r="P307" s="230"/>
      <c r="Q307" s="230"/>
      <c r="R307" s="230"/>
      <c r="S307" s="230"/>
      <c r="T307" s="231"/>
      <c r="U307" s="225"/>
      <c r="V307" s="225"/>
      <c r="AT307" s="101" t="s">
        <v>212</v>
      </c>
      <c r="AU307" s="101" t="s">
        <v>81</v>
      </c>
      <c r="AV307" s="13" t="s">
        <v>81</v>
      </c>
      <c r="AW307" s="13" t="s">
        <v>32</v>
      </c>
      <c r="AX307" s="13" t="s">
        <v>75</v>
      </c>
      <c r="AY307" s="101" t="s">
        <v>204</v>
      </c>
    </row>
    <row r="308" spans="1:65" s="13" customFormat="1" ht="33.75" x14ac:dyDescent="0.2">
      <c r="A308" s="225"/>
      <c r="B308" s="226"/>
      <c r="C308" s="225"/>
      <c r="D308" s="200" t="s">
        <v>212</v>
      </c>
      <c r="E308" s="227" t="s">
        <v>1</v>
      </c>
      <c r="F308" s="228" t="s">
        <v>2774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81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3" customFormat="1" ht="33.75" x14ac:dyDescent="0.2">
      <c r="A309" s="225"/>
      <c r="B309" s="226"/>
      <c r="C309" s="225"/>
      <c r="D309" s="200" t="s">
        <v>212</v>
      </c>
      <c r="E309" s="227" t="s">
        <v>1</v>
      </c>
      <c r="F309" s="228" t="s">
        <v>2775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81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3" customFormat="1" ht="33.75" x14ac:dyDescent="0.2">
      <c r="A310" s="225"/>
      <c r="B310" s="226"/>
      <c r="C310" s="225"/>
      <c r="D310" s="200" t="s">
        <v>212</v>
      </c>
      <c r="E310" s="227" t="s">
        <v>1</v>
      </c>
      <c r="F310" s="228" t="s">
        <v>2776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81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3" customFormat="1" x14ac:dyDescent="0.2">
      <c r="A311" s="225"/>
      <c r="B311" s="226"/>
      <c r="C311" s="225"/>
      <c r="D311" s="200" t="s">
        <v>212</v>
      </c>
      <c r="E311" s="227" t="s">
        <v>1</v>
      </c>
      <c r="F311" s="228" t="s">
        <v>2777</v>
      </c>
      <c r="G311" s="225"/>
      <c r="H311" s="227" t="s">
        <v>1</v>
      </c>
      <c r="I311" s="225"/>
      <c r="J311" s="225"/>
      <c r="K311" s="225"/>
      <c r="L311" s="226"/>
      <c r="M311" s="229"/>
      <c r="N311" s="230"/>
      <c r="O311" s="230"/>
      <c r="P311" s="230"/>
      <c r="Q311" s="230"/>
      <c r="R311" s="230"/>
      <c r="S311" s="230"/>
      <c r="T311" s="231"/>
      <c r="U311" s="225"/>
      <c r="V311" s="225"/>
      <c r="AT311" s="101" t="s">
        <v>212</v>
      </c>
      <c r="AU311" s="101" t="s">
        <v>81</v>
      </c>
      <c r="AV311" s="13" t="s">
        <v>81</v>
      </c>
      <c r="AW311" s="13" t="s">
        <v>32</v>
      </c>
      <c r="AX311" s="13" t="s">
        <v>75</v>
      </c>
      <c r="AY311" s="101" t="s">
        <v>204</v>
      </c>
    </row>
    <row r="312" spans="1:65" s="13" customFormat="1" ht="33.75" x14ac:dyDescent="0.2">
      <c r="A312" s="225"/>
      <c r="B312" s="226"/>
      <c r="C312" s="225"/>
      <c r="D312" s="200" t="s">
        <v>212</v>
      </c>
      <c r="E312" s="227" t="s">
        <v>1</v>
      </c>
      <c r="F312" s="228" t="s">
        <v>2760</v>
      </c>
      <c r="G312" s="225"/>
      <c r="H312" s="227" t="s">
        <v>1</v>
      </c>
      <c r="I312" s="225"/>
      <c r="J312" s="225"/>
      <c r="K312" s="225"/>
      <c r="L312" s="226"/>
      <c r="M312" s="229"/>
      <c r="N312" s="230"/>
      <c r="O312" s="230"/>
      <c r="P312" s="230"/>
      <c r="Q312" s="230"/>
      <c r="R312" s="230"/>
      <c r="S312" s="230"/>
      <c r="T312" s="231"/>
      <c r="U312" s="225"/>
      <c r="V312" s="225"/>
      <c r="AT312" s="101" t="s">
        <v>212</v>
      </c>
      <c r="AU312" s="101" t="s">
        <v>81</v>
      </c>
      <c r="AV312" s="13" t="s">
        <v>81</v>
      </c>
      <c r="AW312" s="13" t="s">
        <v>32</v>
      </c>
      <c r="AX312" s="13" t="s">
        <v>75</v>
      </c>
      <c r="AY312" s="101" t="s">
        <v>204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2778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81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x14ac:dyDescent="0.2">
      <c r="A314" s="225"/>
      <c r="B314" s="226"/>
      <c r="C314" s="225"/>
      <c r="D314" s="200" t="s">
        <v>212</v>
      </c>
      <c r="E314" s="227" t="s">
        <v>1</v>
      </c>
      <c r="F314" s="228" t="s">
        <v>2762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81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81</v>
      </c>
      <c r="G315" s="198"/>
      <c r="H315" s="203">
        <v>1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81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5" customFormat="1" x14ac:dyDescent="0.2">
      <c r="A316" s="207"/>
      <c r="B316" s="208"/>
      <c r="C316" s="207"/>
      <c r="D316" s="200" t="s">
        <v>212</v>
      </c>
      <c r="E316" s="209" t="s">
        <v>1</v>
      </c>
      <c r="F316" s="210" t="s">
        <v>227</v>
      </c>
      <c r="G316" s="207"/>
      <c r="H316" s="211">
        <v>1</v>
      </c>
      <c r="I316" s="207"/>
      <c r="J316" s="207"/>
      <c r="K316" s="207"/>
      <c r="L316" s="208"/>
      <c r="M316" s="212"/>
      <c r="N316" s="213"/>
      <c r="O316" s="213"/>
      <c r="P316" s="213"/>
      <c r="Q316" s="213"/>
      <c r="R316" s="213"/>
      <c r="S316" s="213"/>
      <c r="T316" s="214"/>
      <c r="U316" s="207"/>
      <c r="V316" s="207"/>
      <c r="AT316" s="103" t="s">
        <v>212</v>
      </c>
      <c r="AU316" s="103" t="s">
        <v>81</v>
      </c>
      <c r="AV316" s="15" t="s">
        <v>211</v>
      </c>
      <c r="AW316" s="15" t="s">
        <v>32</v>
      </c>
      <c r="AX316" s="15" t="s">
        <v>81</v>
      </c>
      <c r="AY316" s="103" t="s">
        <v>204</v>
      </c>
    </row>
    <row r="317" spans="1:65" s="2" customFormat="1" ht="37.9" customHeight="1" x14ac:dyDescent="0.2">
      <c r="A317" s="111"/>
      <c r="B317" s="112"/>
      <c r="C317" s="187" t="s">
        <v>8</v>
      </c>
      <c r="D317" s="187" t="s">
        <v>207</v>
      </c>
      <c r="E317" s="188" t="s">
        <v>2779</v>
      </c>
      <c r="F317" s="189" t="s">
        <v>2780</v>
      </c>
      <c r="G317" s="190" t="s">
        <v>282</v>
      </c>
      <c r="H317" s="191">
        <v>1</v>
      </c>
      <c r="I317" s="192"/>
      <c r="J317" s="192">
        <f>ROUND(I317*H317,2)</f>
        <v>0</v>
      </c>
      <c r="K317" s="193"/>
      <c r="L317" s="112"/>
      <c r="M317" s="194" t="s">
        <v>1</v>
      </c>
      <c r="N317" s="195" t="s">
        <v>40</v>
      </c>
      <c r="O317" s="196">
        <v>0</v>
      </c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310</v>
      </c>
      <c r="AT317" s="99" t="s">
        <v>207</v>
      </c>
      <c r="AU317" s="99" t="s">
        <v>81</v>
      </c>
      <c r="AY317" s="18" t="s">
        <v>204</v>
      </c>
      <c r="BE317" s="100">
        <f>IF(N317="základní",J317,0)</f>
        <v>0</v>
      </c>
      <c r="BF317" s="100">
        <f>IF(N317="snížená",J317,0)</f>
        <v>0</v>
      </c>
      <c r="BG317" s="100">
        <f>IF(N317="zákl. přenesená",J317,0)</f>
        <v>0</v>
      </c>
      <c r="BH317" s="100">
        <f>IF(N317="sníž. přenesená",J317,0)</f>
        <v>0</v>
      </c>
      <c r="BI317" s="100">
        <f>IF(N317="nulová",J317,0)</f>
        <v>0</v>
      </c>
      <c r="BJ317" s="18" t="s">
        <v>81</v>
      </c>
      <c r="BK317" s="100">
        <f>ROUND(I317*H317,2)</f>
        <v>0</v>
      </c>
      <c r="BL317" s="18" t="s">
        <v>310</v>
      </c>
      <c r="BM317" s="99" t="s">
        <v>223</v>
      </c>
    </row>
    <row r="318" spans="1:65" s="13" customFormat="1" ht="22.5" x14ac:dyDescent="0.2">
      <c r="A318" s="225"/>
      <c r="B318" s="226"/>
      <c r="C318" s="225"/>
      <c r="D318" s="200" t="s">
        <v>212</v>
      </c>
      <c r="E318" s="227" t="s">
        <v>1</v>
      </c>
      <c r="F318" s="228" t="s">
        <v>2765</v>
      </c>
      <c r="G318" s="225"/>
      <c r="H318" s="227" t="s">
        <v>1</v>
      </c>
      <c r="I318" s="225"/>
      <c r="J318" s="225"/>
      <c r="K318" s="225"/>
      <c r="L318" s="226"/>
      <c r="M318" s="229"/>
      <c r="N318" s="230"/>
      <c r="O318" s="230"/>
      <c r="P318" s="230"/>
      <c r="Q318" s="230"/>
      <c r="R318" s="230"/>
      <c r="S318" s="230"/>
      <c r="T318" s="231"/>
      <c r="U318" s="225"/>
      <c r="V318" s="225"/>
      <c r="AT318" s="101" t="s">
        <v>212</v>
      </c>
      <c r="AU318" s="101" t="s">
        <v>81</v>
      </c>
      <c r="AV318" s="13" t="s">
        <v>81</v>
      </c>
      <c r="AW318" s="13" t="s">
        <v>32</v>
      </c>
      <c r="AX318" s="13" t="s">
        <v>75</v>
      </c>
      <c r="AY318" s="101" t="s">
        <v>204</v>
      </c>
    </row>
    <row r="319" spans="1:65" s="13" customFormat="1" ht="22.5" x14ac:dyDescent="0.2">
      <c r="A319" s="225"/>
      <c r="B319" s="226"/>
      <c r="C319" s="225"/>
      <c r="D319" s="200" t="s">
        <v>212</v>
      </c>
      <c r="E319" s="227" t="s">
        <v>1</v>
      </c>
      <c r="F319" s="228" t="s">
        <v>2766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81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3" customFormat="1" ht="22.5" x14ac:dyDescent="0.2">
      <c r="A320" s="225"/>
      <c r="B320" s="226"/>
      <c r="C320" s="225"/>
      <c r="D320" s="200" t="s">
        <v>212</v>
      </c>
      <c r="E320" s="227" t="s">
        <v>1</v>
      </c>
      <c r="F320" s="228" t="s">
        <v>2751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81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51" s="13" customFormat="1" x14ac:dyDescent="0.2">
      <c r="A321" s="225"/>
      <c r="B321" s="226"/>
      <c r="C321" s="225"/>
      <c r="D321" s="200" t="s">
        <v>212</v>
      </c>
      <c r="E321" s="227" t="s">
        <v>1</v>
      </c>
      <c r="F321" s="228" t="s">
        <v>2767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81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51" s="13" customFormat="1" ht="33.75" x14ac:dyDescent="0.2">
      <c r="A322" s="225"/>
      <c r="B322" s="226"/>
      <c r="C322" s="225"/>
      <c r="D322" s="200" t="s">
        <v>212</v>
      </c>
      <c r="E322" s="227" t="s">
        <v>1</v>
      </c>
      <c r="F322" s="228" t="s">
        <v>2768</v>
      </c>
      <c r="G322" s="225"/>
      <c r="H322" s="227" t="s">
        <v>1</v>
      </c>
      <c r="I322" s="225"/>
      <c r="J322" s="225"/>
      <c r="K322" s="225"/>
      <c r="L322" s="226"/>
      <c r="M322" s="229"/>
      <c r="N322" s="230"/>
      <c r="O322" s="230"/>
      <c r="P322" s="230"/>
      <c r="Q322" s="230"/>
      <c r="R322" s="230"/>
      <c r="S322" s="230"/>
      <c r="T322" s="231"/>
      <c r="U322" s="225"/>
      <c r="V322" s="225"/>
      <c r="AT322" s="101" t="s">
        <v>212</v>
      </c>
      <c r="AU322" s="101" t="s">
        <v>81</v>
      </c>
      <c r="AV322" s="13" t="s">
        <v>81</v>
      </c>
      <c r="AW322" s="13" t="s">
        <v>32</v>
      </c>
      <c r="AX322" s="13" t="s">
        <v>75</v>
      </c>
      <c r="AY322" s="101" t="s">
        <v>204</v>
      </c>
    </row>
    <row r="323" spans="1:51" s="13" customFormat="1" x14ac:dyDescent="0.2">
      <c r="A323" s="225"/>
      <c r="B323" s="226"/>
      <c r="C323" s="225"/>
      <c r="D323" s="200" t="s">
        <v>212</v>
      </c>
      <c r="E323" s="227" t="s">
        <v>1</v>
      </c>
      <c r="F323" s="228" t="s">
        <v>2769</v>
      </c>
      <c r="G323" s="225"/>
      <c r="H323" s="227" t="s">
        <v>1</v>
      </c>
      <c r="I323" s="225"/>
      <c r="J323" s="225"/>
      <c r="K323" s="225"/>
      <c r="L323" s="226"/>
      <c r="M323" s="229"/>
      <c r="N323" s="230"/>
      <c r="O323" s="230"/>
      <c r="P323" s="230"/>
      <c r="Q323" s="230"/>
      <c r="R323" s="230"/>
      <c r="S323" s="230"/>
      <c r="T323" s="231"/>
      <c r="U323" s="225"/>
      <c r="V323" s="225"/>
      <c r="AT323" s="101" t="s">
        <v>212</v>
      </c>
      <c r="AU323" s="101" t="s">
        <v>81</v>
      </c>
      <c r="AV323" s="13" t="s">
        <v>81</v>
      </c>
      <c r="AW323" s="13" t="s">
        <v>32</v>
      </c>
      <c r="AX323" s="13" t="s">
        <v>75</v>
      </c>
      <c r="AY323" s="101" t="s">
        <v>204</v>
      </c>
    </row>
    <row r="324" spans="1:51" s="13" customFormat="1" ht="22.5" x14ac:dyDescent="0.2">
      <c r="A324" s="225"/>
      <c r="B324" s="226"/>
      <c r="C324" s="225"/>
      <c r="D324" s="200" t="s">
        <v>212</v>
      </c>
      <c r="E324" s="227" t="s">
        <v>1</v>
      </c>
      <c r="F324" s="228" t="s">
        <v>2770</v>
      </c>
      <c r="G324" s="225"/>
      <c r="H324" s="227" t="s">
        <v>1</v>
      </c>
      <c r="I324" s="225"/>
      <c r="J324" s="225"/>
      <c r="K324" s="225"/>
      <c r="L324" s="226"/>
      <c r="M324" s="229"/>
      <c r="N324" s="230"/>
      <c r="O324" s="230"/>
      <c r="P324" s="230"/>
      <c r="Q324" s="230"/>
      <c r="R324" s="230"/>
      <c r="S324" s="230"/>
      <c r="T324" s="231"/>
      <c r="U324" s="225"/>
      <c r="V324" s="225"/>
      <c r="AT324" s="101" t="s">
        <v>212</v>
      </c>
      <c r="AU324" s="101" t="s">
        <v>81</v>
      </c>
      <c r="AV324" s="13" t="s">
        <v>81</v>
      </c>
      <c r="AW324" s="13" t="s">
        <v>32</v>
      </c>
      <c r="AX324" s="13" t="s">
        <v>75</v>
      </c>
      <c r="AY324" s="101" t="s">
        <v>204</v>
      </c>
    </row>
    <row r="325" spans="1:51" s="13" customFormat="1" x14ac:dyDescent="0.2">
      <c r="A325" s="225"/>
      <c r="B325" s="226"/>
      <c r="C325" s="225"/>
      <c r="D325" s="200" t="s">
        <v>212</v>
      </c>
      <c r="E325" s="227" t="s">
        <v>1</v>
      </c>
      <c r="F325" s="228" t="s">
        <v>2771</v>
      </c>
      <c r="G325" s="225"/>
      <c r="H325" s="227" t="s">
        <v>1</v>
      </c>
      <c r="I325" s="225"/>
      <c r="J325" s="225"/>
      <c r="K325" s="225"/>
      <c r="L325" s="226"/>
      <c r="M325" s="229"/>
      <c r="N325" s="230"/>
      <c r="O325" s="230"/>
      <c r="P325" s="230"/>
      <c r="Q325" s="230"/>
      <c r="R325" s="230"/>
      <c r="S325" s="230"/>
      <c r="T325" s="231"/>
      <c r="U325" s="225"/>
      <c r="V325" s="225"/>
      <c r="AT325" s="101" t="s">
        <v>212</v>
      </c>
      <c r="AU325" s="101" t="s">
        <v>81</v>
      </c>
      <c r="AV325" s="13" t="s">
        <v>81</v>
      </c>
      <c r="AW325" s="13" t="s">
        <v>32</v>
      </c>
      <c r="AX325" s="13" t="s">
        <v>75</v>
      </c>
      <c r="AY325" s="101" t="s">
        <v>204</v>
      </c>
    </row>
    <row r="326" spans="1:51" s="13" customFormat="1" ht="33.75" x14ac:dyDescent="0.2">
      <c r="A326" s="225"/>
      <c r="B326" s="226"/>
      <c r="C326" s="225"/>
      <c r="D326" s="200" t="s">
        <v>212</v>
      </c>
      <c r="E326" s="227" t="s">
        <v>1</v>
      </c>
      <c r="F326" s="228" t="s">
        <v>2772</v>
      </c>
      <c r="G326" s="225"/>
      <c r="H326" s="227" t="s">
        <v>1</v>
      </c>
      <c r="I326" s="225"/>
      <c r="J326" s="225"/>
      <c r="K326" s="225"/>
      <c r="L326" s="226"/>
      <c r="M326" s="229"/>
      <c r="N326" s="230"/>
      <c r="O326" s="230"/>
      <c r="P326" s="230"/>
      <c r="Q326" s="230"/>
      <c r="R326" s="230"/>
      <c r="S326" s="230"/>
      <c r="T326" s="231"/>
      <c r="U326" s="225"/>
      <c r="V326" s="225"/>
      <c r="AT326" s="101" t="s">
        <v>212</v>
      </c>
      <c r="AU326" s="101" t="s">
        <v>81</v>
      </c>
      <c r="AV326" s="13" t="s">
        <v>81</v>
      </c>
      <c r="AW326" s="13" t="s">
        <v>32</v>
      </c>
      <c r="AX326" s="13" t="s">
        <v>75</v>
      </c>
      <c r="AY326" s="101" t="s">
        <v>204</v>
      </c>
    </row>
    <row r="327" spans="1:51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2773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81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51" s="13" customFormat="1" ht="33.75" x14ac:dyDescent="0.2">
      <c r="A328" s="225"/>
      <c r="B328" s="226"/>
      <c r="C328" s="225"/>
      <c r="D328" s="200" t="s">
        <v>212</v>
      </c>
      <c r="E328" s="227" t="s">
        <v>1</v>
      </c>
      <c r="F328" s="228" t="s">
        <v>2774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81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51" s="13" customFormat="1" ht="33.75" x14ac:dyDescent="0.2">
      <c r="A329" s="225"/>
      <c r="B329" s="226"/>
      <c r="C329" s="225"/>
      <c r="D329" s="200" t="s">
        <v>212</v>
      </c>
      <c r="E329" s="227" t="s">
        <v>1</v>
      </c>
      <c r="F329" s="228" t="s">
        <v>2775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81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51" s="13" customFormat="1" ht="33.75" x14ac:dyDescent="0.2">
      <c r="A330" s="225"/>
      <c r="B330" s="226"/>
      <c r="C330" s="225"/>
      <c r="D330" s="200" t="s">
        <v>212</v>
      </c>
      <c r="E330" s="227" t="s">
        <v>1</v>
      </c>
      <c r="F330" s="228" t="s">
        <v>2776</v>
      </c>
      <c r="G330" s="225"/>
      <c r="H330" s="227" t="s">
        <v>1</v>
      </c>
      <c r="I330" s="225"/>
      <c r="J330" s="225"/>
      <c r="K330" s="225"/>
      <c r="L330" s="226"/>
      <c r="M330" s="229"/>
      <c r="N330" s="230"/>
      <c r="O330" s="230"/>
      <c r="P330" s="230"/>
      <c r="Q330" s="230"/>
      <c r="R330" s="230"/>
      <c r="S330" s="230"/>
      <c r="T330" s="231"/>
      <c r="U330" s="225"/>
      <c r="V330" s="225"/>
      <c r="AT330" s="101" t="s">
        <v>212</v>
      </c>
      <c r="AU330" s="101" t="s">
        <v>81</v>
      </c>
      <c r="AV330" s="13" t="s">
        <v>81</v>
      </c>
      <c r="AW330" s="13" t="s">
        <v>32</v>
      </c>
      <c r="AX330" s="13" t="s">
        <v>75</v>
      </c>
      <c r="AY330" s="101" t="s">
        <v>204</v>
      </c>
    </row>
    <row r="331" spans="1:51" s="13" customFormat="1" x14ac:dyDescent="0.2">
      <c r="A331" s="225"/>
      <c r="B331" s="226"/>
      <c r="C331" s="225"/>
      <c r="D331" s="200" t="s">
        <v>212</v>
      </c>
      <c r="E331" s="227" t="s">
        <v>1</v>
      </c>
      <c r="F331" s="228" t="s">
        <v>2777</v>
      </c>
      <c r="G331" s="225"/>
      <c r="H331" s="227" t="s">
        <v>1</v>
      </c>
      <c r="I331" s="225"/>
      <c r="J331" s="225"/>
      <c r="K331" s="225"/>
      <c r="L331" s="226"/>
      <c r="M331" s="229"/>
      <c r="N331" s="230"/>
      <c r="O331" s="230"/>
      <c r="P331" s="230"/>
      <c r="Q331" s="230"/>
      <c r="R331" s="230"/>
      <c r="S331" s="230"/>
      <c r="T331" s="231"/>
      <c r="U331" s="225"/>
      <c r="V331" s="225"/>
      <c r="AT331" s="101" t="s">
        <v>212</v>
      </c>
      <c r="AU331" s="101" t="s">
        <v>81</v>
      </c>
      <c r="AV331" s="13" t="s">
        <v>81</v>
      </c>
      <c r="AW331" s="13" t="s">
        <v>32</v>
      </c>
      <c r="AX331" s="13" t="s">
        <v>75</v>
      </c>
      <c r="AY331" s="101" t="s">
        <v>204</v>
      </c>
    </row>
    <row r="332" spans="1:51" s="13" customFormat="1" ht="33.75" x14ac:dyDescent="0.2">
      <c r="A332" s="225"/>
      <c r="B332" s="226"/>
      <c r="C332" s="225"/>
      <c r="D332" s="200" t="s">
        <v>212</v>
      </c>
      <c r="E332" s="227" t="s">
        <v>1</v>
      </c>
      <c r="F332" s="228" t="s">
        <v>2760</v>
      </c>
      <c r="G332" s="225"/>
      <c r="H332" s="227" t="s">
        <v>1</v>
      </c>
      <c r="I332" s="225"/>
      <c r="J332" s="225"/>
      <c r="K332" s="225"/>
      <c r="L332" s="226"/>
      <c r="M332" s="229"/>
      <c r="N332" s="230"/>
      <c r="O332" s="230"/>
      <c r="P332" s="230"/>
      <c r="Q332" s="230"/>
      <c r="R332" s="230"/>
      <c r="S332" s="230"/>
      <c r="T332" s="231"/>
      <c r="U332" s="225"/>
      <c r="V332" s="225"/>
      <c r="AT332" s="101" t="s">
        <v>212</v>
      </c>
      <c r="AU332" s="101" t="s">
        <v>81</v>
      </c>
      <c r="AV332" s="13" t="s">
        <v>81</v>
      </c>
      <c r="AW332" s="13" t="s">
        <v>32</v>
      </c>
      <c r="AX332" s="13" t="s">
        <v>75</v>
      </c>
      <c r="AY332" s="101" t="s">
        <v>204</v>
      </c>
    </row>
    <row r="333" spans="1:51" s="13" customFormat="1" x14ac:dyDescent="0.2">
      <c r="A333" s="225"/>
      <c r="B333" s="226"/>
      <c r="C333" s="225"/>
      <c r="D333" s="200" t="s">
        <v>212</v>
      </c>
      <c r="E333" s="227" t="s">
        <v>1</v>
      </c>
      <c r="F333" s="228" t="s">
        <v>2778</v>
      </c>
      <c r="G333" s="225"/>
      <c r="H333" s="227" t="s">
        <v>1</v>
      </c>
      <c r="I333" s="225"/>
      <c r="J333" s="225"/>
      <c r="K333" s="225"/>
      <c r="L333" s="226"/>
      <c r="M333" s="229"/>
      <c r="N333" s="230"/>
      <c r="O333" s="230"/>
      <c r="P333" s="230"/>
      <c r="Q333" s="230"/>
      <c r="R333" s="230"/>
      <c r="S333" s="230"/>
      <c r="T333" s="231"/>
      <c r="U333" s="225"/>
      <c r="V333" s="225"/>
      <c r="AT333" s="101" t="s">
        <v>212</v>
      </c>
      <c r="AU333" s="101" t="s">
        <v>81</v>
      </c>
      <c r="AV333" s="13" t="s">
        <v>81</v>
      </c>
      <c r="AW333" s="13" t="s">
        <v>32</v>
      </c>
      <c r="AX333" s="13" t="s">
        <v>75</v>
      </c>
      <c r="AY333" s="101" t="s">
        <v>204</v>
      </c>
    </row>
    <row r="334" spans="1:51" s="13" customFormat="1" x14ac:dyDescent="0.2">
      <c r="A334" s="225"/>
      <c r="B334" s="226"/>
      <c r="C334" s="225"/>
      <c r="D334" s="200" t="s">
        <v>212</v>
      </c>
      <c r="E334" s="227" t="s">
        <v>1</v>
      </c>
      <c r="F334" s="228" t="s">
        <v>2762</v>
      </c>
      <c r="G334" s="225"/>
      <c r="H334" s="227" t="s">
        <v>1</v>
      </c>
      <c r="I334" s="225"/>
      <c r="J334" s="225"/>
      <c r="K334" s="225"/>
      <c r="L334" s="226"/>
      <c r="M334" s="229"/>
      <c r="N334" s="230"/>
      <c r="O334" s="230"/>
      <c r="P334" s="230"/>
      <c r="Q334" s="230"/>
      <c r="R334" s="230"/>
      <c r="S334" s="230"/>
      <c r="T334" s="231"/>
      <c r="U334" s="225"/>
      <c r="V334" s="225"/>
      <c r="AT334" s="101" t="s">
        <v>212</v>
      </c>
      <c r="AU334" s="101" t="s">
        <v>81</v>
      </c>
      <c r="AV334" s="13" t="s">
        <v>81</v>
      </c>
      <c r="AW334" s="13" t="s">
        <v>32</v>
      </c>
      <c r="AX334" s="13" t="s">
        <v>75</v>
      </c>
      <c r="AY334" s="101" t="s">
        <v>204</v>
      </c>
    </row>
    <row r="335" spans="1:51" s="14" customFormat="1" x14ac:dyDescent="0.2">
      <c r="A335" s="198"/>
      <c r="B335" s="199"/>
      <c r="C335" s="198"/>
      <c r="D335" s="200" t="s">
        <v>212</v>
      </c>
      <c r="E335" s="201" t="s">
        <v>1</v>
      </c>
      <c r="F335" s="202" t="s">
        <v>81</v>
      </c>
      <c r="G335" s="198"/>
      <c r="H335" s="203">
        <v>1</v>
      </c>
      <c r="I335" s="198"/>
      <c r="J335" s="198"/>
      <c r="K335" s="198"/>
      <c r="L335" s="199"/>
      <c r="M335" s="204"/>
      <c r="N335" s="205"/>
      <c r="O335" s="205"/>
      <c r="P335" s="205"/>
      <c r="Q335" s="205"/>
      <c r="R335" s="205"/>
      <c r="S335" s="205"/>
      <c r="T335" s="206"/>
      <c r="U335" s="198"/>
      <c r="V335" s="198"/>
      <c r="AT335" s="102" t="s">
        <v>212</v>
      </c>
      <c r="AU335" s="102" t="s">
        <v>81</v>
      </c>
      <c r="AV335" s="14" t="s">
        <v>83</v>
      </c>
      <c r="AW335" s="14" t="s">
        <v>32</v>
      </c>
      <c r="AX335" s="14" t="s">
        <v>75</v>
      </c>
      <c r="AY335" s="102" t="s">
        <v>204</v>
      </c>
    </row>
    <row r="336" spans="1:51" s="15" customFormat="1" x14ac:dyDescent="0.2">
      <c r="A336" s="207"/>
      <c r="B336" s="208"/>
      <c r="C336" s="207"/>
      <c r="D336" s="200" t="s">
        <v>212</v>
      </c>
      <c r="E336" s="209" t="s">
        <v>1</v>
      </c>
      <c r="F336" s="210" t="s">
        <v>227</v>
      </c>
      <c r="G336" s="207"/>
      <c r="H336" s="211">
        <v>1</v>
      </c>
      <c r="I336" s="207"/>
      <c r="J336" s="207"/>
      <c r="K336" s="207"/>
      <c r="L336" s="208"/>
      <c r="M336" s="212"/>
      <c r="N336" s="213"/>
      <c r="O336" s="213"/>
      <c r="P336" s="213"/>
      <c r="Q336" s="213"/>
      <c r="R336" s="213"/>
      <c r="S336" s="213"/>
      <c r="T336" s="214"/>
      <c r="U336" s="207"/>
      <c r="V336" s="207"/>
      <c r="AT336" s="103" t="s">
        <v>212</v>
      </c>
      <c r="AU336" s="103" t="s">
        <v>81</v>
      </c>
      <c r="AV336" s="15" t="s">
        <v>211</v>
      </c>
      <c r="AW336" s="15" t="s">
        <v>32</v>
      </c>
      <c r="AX336" s="15" t="s">
        <v>81</v>
      </c>
      <c r="AY336" s="103" t="s">
        <v>204</v>
      </c>
    </row>
    <row r="337" spans="1:65" s="2" customFormat="1" ht="24.2" customHeight="1" x14ac:dyDescent="0.2">
      <c r="A337" s="111"/>
      <c r="B337" s="112"/>
      <c r="C337" s="187" t="s">
        <v>310</v>
      </c>
      <c r="D337" s="187" t="s">
        <v>207</v>
      </c>
      <c r="E337" s="188" t="s">
        <v>2781</v>
      </c>
      <c r="F337" s="189" t="s">
        <v>2782</v>
      </c>
      <c r="G337" s="190" t="s">
        <v>282</v>
      </c>
      <c r="H337" s="191">
        <v>1</v>
      </c>
      <c r="I337" s="192"/>
      <c r="J337" s="192">
        <f>ROUND(I337*H337,2)</f>
        <v>0</v>
      </c>
      <c r="K337" s="193"/>
      <c r="L337" s="112"/>
      <c r="M337" s="194" t="s">
        <v>1</v>
      </c>
      <c r="N337" s="195" t="s">
        <v>40</v>
      </c>
      <c r="O337" s="196">
        <v>0</v>
      </c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111"/>
      <c r="V337" s="111"/>
      <c r="W337" s="29"/>
      <c r="X337" s="29"/>
      <c r="Y337" s="29"/>
      <c r="Z337" s="29"/>
      <c r="AA337" s="29"/>
      <c r="AB337" s="29"/>
      <c r="AC337" s="29"/>
      <c r="AD337" s="29"/>
      <c r="AE337" s="29"/>
      <c r="AR337" s="99" t="s">
        <v>310</v>
      </c>
      <c r="AT337" s="99" t="s">
        <v>207</v>
      </c>
      <c r="AU337" s="99" t="s">
        <v>81</v>
      </c>
      <c r="AY337" s="18" t="s">
        <v>204</v>
      </c>
      <c r="BE337" s="100">
        <f>IF(N337="základní",J337,0)</f>
        <v>0</v>
      </c>
      <c r="BF337" s="100">
        <f>IF(N337="snížená",J337,0)</f>
        <v>0</v>
      </c>
      <c r="BG337" s="100">
        <f>IF(N337="zákl. přenesená",J337,0)</f>
        <v>0</v>
      </c>
      <c r="BH337" s="100">
        <f>IF(N337="sníž. přenesená",J337,0)</f>
        <v>0</v>
      </c>
      <c r="BI337" s="100">
        <f>IF(N337="nulová",J337,0)</f>
        <v>0</v>
      </c>
      <c r="BJ337" s="18" t="s">
        <v>81</v>
      </c>
      <c r="BK337" s="100">
        <f>ROUND(I337*H337,2)</f>
        <v>0</v>
      </c>
      <c r="BL337" s="18" t="s">
        <v>310</v>
      </c>
      <c r="BM337" s="99" t="s">
        <v>389</v>
      </c>
    </row>
    <row r="338" spans="1:65" s="13" customFormat="1" ht="22.5" x14ac:dyDescent="0.2">
      <c r="A338" s="225"/>
      <c r="B338" s="226"/>
      <c r="C338" s="225"/>
      <c r="D338" s="200" t="s">
        <v>212</v>
      </c>
      <c r="E338" s="227" t="s">
        <v>1</v>
      </c>
      <c r="F338" s="228" t="s">
        <v>2765</v>
      </c>
      <c r="G338" s="225"/>
      <c r="H338" s="227" t="s">
        <v>1</v>
      </c>
      <c r="I338" s="225"/>
      <c r="J338" s="225"/>
      <c r="K338" s="225"/>
      <c r="L338" s="226"/>
      <c r="M338" s="229"/>
      <c r="N338" s="230"/>
      <c r="O338" s="230"/>
      <c r="P338" s="230"/>
      <c r="Q338" s="230"/>
      <c r="R338" s="230"/>
      <c r="S338" s="230"/>
      <c r="T338" s="231"/>
      <c r="U338" s="225"/>
      <c r="V338" s="225"/>
      <c r="AT338" s="101" t="s">
        <v>212</v>
      </c>
      <c r="AU338" s="101" t="s">
        <v>81</v>
      </c>
      <c r="AV338" s="13" t="s">
        <v>81</v>
      </c>
      <c r="AW338" s="13" t="s">
        <v>32</v>
      </c>
      <c r="AX338" s="13" t="s">
        <v>75</v>
      </c>
      <c r="AY338" s="101" t="s">
        <v>204</v>
      </c>
    </row>
    <row r="339" spans="1:65" s="13" customFormat="1" ht="22.5" x14ac:dyDescent="0.2">
      <c r="A339" s="225"/>
      <c r="B339" s="226"/>
      <c r="C339" s="225"/>
      <c r="D339" s="200" t="s">
        <v>212</v>
      </c>
      <c r="E339" s="227" t="s">
        <v>1</v>
      </c>
      <c r="F339" s="228" t="s">
        <v>2766</v>
      </c>
      <c r="G339" s="225"/>
      <c r="H339" s="227" t="s">
        <v>1</v>
      </c>
      <c r="I339" s="225"/>
      <c r="J339" s="225"/>
      <c r="K339" s="225"/>
      <c r="L339" s="226"/>
      <c r="M339" s="229"/>
      <c r="N339" s="230"/>
      <c r="O339" s="230"/>
      <c r="P339" s="230"/>
      <c r="Q339" s="230"/>
      <c r="R339" s="230"/>
      <c r="S339" s="230"/>
      <c r="T339" s="231"/>
      <c r="U339" s="225"/>
      <c r="V339" s="225"/>
      <c r="AT339" s="101" t="s">
        <v>212</v>
      </c>
      <c r="AU339" s="101" t="s">
        <v>81</v>
      </c>
      <c r="AV339" s="13" t="s">
        <v>81</v>
      </c>
      <c r="AW339" s="13" t="s">
        <v>32</v>
      </c>
      <c r="AX339" s="13" t="s">
        <v>75</v>
      </c>
      <c r="AY339" s="101" t="s">
        <v>204</v>
      </c>
    </row>
    <row r="340" spans="1:65" s="13" customFormat="1" ht="22.5" x14ac:dyDescent="0.2">
      <c r="A340" s="225"/>
      <c r="B340" s="226"/>
      <c r="C340" s="225"/>
      <c r="D340" s="200" t="s">
        <v>212</v>
      </c>
      <c r="E340" s="227" t="s">
        <v>1</v>
      </c>
      <c r="F340" s="228" t="s">
        <v>2751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81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3" customFormat="1" x14ac:dyDescent="0.2">
      <c r="A341" s="225"/>
      <c r="B341" s="226"/>
      <c r="C341" s="225"/>
      <c r="D341" s="200" t="s">
        <v>212</v>
      </c>
      <c r="E341" s="227" t="s">
        <v>1</v>
      </c>
      <c r="F341" s="228" t="s">
        <v>2783</v>
      </c>
      <c r="G341" s="225"/>
      <c r="H341" s="227" t="s">
        <v>1</v>
      </c>
      <c r="I341" s="225"/>
      <c r="J341" s="225"/>
      <c r="K341" s="225"/>
      <c r="L341" s="226"/>
      <c r="M341" s="229"/>
      <c r="N341" s="230"/>
      <c r="O341" s="230"/>
      <c r="P341" s="230"/>
      <c r="Q341" s="230"/>
      <c r="R341" s="230"/>
      <c r="S341" s="230"/>
      <c r="T341" s="231"/>
      <c r="U341" s="225"/>
      <c r="V341" s="225"/>
      <c r="AT341" s="101" t="s">
        <v>212</v>
      </c>
      <c r="AU341" s="101" t="s">
        <v>81</v>
      </c>
      <c r="AV341" s="13" t="s">
        <v>81</v>
      </c>
      <c r="AW341" s="13" t="s">
        <v>32</v>
      </c>
      <c r="AX341" s="13" t="s">
        <v>75</v>
      </c>
      <c r="AY341" s="101" t="s">
        <v>204</v>
      </c>
    </row>
    <row r="342" spans="1:65" s="13" customFormat="1" x14ac:dyDescent="0.2">
      <c r="A342" s="225"/>
      <c r="B342" s="226"/>
      <c r="C342" s="225"/>
      <c r="D342" s="200" t="s">
        <v>212</v>
      </c>
      <c r="E342" s="227" t="s">
        <v>1</v>
      </c>
      <c r="F342" s="228" t="s">
        <v>2784</v>
      </c>
      <c r="G342" s="225"/>
      <c r="H342" s="227" t="s">
        <v>1</v>
      </c>
      <c r="I342" s="225"/>
      <c r="J342" s="225"/>
      <c r="K342" s="225"/>
      <c r="L342" s="226"/>
      <c r="M342" s="229"/>
      <c r="N342" s="230"/>
      <c r="O342" s="230"/>
      <c r="P342" s="230"/>
      <c r="Q342" s="230"/>
      <c r="R342" s="230"/>
      <c r="S342" s="230"/>
      <c r="T342" s="231"/>
      <c r="U342" s="225"/>
      <c r="V342" s="225"/>
      <c r="AT342" s="101" t="s">
        <v>212</v>
      </c>
      <c r="AU342" s="101" t="s">
        <v>81</v>
      </c>
      <c r="AV342" s="13" t="s">
        <v>81</v>
      </c>
      <c r="AW342" s="13" t="s">
        <v>32</v>
      </c>
      <c r="AX342" s="13" t="s">
        <v>75</v>
      </c>
      <c r="AY342" s="101" t="s">
        <v>204</v>
      </c>
    </row>
    <row r="343" spans="1:65" s="13" customFormat="1" ht="33.75" x14ac:dyDescent="0.2">
      <c r="A343" s="225"/>
      <c r="B343" s="226"/>
      <c r="C343" s="225"/>
      <c r="D343" s="200" t="s">
        <v>212</v>
      </c>
      <c r="E343" s="227" t="s">
        <v>1</v>
      </c>
      <c r="F343" s="228" t="s">
        <v>2768</v>
      </c>
      <c r="G343" s="225"/>
      <c r="H343" s="227" t="s">
        <v>1</v>
      </c>
      <c r="I343" s="225"/>
      <c r="J343" s="225"/>
      <c r="K343" s="225"/>
      <c r="L343" s="226"/>
      <c r="M343" s="229"/>
      <c r="N343" s="230"/>
      <c r="O343" s="230"/>
      <c r="P343" s="230"/>
      <c r="Q343" s="230"/>
      <c r="R343" s="230"/>
      <c r="S343" s="230"/>
      <c r="T343" s="231"/>
      <c r="U343" s="225"/>
      <c r="V343" s="225"/>
      <c r="AT343" s="101" t="s">
        <v>212</v>
      </c>
      <c r="AU343" s="101" t="s">
        <v>81</v>
      </c>
      <c r="AV343" s="13" t="s">
        <v>81</v>
      </c>
      <c r="AW343" s="13" t="s">
        <v>32</v>
      </c>
      <c r="AX343" s="13" t="s">
        <v>75</v>
      </c>
      <c r="AY343" s="101" t="s">
        <v>204</v>
      </c>
    </row>
    <row r="344" spans="1:65" s="13" customFormat="1" x14ac:dyDescent="0.2">
      <c r="A344" s="225"/>
      <c r="B344" s="226"/>
      <c r="C344" s="225"/>
      <c r="D344" s="200" t="s">
        <v>212</v>
      </c>
      <c r="E344" s="227" t="s">
        <v>1</v>
      </c>
      <c r="F344" s="228" t="s">
        <v>2769</v>
      </c>
      <c r="G344" s="225"/>
      <c r="H344" s="227" t="s">
        <v>1</v>
      </c>
      <c r="I344" s="225"/>
      <c r="J344" s="225"/>
      <c r="K344" s="225"/>
      <c r="L344" s="226"/>
      <c r="M344" s="229"/>
      <c r="N344" s="230"/>
      <c r="O344" s="230"/>
      <c r="P344" s="230"/>
      <c r="Q344" s="230"/>
      <c r="R344" s="230"/>
      <c r="S344" s="230"/>
      <c r="T344" s="231"/>
      <c r="U344" s="225"/>
      <c r="V344" s="225"/>
      <c r="AT344" s="101" t="s">
        <v>212</v>
      </c>
      <c r="AU344" s="101" t="s">
        <v>81</v>
      </c>
      <c r="AV344" s="13" t="s">
        <v>81</v>
      </c>
      <c r="AW344" s="13" t="s">
        <v>32</v>
      </c>
      <c r="AX344" s="13" t="s">
        <v>75</v>
      </c>
      <c r="AY344" s="101" t="s">
        <v>204</v>
      </c>
    </row>
    <row r="345" spans="1:65" s="13" customFormat="1" ht="33.75" x14ac:dyDescent="0.2">
      <c r="A345" s="225"/>
      <c r="B345" s="226"/>
      <c r="C345" s="225"/>
      <c r="D345" s="200" t="s">
        <v>212</v>
      </c>
      <c r="E345" s="227" t="s">
        <v>1</v>
      </c>
      <c r="F345" s="228" t="s">
        <v>2775</v>
      </c>
      <c r="G345" s="225"/>
      <c r="H345" s="227" t="s">
        <v>1</v>
      </c>
      <c r="I345" s="225"/>
      <c r="J345" s="225"/>
      <c r="K345" s="225"/>
      <c r="L345" s="226"/>
      <c r="M345" s="229"/>
      <c r="N345" s="230"/>
      <c r="O345" s="230"/>
      <c r="P345" s="230"/>
      <c r="Q345" s="230"/>
      <c r="R345" s="230"/>
      <c r="S345" s="230"/>
      <c r="T345" s="231"/>
      <c r="U345" s="225"/>
      <c r="V345" s="225"/>
      <c r="AT345" s="101" t="s">
        <v>212</v>
      </c>
      <c r="AU345" s="101" t="s">
        <v>81</v>
      </c>
      <c r="AV345" s="13" t="s">
        <v>81</v>
      </c>
      <c r="AW345" s="13" t="s">
        <v>32</v>
      </c>
      <c r="AX345" s="13" t="s">
        <v>75</v>
      </c>
      <c r="AY345" s="101" t="s">
        <v>204</v>
      </c>
    </row>
    <row r="346" spans="1:65" s="13" customFormat="1" ht="22.5" x14ac:dyDescent="0.2">
      <c r="A346" s="225"/>
      <c r="B346" s="226"/>
      <c r="C346" s="225"/>
      <c r="D346" s="200" t="s">
        <v>212</v>
      </c>
      <c r="E346" s="227" t="s">
        <v>1</v>
      </c>
      <c r="F346" s="228" t="s">
        <v>2785</v>
      </c>
      <c r="G346" s="225"/>
      <c r="H346" s="227" t="s">
        <v>1</v>
      </c>
      <c r="I346" s="225"/>
      <c r="J346" s="225"/>
      <c r="K346" s="225"/>
      <c r="L346" s="226"/>
      <c r="M346" s="229"/>
      <c r="N346" s="230"/>
      <c r="O346" s="230"/>
      <c r="P346" s="230"/>
      <c r="Q346" s="230"/>
      <c r="R346" s="230"/>
      <c r="S346" s="230"/>
      <c r="T346" s="231"/>
      <c r="U346" s="225"/>
      <c r="V346" s="225"/>
      <c r="AT346" s="101" t="s">
        <v>212</v>
      </c>
      <c r="AU346" s="101" t="s">
        <v>81</v>
      </c>
      <c r="AV346" s="13" t="s">
        <v>81</v>
      </c>
      <c r="AW346" s="13" t="s">
        <v>32</v>
      </c>
      <c r="AX346" s="13" t="s">
        <v>75</v>
      </c>
      <c r="AY346" s="101" t="s">
        <v>204</v>
      </c>
    </row>
    <row r="347" spans="1:65" s="13" customFormat="1" ht="33.75" x14ac:dyDescent="0.2">
      <c r="A347" s="225"/>
      <c r="B347" s="226"/>
      <c r="C347" s="225"/>
      <c r="D347" s="200" t="s">
        <v>212</v>
      </c>
      <c r="E347" s="227" t="s">
        <v>1</v>
      </c>
      <c r="F347" s="228" t="s">
        <v>2760</v>
      </c>
      <c r="G347" s="225"/>
      <c r="H347" s="227" t="s">
        <v>1</v>
      </c>
      <c r="I347" s="225"/>
      <c r="J347" s="225"/>
      <c r="K347" s="225"/>
      <c r="L347" s="226"/>
      <c r="M347" s="229"/>
      <c r="N347" s="230"/>
      <c r="O347" s="230"/>
      <c r="P347" s="230"/>
      <c r="Q347" s="230"/>
      <c r="R347" s="230"/>
      <c r="S347" s="230"/>
      <c r="T347" s="231"/>
      <c r="U347" s="225"/>
      <c r="V347" s="225"/>
      <c r="AT347" s="101" t="s">
        <v>212</v>
      </c>
      <c r="AU347" s="101" t="s">
        <v>81</v>
      </c>
      <c r="AV347" s="13" t="s">
        <v>81</v>
      </c>
      <c r="AW347" s="13" t="s">
        <v>32</v>
      </c>
      <c r="AX347" s="13" t="s">
        <v>75</v>
      </c>
      <c r="AY347" s="101" t="s">
        <v>204</v>
      </c>
    </row>
    <row r="348" spans="1:65" s="13" customFormat="1" ht="22.5" x14ac:dyDescent="0.2">
      <c r="A348" s="225"/>
      <c r="B348" s="226"/>
      <c r="C348" s="225"/>
      <c r="D348" s="200" t="s">
        <v>212</v>
      </c>
      <c r="E348" s="227" t="s">
        <v>1</v>
      </c>
      <c r="F348" s="228" t="s">
        <v>2786</v>
      </c>
      <c r="G348" s="225"/>
      <c r="H348" s="227" t="s">
        <v>1</v>
      </c>
      <c r="I348" s="225"/>
      <c r="J348" s="225"/>
      <c r="K348" s="225"/>
      <c r="L348" s="226"/>
      <c r="M348" s="229"/>
      <c r="N348" s="230"/>
      <c r="O348" s="230"/>
      <c r="P348" s="230"/>
      <c r="Q348" s="230"/>
      <c r="R348" s="230"/>
      <c r="S348" s="230"/>
      <c r="T348" s="231"/>
      <c r="U348" s="225"/>
      <c r="V348" s="225"/>
      <c r="AT348" s="101" t="s">
        <v>212</v>
      </c>
      <c r="AU348" s="101" t="s">
        <v>81</v>
      </c>
      <c r="AV348" s="13" t="s">
        <v>81</v>
      </c>
      <c r="AW348" s="13" t="s">
        <v>32</v>
      </c>
      <c r="AX348" s="13" t="s">
        <v>75</v>
      </c>
      <c r="AY348" s="101" t="s">
        <v>204</v>
      </c>
    </row>
    <row r="349" spans="1:65" s="13" customFormat="1" x14ac:dyDescent="0.2">
      <c r="A349" s="225"/>
      <c r="B349" s="226"/>
      <c r="C349" s="225"/>
      <c r="D349" s="200" t="s">
        <v>212</v>
      </c>
      <c r="E349" s="227" t="s">
        <v>1</v>
      </c>
      <c r="F349" s="228" t="s">
        <v>2762</v>
      </c>
      <c r="G349" s="225"/>
      <c r="H349" s="227" t="s">
        <v>1</v>
      </c>
      <c r="I349" s="225"/>
      <c r="J349" s="225"/>
      <c r="K349" s="225"/>
      <c r="L349" s="226"/>
      <c r="M349" s="229"/>
      <c r="N349" s="230"/>
      <c r="O349" s="230"/>
      <c r="P349" s="230"/>
      <c r="Q349" s="230"/>
      <c r="R349" s="230"/>
      <c r="S349" s="230"/>
      <c r="T349" s="231"/>
      <c r="U349" s="225"/>
      <c r="V349" s="225"/>
      <c r="AT349" s="101" t="s">
        <v>212</v>
      </c>
      <c r="AU349" s="101" t="s">
        <v>81</v>
      </c>
      <c r="AV349" s="13" t="s">
        <v>81</v>
      </c>
      <c r="AW349" s="13" t="s">
        <v>32</v>
      </c>
      <c r="AX349" s="13" t="s">
        <v>75</v>
      </c>
      <c r="AY349" s="101" t="s">
        <v>204</v>
      </c>
    </row>
    <row r="350" spans="1:65" s="14" customFormat="1" x14ac:dyDescent="0.2">
      <c r="A350" s="198"/>
      <c r="B350" s="199"/>
      <c r="C350" s="198"/>
      <c r="D350" s="200" t="s">
        <v>212</v>
      </c>
      <c r="E350" s="201" t="s">
        <v>1</v>
      </c>
      <c r="F350" s="202" t="s">
        <v>81</v>
      </c>
      <c r="G350" s="198"/>
      <c r="H350" s="203">
        <v>1</v>
      </c>
      <c r="I350" s="198"/>
      <c r="J350" s="198"/>
      <c r="K350" s="198"/>
      <c r="L350" s="199"/>
      <c r="M350" s="204"/>
      <c r="N350" s="205"/>
      <c r="O350" s="205"/>
      <c r="P350" s="205"/>
      <c r="Q350" s="205"/>
      <c r="R350" s="205"/>
      <c r="S350" s="205"/>
      <c r="T350" s="206"/>
      <c r="U350" s="198"/>
      <c r="V350" s="198"/>
      <c r="AT350" s="102" t="s">
        <v>212</v>
      </c>
      <c r="AU350" s="102" t="s">
        <v>81</v>
      </c>
      <c r="AV350" s="14" t="s">
        <v>83</v>
      </c>
      <c r="AW350" s="14" t="s">
        <v>32</v>
      </c>
      <c r="AX350" s="14" t="s">
        <v>75</v>
      </c>
      <c r="AY350" s="102" t="s">
        <v>204</v>
      </c>
    </row>
    <row r="351" spans="1:65" s="15" customFormat="1" x14ac:dyDescent="0.2">
      <c r="A351" s="207"/>
      <c r="B351" s="208"/>
      <c r="C351" s="207"/>
      <c r="D351" s="200" t="s">
        <v>212</v>
      </c>
      <c r="E351" s="209" t="s">
        <v>1</v>
      </c>
      <c r="F351" s="210" t="s">
        <v>227</v>
      </c>
      <c r="G351" s="207"/>
      <c r="H351" s="211">
        <v>1</v>
      </c>
      <c r="I351" s="207"/>
      <c r="J351" s="207"/>
      <c r="K351" s="207"/>
      <c r="L351" s="208"/>
      <c r="M351" s="212"/>
      <c r="N351" s="213"/>
      <c r="O351" s="213"/>
      <c r="P351" s="213"/>
      <c r="Q351" s="213"/>
      <c r="R351" s="213"/>
      <c r="S351" s="213"/>
      <c r="T351" s="214"/>
      <c r="U351" s="207"/>
      <c r="V351" s="207"/>
      <c r="AT351" s="103" t="s">
        <v>212</v>
      </c>
      <c r="AU351" s="103" t="s">
        <v>81</v>
      </c>
      <c r="AV351" s="15" t="s">
        <v>211</v>
      </c>
      <c r="AW351" s="15" t="s">
        <v>32</v>
      </c>
      <c r="AX351" s="15" t="s">
        <v>81</v>
      </c>
      <c r="AY351" s="103" t="s">
        <v>204</v>
      </c>
    </row>
    <row r="352" spans="1:65" s="2" customFormat="1" ht="24.2" customHeight="1" x14ac:dyDescent="0.2">
      <c r="A352" s="111"/>
      <c r="B352" s="112"/>
      <c r="C352" s="187" t="s">
        <v>376</v>
      </c>
      <c r="D352" s="187" t="s">
        <v>207</v>
      </c>
      <c r="E352" s="188" t="s">
        <v>2787</v>
      </c>
      <c r="F352" s="189" t="s">
        <v>2788</v>
      </c>
      <c r="G352" s="190" t="s">
        <v>282</v>
      </c>
      <c r="H352" s="191">
        <v>1</v>
      </c>
      <c r="I352" s="192"/>
      <c r="J352" s="192">
        <f>ROUND(I352*H352,2)</f>
        <v>0</v>
      </c>
      <c r="K352" s="193"/>
      <c r="L352" s="112"/>
      <c r="M352" s="194" t="s">
        <v>1</v>
      </c>
      <c r="N352" s="195" t="s">
        <v>40</v>
      </c>
      <c r="O352" s="196">
        <v>0</v>
      </c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111"/>
      <c r="V352" s="111"/>
      <c r="W352" s="29"/>
      <c r="X352" s="29"/>
      <c r="Y352" s="29"/>
      <c r="Z352" s="29"/>
      <c r="AA352" s="29"/>
      <c r="AB352" s="29"/>
      <c r="AC352" s="29"/>
      <c r="AD352" s="29"/>
      <c r="AE352" s="29"/>
      <c r="AR352" s="99" t="s">
        <v>310</v>
      </c>
      <c r="AT352" s="99" t="s">
        <v>207</v>
      </c>
      <c r="AU352" s="99" t="s">
        <v>81</v>
      </c>
      <c r="AY352" s="18" t="s">
        <v>204</v>
      </c>
      <c r="BE352" s="100">
        <f>IF(N352="základní",J352,0)</f>
        <v>0</v>
      </c>
      <c r="BF352" s="100">
        <f>IF(N352="snížená",J352,0)</f>
        <v>0</v>
      </c>
      <c r="BG352" s="100">
        <f>IF(N352="zákl. přenesená",J352,0)</f>
        <v>0</v>
      </c>
      <c r="BH352" s="100">
        <f>IF(N352="sníž. přenesená",J352,0)</f>
        <v>0</v>
      </c>
      <c r="BI352" s="100">
        <f>IF(N352="nulová",J352,0)</f>
        <v>0</v>
      </c>
      <c r="BJ352" s="18" t="s">
        <v>81</v>
      </c>
      <c r="BK352" s="100">
        <f>ROUND(I352*H352,2)</f>
        <v>0</v>
      </c>
      <c r="BL352" s="18" t="s">
        <v>310</v>
      </c>
      <c r="BM352" s="99" t="s">
        <v>406</v>
      </c>
    </row>
    <row r="353" spans="1:65" s="13" customFormat="1" x14ac:dyDescent="0.2">
      <c r="A353" s="225"/>
      <c r="B353" s="226"/>
      <c r="C353" s="225"/>
      <c r="D353" s="200" t="s">
        <v>212</v>
      </c>
      <c r="E353" s="227" t="s">
        <v>1</v>
      </c>
      <c r="F353" s="228" t="s">
        <v>2733</v>
      </c>
      <c r="G353" s="225"/>
      <c r="H353" s="227" t="s">
        <v>1</v>
      </c>
      <c r="I353" s="225"/>
      <c r="J353" s="225"/>
      <c r="K353" s="225"/>
      <c r="L353" s="226"/>
      <c r="M353" s="229"/>
      <c r="N353" s="230"/>
      <c r="O353" s="230"/>
      <c r="P353" s="230"/>
      <c r="Q353" s="230"/>
      <c r="R353" s="230"/>
      <c r="S353" s="230"/>
      <c r="T353" s="231"/>
      <c r="U353" s="225"/>
      <c r="V353" s="225"/>
      <c r="AT353" s="101" t="s">
        <v>212</v>
      </c>
      <c r="AU353" s="101" t="s">
        <v>81</v>
      </c>
      <c r="AV353" s="13" t="s">
        <v>81</v>
      </c>
      <c r="AW353" s="13" t="s">
        <v>32</v>
      </c>
      <c r="AX353" s="13" t="s">
        <v>75</v>
      </c>
      <c r="AY353" s="101" t="s">
        <v>204</v>
      </c>
    </row>
    <row r="354" spans="1:65" s="13" customFormat="1" x14ac:dyDescent="0.2">
      <c r="A354" s="225"/>
      <c r="B354" s="226"/>
      <c r="C354" s="225"/>
      <c r="D354" s="200" t="s">
        <v>212</v>
      </c>
      <c r="E354" s="227" t="s">
        <v>1</v>
      </c>
      <c r="F354" s="228" t="s">
        <v>2789</v>
      </c>
      <c r="G354" s="225"/>
      <c r="H354" s="227" t="s">
        <v>1</v>
      </c>
      <c r="I354" s="225"/>
      <c r="J354" s="225"/>
      <c r="K354" s="225"/>
      <c r="L354" s="226"/>
      <c r="M354" s="229"/>
      <c r="N354" s="230"/>
      <c r="O354" s="230"/>
      <c r="P354" s="230"/>
      <c r="Q354" s="230"/>
      <c r="R354" s="230"/>
      <c r="S354" s="230"/>
      <c r="T354" s="231"/>
      <c r="U354" s="225"/>
      <c r="V354" s="225"/>
      <c r="AT354" s="101" t="s">
        <v>212</v>
      </c>
      <c r="AU354" s="101" t="s">
        <v>81</v>
      </c>
      <c r="AV354" s="13" t="s">
        <v>81</v>
      </c>
      <c r="AW354" s="13" t="s">
        <v>32</v>
      </c>
      <c r="AX354" s="13" t="s">
        <v>75</v>
      </c>
      <c r="AY354" s="101" t="s">
        <v>204</v>
      </c>
    </row>
    <row r="355" spans="1:65" s="13" customFormat="1" x14ac:dyDescent="0.2">
      <c r="A355" s="225"/>
      <c r="B355" s="226"/>
      <c r="C355" s="225"/>
      <c r="D355" s="200" t="s">
        <v>212</v>
      </c>
      <c r="E355" s="227" t="s">
        <v>1</v>
      </c>
      <c r="F355" s="228" t="s">
        <v>2790</v>
      </c>
      <c r="G355" s="225"/>
      <c r="H355" s="227" t="s">
        <v>1</v>
      </c>
      <c r="I355" s="225"/>
      <c r="J355" s="225"/>
      <c r="K355" s="225"/>
      <c r="L355" s="226"/>
      <c r="M355" s="229"/>
      <c r="N355" s="230"/>
      <c r="O355" s="230"/>
      <c r="P355" s="230"/>
      <c r="Q355" s="230"/>
      <c r="R355" s="230"/>
      <c r="S355" s="230"/>
      <c r="T355" s="231"/>
      <c r="U355" s="225"/>
      <c r="V355" s="225"/>
      <c r="AT355" s="101" t="s">
        <v>212</v>
      </c>
      <c r="AU355" s="101" t="s">
        <v>81</v>
      </c>
      <c r="AV355" s="13" t="s">
        <v>81</v>
      </c>
      <c r="AW355" s="13" t="s">
        <v>32</v>
      </c>
      <c r="AX355" s="13" t="s">
        <v>75</v>
      </c>
      <c r="AY355" s="101" t="s">
        <v>204</v>
      </c>
    </row>
    <row r="356" spans="1:65" s="13" customFormat="1" ht="22.5" x14ac:dyDescent="0.2">
      <c r="A356" s="225"/>
      <c r="B356" s="226"/>
      <c r="C356" s="225"/>
      <c r="D356" s="200" t="s">
        <v>212</v>
      </c>
      <c r="E356" s="227" t="s">
        <v>1</v>
      </c>
      <c r="F356" s="228" t="s">
        <v>2791</v>
      </c>
      <c r="G356" s="225"/>
      <c r="H356" s="227" t="s">
        <v>1</v>
      </c>
      <c r="I356" s="225"/>
      <c r="J356" s="225"/>
      <c r="K356" s="225"/>
      <c r="L356" s="226"/>
      <c r="M356" s="229"/>
      <c r="N356" s="230"/>
      <c r="O356" s="230"/>
      <c r="P356" s="230"/>
      <c r="Q356" s="230"/>
      <c r="R356" s="230"/>
      <c r="S356" s="230"/>
      <c r="T356" s="231"/>
      <c r="U356" s="225"/>
      <c r="V356" s="225"/>
      <c r="AT356" s="101" t="s">
        <v>212</v>
      </c>
      <c r="AU356" s="101" t="s">
        <v>81</v>
      </c>
      <c r="AV356" s="13" t="s">
        <v>81</v>
      </c>
      <c r="AW356" s="13" t="s">
        <v>32</v>
      </c>
      <c r="AX356" s="13" t="s">
        <v>75</v>
      </c>
      <c r="AY356" s="101" t="s">
        <v>204</v>
      </c>
    </row>
    <row r="357" spans="1:65" s="13" customFormat="1" ht="22.5" x14ac:dyDescent="0.2">
      <c r="A357" s="225"/>
      <c r="B357" s="226"/>
      <c r="C357" s="225"/>
      <c r="D357" s="200" t="s">
        <v>212</v>
      </c>
      <c r="E357" s="227" t="s">
        <v>1</v>
      </c>
      <c r="F357" s="228" t="s">
        <v>2792</v>
      </c>
      <c r="G357" s="225"/>
      <c r="H357" s="227" t="s">
        <v>1</v>
      </c>
      <c r="I357" s="225"/>
      <c r="J357" s="225"/>
      <c r="K357" s="225"/>
      <c r="L357" s="226"/>
      <c r="M357" s="229"/>
      <c r="N357" s="230"/>
      <c r="O357" s="230"/>
      <c r="P357" s="230"/>
      <c r="Q357" s="230"/>
      <c r="R357" s="230"/>
      <c r="S357" s="230"/>
      <c r="T357" s="231"/>
      <c r="U357" s="225"/>
      <c r="V357" s="225"/>
      <c r="AT357" s="101" t="s">
        <v>212</v>
      </c>
      <c r="AU357" s="101" t="s">
        <v>81</v>
      </c>
      <c r="AV357" s="13" t="s">
        <v>81</v>
      </c>
      <c r="AW357" s="13" t="s">
        <v>32</v>
      </c>
      <c r="AX357" s="13" t="s">
        <v>75</v>
      </c>
      <c r="AY357" s="101" t="s">
        <v>204</v>
      </c>
    </row>
    <row r="358" spans="1:65" s="13" customFormat="1" x14ac:dyDescent="0.2">
      <c r="A358" s="225"/>
      <c r="B358" s="226"/>
      <c r="C358" s="225"/>
      <c r="D358" s="200" t="s">
        <v>212</v>
      </c>
      <c r="E358" s="227" t="s">
        <v>1</v>
      </c>
      <c r="F358" s="228" t="s">
        <v>2793</v>
      </c>
      <c r="G358" s="225"/>
      <c r="H358" s="227" t="s">
        <v>1</v>
      </c>
      <c r="I358" s="225"/>
      <c r="J358" s="225"/>
      <c r="K358" s="225"/>
      <c r="L358" s="226"/>
      <c r="M358" s="229"/>
      <c r="N358" s="230"/>
      <c r="O358" s="230"/>
      <c r="P358" s="230"/>
      <c r="Q358" s="230"/>
      <c r="R358" s="230"/>
      <c r="S358" s="230"/>
      <c r="T358" s="231"/>
      <c r="U358" s="225"/>
      <c r="V358" s="225"/>
      <c r="AT358" s="101" t="s">
        <v>212</v>
      </c>
      <c r="AU358" s="101" t="s">
        <v>81</v>
      </c>
      <c r="AV358" s="13" t="s">
        <v>81</v>
      </c>
      <c r="AW358" s="13" t="s">
        <v>32</v>
      </c>
      <c r="AX358" s="13" t="s">
        <v>75</v>
      </c>
      <c r="AY358" s="101" t="s">
        <v>204</v>
      </c>
    </row>
    <row r="359" spans="1:65" s="13" customFormat="1" ht="33.75" x14ac:dyDescent="0.2">
      <c r="A359" s="225"/>
      <c r="B359" s="226"/>
      <c r="C359" s="225"/>
      <c r="D359" s="200" t="s">
        <v>212</v>
      </c>
      <c r="E359" s="227" t="s">
        <v>1</v>
      </c>
      <c r="F359" s="228" t="s">
        <v>2794</v>
      </c>
      <c r="G359" s="225"/>
      <c r="H359" s="227" t="s">
        <v>1</v>
      </c>
      <c r="I359" s="225"/>
      <c r="J359" s="225"/>
      <c r="K359" s="225"/>
      <c r="L359" s="226"/>
      <c r="M359" s="229"/>
      <c r="N359" s="230"/>
      <c r="O359" s="230"/>
      <c r="P359" s="230"/>
      <c r="Q359" s="230"/>
      <c r="R359" s="230"/>
      <c r="S359" s="230"/>
      <c r="T359" s="231"/>
      <c r="U359" s="225"/>
      <c r="V359" s="225"/>
      <c r="AT359" s="101" t="s">
        <v>212</v>
      </c>
      <c r="AU359" s="101" t="s">
        <v>81</v>
      </c>
      <c r="AV359" s="13" t="s">
        <v>81</v>
      </c>
      <c r="AW359" s="13" t="s">
        <v>32</v>
      </c>
      <c r="AX359" s="13" t="s">
        <v>75</v>
      </c>
      <c r="AY359" s="101" t="s">
        <v>204</v>
      </c>
    </row>
    <row r="360" spans="1:65" s="13" customFormat="1" ht="33.75" x14ac:dyDescent="0.2">
      <c r="A360" s="225"/>
      <c r="B360" s="226"/>
      <c r="C360" s="225"/>
      <c r="D360" s="200" t="s">
        <v>212</v>
      </c>
      <c r="E360" s="227" t="s">
        <v>1</v>
      </c>
      <c r="F360" s="228" t="s">
        <v>2795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81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65" s="14" customFormat="1" x14ac:dyDescent="0.2">
      <c r="A361" s="198"/>
      <c r="B361" s="199"/>
      <c r="C361" s="198"/>
      <c r="D361" s="200" t="s">
        <v>212</v>
      </c>
      <c r="E361" s="201" t="s">
        <v>1</v>
      </c>
      <c r="F361" s="202" t="s">
        <v>81</v>
      </c>
      <c r="G361" s="198"/>
      <c r="H361" s="203">
        <v>1</v>
      </c>
      <c r="I361" s="198"/>
      <c r="J361" s="198"/>
      <c r="K361" s="198"/>
      <c r="L361" s="199"/>
      <c r="M361" s="204"/>
      <c r="N361" s="205"/>
      <c r="O361" s="205"/>
      <c r="P361" s="205"/>
      <c r="Q361" s="205"/>
      <c r="R361" s="205"/>
      <c r="S361" s="205"/>
      <c r="T361" s="206"/>
      <c r="U361" s="198"/>
      <c r="V361" s="198"/>
      <c r="AT361" s="102" t="s">
        <v>212</v>
      </c>
      <c r="AU361" s="102" t="s">
        <v>81</v>
      </c>
      <c r="AV361" s="14" t="s">
        <v>83</v>
      </c>
      <c r="AW361" s="14" t="s">
        <v>32</v>
      </c>
      <c r="AX361" s="14" t="s">
        <v>75</v>
      </c>
      <c r="AY361" s="102" t="s">
        <v>204</v>
      </c>
    </row>
    <row r="362" spans="1:65" s="15" customFormat="1" x14ac:dyDescent="0.2">
      <c r="A362" s="207"/>
      <c r="B362" s="208"/>
      <c r="C362" s="207"/>
      <c r="D362" s="200" t="s">
        <v>212</v>
      </c>
      <c r="E362" s="209" t="s">
        <v>1</v>
      </c>
      <c r="F362" s="210" t="s">
        <v>227</v>
      </c>
      <c r="G362" s="207"/>
      <c r="H362" s="211">
        <v>1</v>
      </c>
      <c r="I362" s="207"/>
      <c r="J362" s="207"/>
      <c r="K362" s="207"/>
      <c r="L362" s="208"/>
      <c r="M362" s="212"/>
      <c r="N362" s="213"/>
      <c r="O362" s="213"/>
      <c r="P362" s="213"/>
      <c r="Q362" s="213"/>
      <c r="R362" s="213"/>
      <c r="S362" s="213"/>
      <c r="T362" s="214"/>
      <c r="U362" s="207"/>
      <c r="V362" s="207"/>
      <c r="AT362" s="103" t="s">
        <v>212</v>
      </c>
      <c r="AU362" s="103" t="s">
        <v>81</v>
      </c>
      <c r="AV362" s="15" t="s">
        <v>211</v>
      </c>
      <c r="AW362" s="15" t="s">
        <v>32</v>
      </c>
      <c r="AX362" s="15" t="s">
        <v>81</v>
      </c>
      <c r="AY362" s="103" t="s">
        <v>204</v>
      </c>
    </row>
    <row r="363" spans="1:65" s="2" customFormat="1" ht="24.2" customHeight="1" x14ac:dyDescent="0.2">
      <c r="A363" s="111"/>
      <c r="B363" s="112"/>
      <c r="C363" s="187" t="s">
        <v>313</v>
      </c>
      <c r="D363" s="187" t="s">
        <v>207</v>
      </c>
      <c r="E363" s="188" t="s">
        <v>2796</v>
      </c>
      <c r="F363" s="189" t="s">
        <v>2797</v>
      </c>
      <c r="G363" s="190" t="s">
        <v>282</v>
      </c>
      <c r="H363" s="191">
        <v>1</v>
      </c>
      <c r="I363" s="192"/>
      <c r="J363" s="192">
        <f>ROUND(I363*H363,2)</f>
        <v>0</v>
      </c>
      <c r="K363" s="193"/>
      <c r="L363" s="112"/>
      <c r="M363" s="194" t="s">
        <v>1</v>
      </c>
      <c r="N363" s="195" t="s">
        <v>40</v>
      </c>
      <c r="O363" s="196">
        <v>0</v>
      </c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111"/>
      <c r="V363" s="111"/>
      <c r="W363" s="29"/>
      <c r="X363" s="29"/>
      <c r="Y363" s="29"/>
      <c r="Z363" s="29"/>
      <c r="AA363" s="29"/>
      <c r="AB363" s="29"/>
      <c r="AC363" s="29"/>
      <c r="AD363" s="29"/>
      <c r="AE363" s="29"/>
      <c r="AR363" s="99" t="s">
        <v>310</v>
      </c>
      <c r="AT363" s="99" t="s">
        <v>207</v>
      </c>
      <c r="AU363" s="99" t="s">
        <v>81</v>
      </c>
      <c r="AY363" s="18" t="s">
        <v>204</v>
      </c>
      <c r="BE363" s="100">
        <f>IF(N363="základní",J363,0)</f>
        <v>0</v>
      </c>
      <c r="BF363" s="100">
        <f>IF(N363="snížená",J363,0)</f>
        <v>0</v>
      </c>
      <c r="BG363" s="100">
        <f>IF(N363="zákl. přenesená",J363,0)</f>
        <v>0</v>
      </c>
      <c r="BH363" s="100">
        <f>IF(N363="sníž. přenesená",J363,0)</f>
        <v>0</v>
      </c>
      <c r="BI363" s="100">
        <f>IF(N363="nulová",J363,0)</f>
        <v>0</v>
      </c>
      <c r="BJ363" s="18" t="s">
        <v>81</v>
      </c>
      <c r="BK363" s="100">
        <f>ROUND(I363*H363,2)</f>
        <v>0</v>
      </c>
      <c r="BL363" s="18" t="s">
        <v>310</v>
      </c>
      <c r="BM363" s="99" t="s">
        <v>410</v>
      </c>
    </row>
    <row r="364" spans="1:65" s="13" customFormat="1" x14ac:dyDescent="0.2">
      <c r="A364" s="225"/>
      <c r="B364" s="226"/>
      <c r="C364" s="225"/>
      <c r="D364" s="200" t="s">
        <v>212</v>
      </c>
      <c r="E364" s="227" t="s">
        <v>1</v>
      </c>
      <c r="F364" s="228" t="s">
        <v>2733</v>
      </c>
      <c r="G364" s="225"/>
      <c r="H364" s="227" t="s">
        <v>1</v>
      </c>
      <c r="I364" s="225"/>
      <c r="J364" s="225"/>
      <c r="K364" s="225"/>
      <c r="L364" s="226"/>
      <c r="M364" s="229"/>
      <c r="N364" s="230"/>
      <c r="O364" s="230"/>
      <c r="P364" s="230"/>
      <c r="Q364" s="230"/>
      <c r="R364" s="230"/>
      <c r="S364" s="230"/>
      <c r="T364" s="231"/>
      <c r="U364" s="225"/>
      <c r="V364" s="225"/>
      <c r="AT364" s="101" t="s">
        <v>212</v>
      </c>
      <c r="AU364" s="101" t="s">
        <v>81</v>
      </c>
      <c r="AV364" s="13" t="s">
        <v>81</v>
      </c>
      <c r="AW364" s="13" t="s">
        <v>32</v>
      </c>
      <c r="AX364" s="13" t="s">
        <v>75</v>
      </c>
      <c r="AY364" s="101" t="s">
        <v>204</v>
      </c>
    </row>
    <row r="365" spans="1:65" s="13" customFormat="1" x14ac:dyDescent="0.2">
      <c r="A365" s="225"/>
      <c r="B365" s="226"/>
      <c r="C365" s="225"/>
      <c r="D365" s="200" t="s">
        <v>212</v>
      </c>
      <c r="E365" s="227" t="s">
        <v>1</v>
      </c>
      <c r="F365" s="228" t="s">
        <v>2789</v>
      </c>
      <c r="G365" s="225"/>
      <c r="H365" s="227" t="s">
        <v>1</v>
      </c>
      <c r="I365" s="225"/>
      <c r="J365" s="225"/>
      <c r="K365" s="225"/>
      <c r="L365" s="226"/>
      <c r="M365" s="229"/>
      <c r="N365" s="230"/>
      <c r="O365" s="230"/>
      <c r="P365" s="230"/>
      <c r="Q365" s="230"/>
      <c r="R365" s="230"/>
      <c r="S365" s="230"/>
      <c r="T365" s="231"/>
      <c r="U365" s="225"/>
      <c r="V365" s="225"/>
      <c r="AT365" s="101" t="s">
        <v>212</v>
      </c>
      <c r="AU365" s="101" t="s">
        <v>81</v>
      </c>
      <c r="AV365" s="13" t="s">
        <v>81</v>
      </c>
      <c r="AW365" s="13" t="s">
        <v>32</v>
      </c>
      <c r="AX365" s="13" t="s">
        <v>75</v>
      </c>
      <c r="AY365" s="101" t="s">
        <v>204</v>
      </c>
    </row>
    <row r="366" spans="1:65" s="13" customFormat="1" x14ac:dyDescent="0.2">
      <c r="A366" s="225"/>
      <c r="B366" s="226"/>
      <c r="C366" s="225"/>
      <c r="D366" s="200" t="s">
        <v>212</v>
      </c>
      <c r="E366" s="227" t="s">
        <v>1</v>
      </c>
      <c r="F366" s="228" t="s">
        <v>2790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81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65" s="13" customFormat="1" ht="22.5" x14ac:dyDescent="0.2">
      <c r="A367" s="225"/>
      <c r="B367" s="226"/>
      <c r="C367" s="225"/>
      <c r="D367" s="200" t="s">
        <v>212</v>
      </c>
      <c r="E367" s="227" t="s">
        <v>1</v>
      </c>
      <c r="F367" s="228" t="s">
        <v>2791</v>
      </c>
      <c r="G367" s="225"/>
      <c r="H367" s="227" t="s">
        <v>1</v>
      </c>
      <c r="I367" s="225"/>
      <c r="J367" s="225"/>
      <c r="K367" s="225"/>
      <c r="L367" s="226"/>
      <c r="M367" s="229"/>
      <c r="N367" s="230"/>
      <c r="O367" s="230"/>
      <c r="P367" s="230"/>
      <c r="Q367" s="230"/>
      <c r="R367" s="230"/>
      <c r="S367" s="230"/>
      <c r="T367" s="231"/>
      <c r="U367" s="225"/>
      <c r="V367" s="225"/>
      <c r="AT367" s="101" t="s">
        <v>212</v>
      </c>
      <c r="AU367" s="101" t="s">
        <v>81</v>
      </c>
      <c r="AV367" s="13" t="s">
        <v>81</v>
      </c>
      <c r="AW367" s="13" t="s">
        <v>32</v>
      </c>
      <c r="AX367" s="13" t="s">
        <v>75</v>
      </c>
      <c r="AY367" s="101" t="s">
        <v>204</v>
      </c>
    </row>
    <row r="368" spans="1:65" s="13" customFormat="1" ht="22.5" x14ac:dyDescent="0.2">
      <c r="A368" s="225"/>
      <c r="B368" s="226"/>
      <c r="C368" s="225"/>
      <c r="D368" s="200" t="s">
        <v>212</v>
      </c>
      <c r="E368" s="227" t="s">
        <v>1</v>
      </c>
      <c r="F368" s="228" t="s">
        <v>2798</v>
      </c>
      <c r="G368" s="225"/>
      <c r="H368" s="227" t="s">
        <v>1</v>
      </c>
      <c r="I368" s="225"/>
      <c r="J368" s="225"/>
      <c r="K368" s="225"/>
      <c r="L368" s="226"/>
      <c r="M368" s="229"/>
      <c r="N368" s="230"/>
      <c r="O368" s="230"/>
      <c r="P368" s="230"/>
      <c r="Q368" s="230"/>
      <c r="R368" s="230"/>
      <c r="S368" s="230"/>
      <c r="T368" s="231"/>
      <c r="U368" s="225"/>
      <c r="V368" s="225"/>
      <c r="AT368" s="101" t="s">
        <v>212</v>
      </c>
      <c r="AU368" s="101" t="s">
        <v>81</v>
      </c>
      <c r="AV368" s="13" t="s">
        <v>81</v>
      </c>
      <c r="AW368" s="13" t="s">
        <v>32</v>
      </c>
      <c r="AX368" s="13" t="s">
        <v>75</v>
      </c>
      <c r="AY368" s="101" t="s">
        <v>204</v>
      </c>
    </row>
    <row r="369" spans="1:65" s="13" customFormat="1" x14ac:dyDescent="0.2">
      <c r="A369" s="225"/>
      <c r="B369" s="226"/>
      <c r="C369" s="225"/>
      <c r="D369" s="200" t="s">
        <v>212</v>
      </c>
      <c r="E369" s="227" t="s">
        <v>1</v>
      </c>
      <c r="F369" s="228" t="s">
        <v>2793</v>
      </c>
      <c r="G369" s="225"/>
      <c r="H369" s="227" t="s">
        <v>1</v>
      </c>
      <c r="I369" s="225"/>
      <c r="J369" s="225"/>
      <c r="K369" s="225"/>
      <c r="L369" s="226"/>
      <c r="M369" s="229"/>
      <c r="N369" s="230"/>
      <c r="O369" s="230"/>
      <c r="P369" s="230"/>
      <c r="Q369" s="230"/>
      <c r="R369" s="230"/>
      <c r="S369" s="230"/>
      <c r="T369" s="231"/>
      <c r="U369" s="225"/>
      <c r="V369" s="225"/>
      <c r="AT369" s="101" t="s">
        <v>212</v>
      </c>
      <c r="AU369" s="101" t="s">
        <v>81</v>
      </c>
      <c r="AV369" s="13" t="s">
        <v>81</v>
      </c>
      <c r="AW369" s="13" t="s">
        <v>32</v>
      </c>
      <c r="AX369" s="13" t="s">
        <v>75</v>
      </c>
      <c r="AY369" s="101" t="s">
        <v>204</v>
      </c>
    </row>
    <row r="370" spans="1:65" s="13" customFormat="1" ht="33.75" x14ac:dyDescent="0.2">
      <c r="A370" s="225"/>
      <c r="B370" s="226"/>
      <c r="C370" s="225"/>
      <c r="D370" s="200" t="s">
        <v>212</v>
      </c>
      <c r="E370" s="227" t="s">
        <v>1</v>
      </c>
      <c r="F370" s="228" t="s">
        <v>2794</v>
      </c>
      <c r="G370" s="225"/>
      <c r="H370" s="227" t="s">
        <v>1</v>
      </c>
      <c r="I370" s="225"/>
      <c r="J370" s="225"/>
      <c r="K370" s="225"/>
      <c r="L370" s="226"/>
      <c r="M370" s="229"/>
      <c r="N370" s="230"/>
      <c r="O370" s="230"/>
      <c r="P370" s="230"/>
      <c r="Q370" s="230"/>
      <c r="R370" s="230"/>
      <c r="S370" s="230"/>
      <c r="T370" s="231"/>
      <c r="U370" s="225"/>
      <c r="V370" s="225"/>
      <c r="AT370" s="101" t="s">
        <v>212</v>
      </c>
      <c r="AU370" s="101" t="s">
        <v>81</v>
      </c>
      <c r="AV370" s="13" t="s">
        <v>81</v>
      </c>
      <c r="AW370" s="13" t="s">
        <v>32</v>
      </c>
      <c r="AX370" s="13" t="s">
        <v>75</v>
      </c>
      <c r="AY370" s="101" t="s">
        <v>204</v>
      </c>
    </row>
    <row r="371" spans="1:65" s="13" customFormat="1" ht="33.75" x14ac:dyDescent="0.2">
      <c r="A371" s="225"/>
      <c r="B371" s="226"/>
      <c r="C371" s="225"/>
      <c r="D371" s="200" t="s">
        <v>212</v>
      </c>
      <c r="E371" s="227" t="s">
        <v>1</v>
      </c>
      <c r="F371" s="228" t="s">
        <v>2795</v>
      </c>
      <c r="G371" s="225"/>
      <c r="H371" s="227" t="s">
        <v>1</v>
      </c>
      <c r="I371" s="225"/>
      <c r="J371" s="225"/>
      <c r="K371" s="225"/>
      <c r="L371" s="226"/>
      <c r="M371" s="229"/>
      <c r="N371" s="230"/>
      <c r="O371" s="230"/>
      <c r="P371" s="230"/>
      <c r="Q371" s="230"/>
      <c r="R371" s="230"/>
      <c r="S371" s="230"/>
      <c r="T371" s="231"/>
      <c r="U371" s="225"/>
      <c r="V371" s="225"/>
      <c r="AT371" s="101" t="s">
        <v>212</v>
      </c>
      <c r="AU371" s="101" t="s">
        <v>81</v>
      </c>
      <c r="AV371" s="13" t="s">
        <v>81</v>
      </c>
      <c r="AW371" s="13" t="s">
        <v>32</v>
      </c>
      <c r="AX371" s="13" t="s">
        <v>75</v>
      </c>
      <c r="AY371" s="101" t="s">
        <v>204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81</v>
      </c>
      <c r="G372" s="198"/>
      <c r="H372" s="203">
        <v>1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81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5" customFormat="1" x14ac:dyDescent="0.2">
      <c r="A373" s="207"/>
      <c r="B373" s="208"/>
      <c r="C373" s="207"/>
      <c r="D373" s="200" t="s">
        <v>212</v>
      </c>
      <c r="E373" s="209" t="s">
        <v>1</v>
      </c>
      <c r="F373" s="210" t="s">
        <v>227</v>
      </c>
      <c r="G373" s="207"/>
      <c r="H373" s="211">
        <v>1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AT373" s="103" t="s">
        <v>212</v>
      </c>
      <c r="AU373" s="103" t="s">
        <v>81</v>
      </c>
      <c r="AV373" s="15" t="s">
        <v>211</v>
      </c>
      <c r="AW373" s="15" t="s">
        <v>32</v>
      </c>
      <c r="AX373" s="15" t="s">
        <v>81</v>
      </c>
      <c r="AY373" s="103" t="s">
        <v>204</v>
      </c>
    </row>
    <row r="374" spans="1:65" s="2" customFormat="1" ht="24.2" customHeight="1" x14ac:dyDescent="0.2">
      <c r="A374" s="111"/>
      <c r="B374" s="112"/>
      <c r="C374" s="187" t="s">
        <v>386</v>
      </c>
      <c r="D374" s="187" t="s">
        <v>207</v>
      </c>
      <c r="E374" s="188" t="s">
        <v>2799</v>
      </c>
      <c r="F374" s="189" t="s">
        <v>2800</v>
      </c>
      <c r="G374" s="190" t="s">
        <v>282</v>
      </c>
      <c r="H374" s="191">
        <v>1</v>
      </c>
      <c r="I374" s="192"/>
      <c r="J374" s="192">
        <f>ROUND(I374*H374,2)</f>
        <v>0</v>
      </c>
      <c r="K374" s="193"/>
      <c r="L374" s="112"/>
      <c r="M374" s="194" t="s">
        <v>1</v>
      </c>
      <c r="N374" s="195" t="s">
        <v>40</v>
      </c>
      <c r="O374" s="196">
        <v>0</v>
      </c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111"/>
      <c r="V374" s="111"/>
      <c r="W374" s="29"/>
      <c r="X374" s="29"/>
      <c r="Y374" s="29"/>
      <c r="Z374" s="29"/>
      <c r="AA374" s="29"/>
      <c r="AB374" s="29"/>
      <c r="AC374" s="29"/>
      <c r="AD374" s="29"/>
      <c r="AE374" s="29"/>
      <c r="AR374" s="99" t="s">
        <v>310</v>
      </c>
      <c r="AT374" s="99" t="s">
        <v>207</v>
      </c>
      <c r="AU374" s="99" t="s">
        <v>81</v>
      </c>
      <c r="AY374" s="18" t="s">
        <v>204</v>
      </c>
      <c r="BE374" s="100">
        <f>IF(N374="základní",J374,0)</f>
        <v>0</v>
      </c>
      <c r="BF374" s="100">
        <f>IF(N374="snížená",J374,0)</f>
        <v>0</v>
      </c>
      <c r="BG374" s="100">
        <f>IF(N374="zákl. přenesená",J374,0)</f>
        <v>0</v>
      </c>
      <c r="BH374" s="100">
        <f>IF(N374="sníž. přenesená",J374,0)</f>
        <v>0</v>
      </c>
      <c r="BI374" s="100">
        <f>IF(N374="nulová",J374,0)</f>
        <v>0</v>
      </c>
      <c r="BJ374" s="18" t="s">
        <v>81</v>
      </c>
      <c r="BK374" s="100">
        <f>ROUND(I374*H374,2)</f>
        <v>0</v>
      </c>
      <c r="BL374" s="18" t="s">
        <v>310</v>
      </c>
      <c r="BM374" s="99" t="s">
        <v>418</v>
      </c>
    </row>
    <row r="375" spans="1:65" s="13" customFormat="1" x14ac:dyDescent="0.2">
      <c r="A375" s="225"/>
      <c r="B375" s="226"/>
      <c r="C375" s="225"/>
      <c r="D375" s="200" t="s">
        <v>212</v>
      </c>
      <c r="E375" s="227" t="s">
        <v>1</v>
      </c>
      <c r="F375" s="228" t="s">
        <v>2733</v>
      </c>
      <c r="G375" s="225"/>
      <c r="H375" s="227" t="s">
        <v>1</v>
      </c>
      <c r="I375" s="225"/>
      <c r="J375" s="225"/>
      <c r="K375" s="225"/>
      <c r="L375" s="226"/>
      <c r="M375" s="229"/>
      <c r="N375" s="230"/>
      <c r="O375" s="230"/>
      <c r="P375" s="230"/>
      <c r="Q375" s="230"/>
      <c r="R375" s="230"/>
      <c r="S375" s="230"/>
      <c r="T375" s="231"/>
      <c r="U375" s="225"/>
      <c r="V375" s="225"/>
      <c r="AT375" s="101" t="s">
        <v>212</v>
      </c>
      <c r="AU375" s="101" t="s">
        <v>81</v>
      </c>
      <c r="AV375" s="13" t="s">
        <v>81</v>
      </c>
      <c r="AW375" s="13" t="s">
        <v>32</v>
      </c>
      <c r="AX375" s="13" t="s">
        <v>75</v>
      </c>
      <c r="AY375" s="101" t="s">
        <v>204</v>
      </c>
    </row>
    <row r="376" spans="1:65" s="13" customFormat="1" x14ac:dyDescent="0.2">
      <c r="A376" s="225"/>
      <c r="B376" s="226"/>
      <c r="C376" s="225"/>
      <c r="D376" s="200" t="s">
        <v>212</v>
      </c>
      <c r="E376" s="227" t="s">
        <v>1</v>
      </c>
      <c r="F376" s="228" t="s">
        <v>2789</v>
      </c>
      <c r="G376" s="225"/>
      <c r="H376" s="227" t="s">
        <v>1</v>
      </c>
      <c r="I376" s="225"/>
      <c r="J376" s="225"/>
      <c r="K376" s="225"/>
      <c r="L376" s="226"/>
      <c r="M376" s="229"/>
      <c r="N376" s="230"/>
      <c r="O376" s="230"/>
      <c r="P376" s="230"/>
      <c r="Q376" s="230"/>
      <c r="R376" s="230"/>
      <c r="S376" s="230"/>
      <c r="T376" s="231"/>
      <c r="U376" s="225"/>
      <c r="V376" s="225"/>
      <c r="AT376" s="101" t="s">
        <v>212</v>
      </c>
      <c r="AU376" s="101" t="s">
        <v>81</v>
      </c>
      <c r="AV376" s="13" t="s">
        <v>81</v>
      </c>
      <c r="AW376" s="13" t="s">
        <v>32</v>
      </c>
      <c r="AX376" s="13" t="s">
        <v>75</v>
      </c>
      <c r="AY376" s="101" t="s">
        <v>204</v>
      </c>
    </row>
    <row r="377" spans="1:65" s="13" customFormat="1" x14ac:dyDescent="0.2">
      <c r="A377" s="225"/>
      <c r="B377" s="226"/>
      <c r="C377" s="225"/>
      <c r="D377" s="200" t="s">
        <v>212</v>
      </c>
      <c r="E377" s="227" t="s">
        <v>1</v>
      </c>
      <c r="F377" s="228" t="s">
        <v>2790</v>
      </c>
      <c r="G377" s="225"/>
      <c r="H377" s="227" t="s">
        <v>1</v>
      </c>
      <c r="I377" s="225"/>
      <c r="J377" s="225"/>
      <c r="K377" s="225"/>
      <c r="L377" s="226"/>
      <c r="M377" s="229"/>
      <c r="N377" s="230"/>
      <c r="O377" s="230"/>
      <c r="P377" s="230"/>
      <c r="Q377" s="230"/>
      <c r="R377" s="230"/>
      <c r="S377" s="230"/>
      <c r="T377" s="231"/>
      <c r="U377" s="225"/>
      <c r="V377" s="225"/>
      <c r="AT377" s="101" t="s">
        <v>212</v>
      </c>
      <c r="AU377" s="101" t="s">
        <v>81</v>
      </c>
      <c r="AV377" s="13" t="s">
        <v>81</v>
      </c>
      <c r="AW377" s="13" t="s">
        <v>32</v>
      </c>
      <c r="AX377" s="13" t="s">
        <v>75</v>
      </c>
      <c r="AY377" s="101" t="s">
        <v>204</v>
      </c>
    </row>
    <row r="378" spans="1:65" s="13" customFormat="1" ht="22.5" x14ac:dyDescent="0.2">
      <c r="A378" s="225"/>
      <c r="B378" s="226"/>
      <c r="C378" s="225"/>
      <c r="D378" s="200" t="s">
        <v>212</v>
      </c>
      <c r="E378" s="227" t="s">
        <v>1</v>
      </c>
      <c r="F378" s="228" t="s">
        <v>2791</v>
      </c>
      <c r="G378" s="225"/>
      <c r="H378" s="227" t="s">
        <v>1</v>
      </c>
      <c r="I378" s="225"/>
      <c r="J378" s="225"/>
      <c r="K378" s="225"/>
      <c r="L378" s="226"/>
      <c r="M378" s="229"/>
      <c r="N378" s="230"/>
      <c r="O378" s="230"/>
      <c r="P378" s="230"/>
      <c r="Q378" s="230"/>
      <c r="R378" s="230"/>
      <c r="S378" s="230"/>
      <c r="T378" s="231"/>
      <c r="U378" s="225"/>
      <c r="V378" s="225"/>
      <c r="AT378" s="101" t="s">
        <v>212</v>
      </c>
      <c r="AU378" s="101" t="s">
        <v>81</v>
      </c>
      <c r="AV378" s="13" t="s">
        <v>81</v>
      </c>
      <c r="AW378" s="13" t="s">
        <v>32</v>
      </c>
      <c r="AX378" s="13" t="s">
        <v>75</v>
      </c>
      <c r="AY378" s="101" t="s">
        <v>204</v>
      </c>
    </row>
    <row r="379" spans="1:65" s="13" customFormat="1" ht="22.5" x14ac:dyDescent="0.2">
      <c r="A379" s="225"/>
      <c r="B379" s="226"/>
      <c r="C379" s="225"/>
      <c r="D379" s="200" t="s">
        <v>212</v>
      </c>
      <c r="E379" s="227" t="s">
        <v>1</v>
      </c>
      <c r="F379" s="228" t="s">
        <v>2798</v>
      </c>
      <c r="G379" s="225"/>
      <c r="H379" s="227" t="s">
        <v>1</v>
      </c>
      <c r="I379" s="225"/>
      <c r="J379" s="225"/>
      <c r="K379" s="225"/>
      <c r="L379" s="226"/>
      <c r="M379" s="229"/>
      <c r="N379" s="230"/>
      <c r="O379" s="230"/>
      <c r="P379" s="230"/>
      <c r="Q379" s="230"/>
      <c r="R379" s="230"/>
      <c r="S379" s="230"/>
      <c r="T379" s="231"/>
      <c r="U379" s="225"/>
      <c r="V379" s="225"/>
      <c r="AT379" s="101" t="s">
        <v>212</v>
      </c>
      <c r="AU379" s="101" t="s">
        <v>81</v>
      </c>
      <c r="AV379" s="13" t="s">
        <v>81</v>
      </c>
      <c r="AW379" s="13" t="s">
        <v>32</v>
      </c>
      <c r="AX379" s="13" t="s">
        <v>75</v>
      </c>
      <c r="AY379" s="101" t="s">
        <v>204</v>
      </c>
    </row>
    <row r="380" spans="1:65" s="13" customFormat="1" x14ac:dyDescent="0.2">
      <c r="A380" s="225"/>
      <c r="B380" s="226"/>
      <c r="C380" s="225"/>
      <c r="D380" s="200" t="s">
        <v>212</v>
      </c>
      <c r="E380" s="227" t="s">
        <v>1</v>
      </c>
      <c r="F380" s="228" t="s">
        <v>2793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81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3" customFormat="1" ht="33.75" x14ac:dyDescent="0.2">
      <c r="A381" s="225"/>
      <c r="B381" s="226"/>
      <c r="C381" s="225"/>
      <c r="D381" s="200" t="s">
        <v>212</v>
      </c>
      <c r="E381" s="227" t="s">
        <v>1</v>
      </c>
      <c r="F381" s="228" t="s">
        <v>2794</v>
      </c>
      <c r="G381" s="225"/>
      <c r="H381" s="227" t="s">
        <v>1</v>
      </c>
      <c r="I381" s="225"/>
      <c r="J381" s="225"/>
      <c r="K381" s="225"/>
      <c r="L381" s="226"/>
      <c r="M381" s="229"/>
      <c r="N381" s="230"/>
      <c r="O381" s="230"/>
      <c r="P381" s="230"/>
      <c r="Q381" s="230"/>
      <c r="R381" s="230"/>
      <c r="S381" s="230"/>
      <c r="T381" s="231"/>
      <c r="U381" s="225"/>
      <c r="V381" s="225"/>
      <c r="AT381" s="101" t="s">
        <v>212</v>
      </c>
      <c r="AU381" s="101" t="s">
        <v>81</v>
      </c>
      <c r="AV381" s="13" t="s">
        <v>81</v>
      </c>
      <c r="AW381" s="13" t="s">
        <v>32</v>
      </c>
      <c r="AX381" s="13" t="s">
        <v>75</v>
      </c>
      <c r="AY381" s="101" t="s">
        <v>204</v>
      </c>
    </row>
    <row r="382" spans="1:65" s="13" customFormat="1" ht="33.75" x14ac:dyDescent="0.2">
      <c r="A382" s="225"/>
      <c r="B382" s="226"/>
      <c r="C382" s="225"/>
      <c r="D382" s="200" t="s">
        <v>212</v>
      </c>
      <c r="E382" s="227" t="s">
        <v>1</v>
      </c>
      <c r="F382" s="228" t="s">
        <v>2795</v>
      </c>
      <c r="G382" s="225"/>
      <c r="H382" s="227" t="s">
        <v>1</v>
      </c>
      <c r="I382" s="225"/>
      <c r="J382" s="225"/>
      <c r="K382" s="225"/>
      <c r="L382" s="226"/>
      <c r="M382" s="229"/>
      <c r="N382" s="230"/>
      <c r="O382" s="230"/>
      <c r="P382" s="230"/>
      <c r="Q382" s="230"/>
      <c r="R382" s="230"/>
      <c r="S382" s="230"/>
      <c r="T382" s="231"/>
      <c r="U382" s="225"/>
      <c r="V382" s="225"/>
      <c r="AT382" s="101" t="s">
        <v>212</v>
      </c>
      <c r="AU382" s="101" t="s">
        <v>81</v>
      </c>
      <c r="AV382" s="13" t="s">
        <v>81</v>
      </c>
      <c r="AW382" s="13" t="s">
        <v>32</v>
      </c>
      <c r="AX382" s="13" t="s">
        <v>75</v>
      </c>
      <c r="AY382" s="101" t="s">
        <v>204</v>
      </c>
    </row>
    <row r="383" spans="1:65" s="14" customFormat="1" x14ac:dyDescent="0.2">
      <c r="A383" s="198"/>
      <c r="B383" s="199"/>
      <c r="C383" s="198"/>
      <c r="D383" s="200" t="s">
        <v>212</v>
      </c>
      <c r="E383" s="201" t="s">
        <v>1</v>
      </c>
      <c r="F383" s="202" t="s">
        <v>81</v>
      </c>
      <c r="G383" s="198"/>
      <c r="H383" s="203">
        <v>1</v>
      </c>
      <c r="I383" s="198"/>
      <c r="J383" s="198"/>
      <c r="K383" s="198"/>
      <c r="L383" s="199"/>
      <c r="M383" s="204"/>
      <c r="N383" s="205"/>
      <c r="O383" s="205"/>
      <c r="P383" s="205"/>
      <c r="Q383" s="205"/>
      <c r="R383" s="205"/>
      <c r="S383" s="205"/>
      <c r="T383" s="206"/>
      <c r="U383" s="198"/>
      <c r="V383" s="198"/>
      <c r="AT383" s="102" t="s">
        <v>212</v>
      </c>
      <c r="AU383" s="102" t="s">
        <v>81</v>
      </c>
      <c r="AV383" s="14" t="s">
        <v>83</v>
      </c>
      <c r="AW383" s="14" t="s">
        <v>32</v>
      </c>
      <c r="AX383" s="14" t="s">
        <v>75</v>
      </c>
      <c r="AY383" s="102" t="s">
        <v>204</v>
      </c>
    </row>
    <row r="384" spans="1:65" s="15" customFormat="1" x14ac:dyDescent="0.2">
      <c r="A384" s="207"/>
      <c r="B384" s="208"/>
      <c r="C384" s="207"/>
      <c r="D384" s="200" t="s">
        <v>212</v>
      </c>
      <c r="E384" s="209" t="s">
        <v>1</v>
      </c>
      <c r="F384" s="210" t="s">
        <v>227</v>
      </c>
      <c r="G384" s="207"/>
      <c r="H384" s="211">
        <v>1</v>
      </c>
      <c r="I384" s="207"/>
      <c r="J384" s="207"/>
      <c r="K384" s="207"/>
      <c r="L384" s="208"/>
      <c r="M384" s="212"/>
      <c r="N384" s="213"/>
      <c r="O384" s="213"/>
      <c r="P384" s="213"/>
      <c r="Q384" s="213"/>
      <c r="R384" s="213"/>
      <c r="S384" s="213"/>
      <c r="T384" s="214"/>
      <c r="U384" s="207"/>
      <c r="V384" s="207"/>
      <c r="AT384" s="103" t="s">
        <v>212</v>
      </c>
      <c r="AU384" s="103" t="s">
        <v>81</v>
      </c>
      <c r="AV384" s="15" t="s">
        <v>211</v>
      </c>
      <c r="AW384" s="15" t="s">
        <v>32</v>
      </c>
      <c r="AX384" s="15" t="s">
        <v>81</v>
      </c>
      <c r="AY384" s="103" t="s">
        <v>204</v>
      </c>
    </row>
    <row r="385" spans="1:65" s="2" customFormat="1" ht="24.2" customHeight="1" x14ac:dyDescent="0.2">
      <c r="A385" s="111"/>
      <c r="B385" s="112"/>
      <c r="C385" s="187" t="s">
        <v>316</v>
      </c>
      <c r="D385" s="187" t="s">
        <v>207</v>
      </c>
      <c r="E385" s="188" t="s">
        <v>2801</v>
      </c>
      <c r="F385" s="189" t="s">
        <v>2802</v>
      </c>
      <c r="G385" s="190" t="s">
        <v>282</v>
      </c>
      <c r="H385" s="191">
        <v>4</v>
      </c>
      <c r="I385" s="192"/>
      <c r="J385" s="192">
        <f>ROUND(I385*H385,2)</f>
        <v>0</v>
      </c>
      <c r="K385" s="193"/>
      <c r="L385" s="112"/>
      <c r="M385" s="194" t="s">
        <v>1</v>
      </c>
      <c r="N385" s="195" t="s">
        <v>40</v>
      </c>
      <c r="O385" s="196">
        <v>0</v>
      </c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111"/>
      <c r="V385" s="111"/>
      <c r="W385" s="29"/>
      <c r="X385" s="29"/>
      <c r="Y385" s="29"/>
      <c r="Z385" s="29"/>
      <c r="AA385" s="29"/>
      <c r="AB385" s="29"/>
      <c r="AC385" s="29"/>
      <c r="AD385" s="29"/>
      <c r="AE385" s="29"/>
      <c r="AR385" s="99" t="s">
        <v>310</v>
      </c>
      <c r="AT385" s="99" t="s">
        <v>207</v>
      </c>
      <c r="AU385" s="99" t="s">
        <v>81</v>
      </c>
      <c r="AY385" s="18" t="s">
        <v>204</v>
      </c>
      <c r="BE385" s="100">
        <f>IF(N385="základní",J385,0)</f>
        <v>0</v>
      </c>
      <c r="BF385" s="100">
        <f>IF(N385="snížená",J385,0)</f>
        <v>0</v>
      </c>
      <c r="BG385" s="100">
        <f>IF(N385="zákl. přenesená",J385,0)</f>
        <v>0</v>
      </c>
      <c r="BH385" s="100">
        <f>IF(N385="sníž. přenesená",J385,0)</f>
        <v>0</v>
      </c>
      <c r="BI385" s="100">
        <f>IF(N385="nulová",J385,0)</f>
        <v>0</v>
      </c>
      <c r="BJ385" s="18" t="s">
        <v>81</v>
      </c>
      <c r="BK385" s="100">
        <f>ROUND(I385*H385,2)</f>
        <v>0</v>
      </c>
      <c r="BL385" s="18" t="s">
        <v>310</v>
      </c>
      <c r="BM385" s="99" t="s">
        <v>438</v>
      </c>
    </row>
    <row r="386" spans="1:65" s="13" customFormat="1" ht="22.5" x14ac:dyDescent="0.2">
      <c r="A386" s="225"/>
      <c r="B386" s="226"/>
      <c r="C386" s="225"/>
      <c r="D386" s="200" t="s">
        <v>212</v>
      </c>
      <c r="E386" s="227" t="s">
        <v>1</v>
      </c>
      <c r="F386" s="228" t="s">
        <v>2803</v>
      </c>
      <c r="G386" s="225"/>
      <c r="H386" s="227" t="s">
        <v>1</v>
      </c>
      <c r="I386" s="225"/>
      <c r="J386" s="225"/>
      <c r="K386" s="225"/>
      <c r="L386" s="226"/>
      <c r="M386" s="229"/>
      <c r="N386" s="230"/>
      <c r="O386" s="230"/>
      <c r="P386" s="230"/>
      <c r="Q386" s="230"/>
      <c r="R386" s="230"/>
      <c r="S386" s="230"/>
      <c r="T386" s="231"/>
      <c r="U386" s="225"/>
      <c r="V386" s="225"/>
      <c r="AT386" s="101" t="s">
        <v>212</v>
      </c>
      <c r="AU386" s="101" t="s">
        <v>81</v>
      </c>
      <c r="AV386" s="13" t="s">
        <v>81</v>
      </c>
      <c r="AW386" s="13" t="s">
        <v>32</v>
      </c>
      <c r="AX386" s="13" t="s">
        <v>75</v>
      </c>
      <c r="AY386" s="101" t="s">
        <v>204</v>
      </c>
    </row>
    <row r="387" spans="1:65" s="13" customFormat="1" x14ac:dyDescent="0.2">
      <c r="A387" s="225"/>
      <c r="B387" s="226"/>
      <c r="C387" s="225"/>
      <c r="D387" s="200" t="s">
        <v>212</v>
      </c>
      <c r="E387" s="227" t="s">
        <v>1</v>
      </c>
      <c r="F387" s="228" t="s">
        <v>2804</v>
      </c>
      <c r="G387" s="225"/>
      <c r="H387" s="227" t="s">
        <v>1</v>
      </c>
      <c r="I387" s="225"/>
      <c r="J387" s="225"/>
      <c r="K387" s="225"/>
      <c r="L387" s="226"/>
      <c r="M387" s="229"/>
      <c r="N387" s="230"/>
      <c r="O387" s="230"/>
      <c r="P387" s="230"/>
      <c r="Q387" s="230"/>
      <c r="R387" s="230"/>
      <c r="S387" s="230"/>
      <c r="T387" s="231"/>
      <c r="U387" s="225"/>
      <c r="V387" s="225"/>
      <c r="AT387" s="101" t="s">
        <v>212</v>
      </c>
      <c r="AU387" s="101" t="s">
        <v>81</v>
      </c>
      <c r="AV387" s="13" t="s">
        <v>81</v>
      </c>
      <c r="AW387" s="13" t="s">
        <v>32</v>
      </c>
      <c r="AX387" s="13" t="s">
        <v>75</v>
      </c>
      <c r="AY387" s="101" t="s">
        <v>204</v>
      </c>
    </row>
    <row r="388" spans="1:65" s="13" customFormat="1" ht="33.75" x14ac:dyDescent="0.2">
      <c r="A388" s="225"/>
      <c r="B388" s="226"/>
      <c r="C388" s="225"/>
      <c r="D388" s="200" t="s">
        <v>212</v>
      </c>
      <c r="E388" s="227" t="s">
        <v>1</v>
      </c>
      <c r="F388" s="228" t="s">
        <v>2794</v>
      </c>
      <c r="G388" s="225"/>
      <c r="H388" s="227" t="s">
        <v>1</v>
      </c>
      <c r="I388" s="225"/>
      <c r="J388" s="225"/>
      <c r="K388" s="225"/>
      <c r="L388" s="226"/>
      <c r="M388" s="229"/>
      <c r="N388" s="230"/>
      <c r="O388" s="230"/>
      <c r="P388" s="230"/>
      <c r="Q388" s="230"/>
      <c r="R388" s="230"/>
      <c r="S388" s="230"/>
      <c r="T388" s="231"/>
      <c r="U388" s="225"/>
      <c r="V388" s="225"/>
      <c r="AT388" s="101" t="s">
        <v>212</v>
      </c>
      <c r="AU388" s="101" t="s">
        <v>81</v>
      </c>
      <c r="AV388" s="13" t="s">
        <v>81</v>
      </c>
      <c r="AW388" s="13" t="s">
        <v>32</v>
      </c>
      <c r="AX388" s="13" t="s">
        <v>75</v>
      </c>
      <c r="AY388" s="101" t="s">
        <v>204</v>
      </c>
    </row>
    <row r="389" spans="1:65" s="13" customFormat="1" ht="22.5" x14ac:dyDescent="0.2">
      <c r="A389" s="225"/>
      <c r="B389" s="226"/>
      <c r="C389" s="225"/>
      <c r="D389" s="200" t="s">
        <v>212</v>
      </c>
      <c r="E389" s="227" t="s">
        <v>1</v>
      </c>
      <c r="F389" s="228" t="s">
        <v>2805</v>
      </c>
      <c r="G389" s="225"/>
      <c r="H389" s="227" t="s">
        <v>1</v>
      </c>
      <c r="I389" s="225"/>
      <c r="J389" s="225"/>
      <c r="K389" s="225"/>
      <c r="L389" s="226"/>
      <c r="M389" s="229"/>
      <c r="N389" s="230"/>
      <c r="O389" s="230"/>
      <c r="P389" s="230"/>
      <c r="Q389" s="230"/>
      <c r="R389" s="230"/>
      <c r="S389" s="230"/>
      <c r="T389" s="231"/>
      <c r="U389" s="225"/>
      <c r="V389" s="225"/>
      <c r="AT389" s="101" t="s">
        <v>212</v>
      </c>
      <c r="AU389" s="101" t="s">
        <v>81</v>
      </c>
      <c r="AV389" s="13" t="s">
        <v>81</v>
      </c>
      <c r="AW389" s="13" t="s">
        <v>32</v>
      </c>
      <c r="AX389" s="13" t="s">
        <v>75</v>
      </c>
      <c r="AY389" s="101" t="s">
        <v>204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211</v>
      </c>
      <c r="G390" s="198"/>
      <c r="H390" s="203">
        <v>4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81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5" customFormat="1" x14ac:dyDescent="0.2">
      <c r="A391" s="207"/>
      <c r="B391" s="208"/>
      <c r="C391" s="207"/>
      <c r="D391" s="200" t="s">
        <v>212</v>
      </c>
      <c r="E391" s="209" t="s">
        <v>1</v>
      </c>
      <c r="F391" s="210" t="s">
        <v>227</v>
      </c>
      <c r="G391" s="207"/>
      <c r="H391" s="211">
        <v>4</v>
      </c>
      <c r="I391" s="207"/>
      <c r="J391" s="207"/>
      <c r="K391" s="207"/>
      <c r="L391" s="208"/>
      <c r="M391" s="212"/>
      <c r="N391" s="213"/>
      <c r="O391" s="213"/>
      <c r="P391" s="213"/>
      <c r="Q391" s="213"/>
      <c r="R391" s="213"/>
      <c r="S391" s="213"/>
      <c r="T391" s="214"/>
      <c r="U391" s="207"/>
      <c r="V391" s="207"/>
      <c r="AT391" s="103" t="s">
        <v>212</v>
      </c>
      <c r="AU391" s="103" t="s">
        <v>81</v>
      </c>
      <c r="AV391" s="15" t="s">
        <v>211</v>
      </c>
      <c r="AW391" s="15" t="s">
        <v>32</v>
      </c>
      <c r="AX391" s="15" t="s">
        <v>81</v>
      </c>
      <c r="AY391" s="103" t="s">
        <v>204</v>
      </c>
    </row>
    <row r="392" spans="1:65" s="2" customFormat="1" ht="33" customHeight="1" x14ac:dyDescent="0.2">
      <c r="A392" s="111"/>
      <c r="B392" s="112"/>
      <c r="C392" s="187" t="s">
        <v>7</v>
      </c>
      <c r="D392" s="187" t="s">
        <v>207</v>
      </c>
      <c r="E392" s="188" t="s">
        <v>2806</v>
      </c>
      <c r="F392" s="189" t="s">
        <v>2807</v>
      </c>
      <c r="G392" s="190" t="s">
        <v>282</v>
      </c>
      <c r="H392" s="191">
        <v>12</v>
      </c>
      <c r="I392" s="192"/>
      <c r="J392" s="192">
        <f>ROUND(I392*H392,2)</f>
        <v>0</v>
      </c>
      <c r="K392" s="193"/>
      <c r="L392" s="112"/>
      <c r="M392" s="194" t="s">
        <v>1</v>
      </c>
      <c r="N392" s="195" t="s">
        <v>40</v>
      </c>
      <c r="O392" s="196">
        <v>0</v>
      </c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111"/>
      <c r="V392" s="111"/>
      <c r="W392" s="29"/>
      <c r="X392" s="29"/>
      <c r="Y392" s="29"/>
      <c r="Z392" s="29"/>
      <c r="AA392" s="29"/>
      <c r="AB392" s="29"/>
      <c r="AC392" s="29"/>
      <c r="AD392" s="29"/>
      <c r="AE392" s="29"/>
      <c r="AR392" s="99" t="s">
        <v>310</v>
      </c>
      <c r="AT392" s="99" t="s">
        <v>207</v>
      </c>
      <c r="AU392" s="99" t="s">
        <v>81</v>
      </c>
      <c r="AY392" s="18" t="s">
        <v>204</v>
      </c>
      <c r="BE392" s="100">
        <f>IF(N392="základní",J392,0)</f>
        <v>0</v>
      </c>
      <c r="BF392" s="100">
        <f>IF(N392="snížená",J392,0)</f>
        <v>0</v>
      </c>
      <c r="BG392" s="100">
        <f>IF(N392="zákl. přenesená",J392,0)</f>
        <v>0</v>
      </c>
      <c r="BH392" s="100">
        <f>IF(N392="sníž. přenesená",J392,0)</f>
        <v>0</v>
      </c>
      <c r="BI392" s="100">
        <f>IF(N392="nulová",J392,0)</f>
        <v>0</v>
      </c>
      <c r="BJ392" s="18" t="s">
        <v>81</v>
      </c>
      <c r="BK392" s="100">
        <f>ROUND(I392*H392,2)</f>
        <v>0</v>
      </c>
      <c r="BL392" s="18" t="s">
        <v>310</v>
      </c>
      <c r="BM392" s="99" t="s">
        <v>445</v>
      </c>
    </row>
    <row r="393" spans="1:65" s="13" customFormat="1" ht="22.5" x14ac:dyDescent="0.2">
      <c r="A393" s="225"/>
      <c r="B393" s="226"/>
      <c r="C393" s="225"/>
      <c r="D393" s="200" t="s">
        <v>212</v>
      </c>
      <c r="E393" s="227" t="s">
        <v>1</v>
      </c>
      <c r="F393" s="228" t="s">
        <v>2803</v>
      </c>
      <c r="G393" s="225"/>
      <c r="H393" s="227" t="s">
        <v>1</v>
      </c>
      <c r="I393" s="225"/>
      <c r="J393" s="225"/>
      <c r="K393" s="225"/>
      <c r="L393" s="226"/>
      <c r="M393" s="229"/>
      <c r="N393" s="230"/>
      <c r="O393" s="230"/>
      <c r="P393" s="230"/>
      <c r="Q393" s="230"/>
      <c r="R393" s="230"/>
      <c r="S393" s="230"/>
      <c r="T393" s="231"/>
      <c r="U393" s="225"/>
      <c r="V393" s="225"/>
      <c r="AT393" s="101" t="s">
        <v>212</v>
      </c>
      <c r="AU393" s="101" t="s">
        <v>81</v>
      </c>
      <c r="AV393" s="13" t="s">
        <v>81</v>
      </c>
      <c r="AW393" s="13" t="s">
        <v>32</v>
      </c>
      <c r="AX393" s="13" t="s">
        <v>75</v>
      </c>
      <c r="AY393" s="101" t="s">
        <v>204</v>
      </c>
    </row>
    <row r="394" spans="1:65" s="13" customFormat="1" x14ac:dyDescent="0.2">
      <c r="A394" s="225"/>
      <c r="B394" s="226"/>
      <c r="C394" s="225"/>
      <c r="D394" s="200" t="s">
        <v>212</v>
      </c>
      <c r="E394" s="227" t="s">
        <v>1</v>
      </c>
      <c r="F394" s="228" t="s">
        <v>2804</v>
      </c>
      <c r="G394" s="225"/>
      <c r="H394" s="227" t="s">
        <v>1</v>
      </c>
      <c r="I394" s="225"/>
      <c r="J394" s="225"/>
      <c r="K394" s="225"/>
      <c r="L394" s="226"/>
      <c r="M394" s="229"/>
      <c r="N394" s="230"/>
      <c r="O394" s="230"/>
      <c r="P394" s="230"/>
      <c r="Q394" s="230"/>
      <c r="R394" s="230"/>
      <c r="S394" s="230"/>
      <c r="T394" s="231"/>
      <c r="U394" s="225"/>
      <c r="V394" s="225"/>
      <c r="AT394" s="101" t="s">
        <v>212</v>
      </c>
      <c r="AU394" s="101" t="s">
        <v>81</v>
      </c>
      <c r="AV394" s="13" t="s">
        <v>81</v>
      </c>
      <c r="AW394" s="13" t="s">
        <v>32</v>
      </c>
      <c r="AX394" s="13" t="s">
        <v>75</v>
      </c>
      <c r="AY394" s="101" t="s">
        <v>204</v>
      </c>
    </row>
    <row r="395" spans="1:65" s="13" customFormat="1" ht="33.75" x14ac:dyDescent="0.2">
      <c r="A395" s="225"/>
      <c r="B395" s="226"/>
      <c r="C395" s="225"/>
      <c r="D395" s="200" t="s">
        <v>212</v>
      </c>
      <c r="E395" s="227" t="s">
        <v>1</v>
      </c>
      <c r="F395" s="228" t="s">
        <v>2794</v>
      </c>
      <c r="G395" s="225"/>
      <c r="H395" s="227" t="s">
        <v>1</v>
      </c>
      <c r="I395" s="225"/>
      <c r="J395" s="225"/>
      <c r="K395" s="225"/>
      <c r="L395" s="226"/>
      <c r="M395" s="229"/>
      <c r="N395" s="230"/>
      <c r="O395" s="230"/>
      <c r="P395" s="230"/>
      <c r="Q395" s="230"/>
      <c r="R395" s="230"/>
      <c r="S395" s="230"/>
      <c r="T395" s="231"/>
      <c r="U395" s="225"/>
      <c r="V395" s="225"/>
      <c r="AT395" s="101" t="s">
        <v>212</v>
      </c>
      <c r="AU395" s="101" t="s">
        <v>81</v>
      </c>
      <c r="AV395" s="13" t="s">
        <v>81</v>
      </c>
      <c r="AW395" s="13" t="s">
        <v>32</v>
      </c>
      <c r="AX395" s="13" t="s">
        <v>75</v>
      </c>
      <c r="AY395" s="101" t="s">
        <v>204</v>
      </c>
    </row>
    <row r="396" spans="1:65" s="13" customFormat="1" x14ac:dyDescent="0.2">
      <c r="A396" s="225"/>
      <c r="B396" s="226"/>
      <c r="C396" s="225"/>
      <c r="D396" s="200" t="s">
        <v>212</v>
      </c>
      <c r="E396" s="227" t="s">
        <v>1</v>
      </c>
      <c r="F396" s="228" t="s">
        <v>2808</v>
      </c>
      <c r="G396" s="225"/>
      <c r="H396" s="227" t="s">
        <v>1</v>
      </c>
      <c r="I396" s="225"/>
      <c r="J396" s="225"/>
      <c r="K396" s="225"/>
      <c r="L396" s="226"/>
      <c r="M396" s="229"/>
      <c r="N396" s="230"/>
      <c r="O396" s="230"/>
      <c r="P396" s="230"/>
      <c r="Q396" s="230"/>
      <c r="R396" s="230"/>
      <c r="S396" s="230"/>
      <c r="T396" s="231"/>
      <c r="U396" s="225"/>
      <c r="V396" s="225"/>
      <c r="AT396" s="101" t="s">
        <v>212</v>
      </c>
      <c r="AU396" s="101" t="s">
        <v>81</v>
      </c>
      <c r="AV396" s="13" t="s">
        <v>81</v>
      </c>
      <c r="AW396" s="13" t="s">
        <v>32</v>
      </c>
      <c r="AX396" s="13" t="s">
        <v>75</v>
      </c>
      <c r="AY396" s="101" t="s">
        <v>204</v>
      </c>
    </row>
    <row r="397" spans="1:65" s="14" customFormat="1" x14ac:dyDescent="0.2">
      <c r="A397" s="198"/>
      <c r="B397" s="199"/>
      <c r="C397" s="198"/>
      <c r="D397" s="200" t="s">
        <v>212</v>
      </c>
      <c r="E397" s="201" t="s">
        <v>1</v>
      </c>
      <c r="F397" s="202" t="s">
        <v>295</v>
      </c>
      <c r="G397" s="198"/>
      <c r="H397" s="203">
        <v>12</v>
      </c>
      <c r="I397" s="198"/>
      <c r="J397" s="198"/>
      <c r="K397" s="198"/>
      <c r="L397" s="199"/>
      <c r="M397" s="204"/>
      <c r="N397" s="205"/>
      <c r="O397" s="205"/>
      <c r="P397" s="205"/>
      <c r="Q397" s="205"/>
      <c r="R397" s="205"/>
      <c r="S397" s="205"/>
      <c r="T397" s="206"/>
      <c r="U397" s="198"/>
      <c r="V397" s="198"/>
      <c r="AT397" s="102" t="s">
        <v>212</v>
      </c>
      <c r="AU397" s="102" t="s">
        <v>81</v>
      </c>
      <c r="AV397" s="14" t="s">
        <v>83</v>
      </c>
      <c r="AW397" s="14" t="s">
        <v>32</v>
      </c>
      <c r="AX397" s="14" t="s">
        <v>75</v>
      </c>
      <c r="AY397" s="102" t="s">
        <v>204</v>
      </c>
    </row>
    <row r="398" spans="1:65" s="15" customFormat="1" x14ac:dyDescent="0.2">
      <c r="A398" s="207"/>
      <c r="B398" s="208"/>
      <c r="C398" s="207"/>
      <c r="D398" s="200" t="s">
        <v>212</v>
      </c>
      <c r="E398" s="209" t="s">
        <v>1</v>
      </c>
      <c r="F398" s="210" t="s">
        <v>227</v>
      </c>
      <c r="G398" s="207"/>
      <c r="H398" s="211">
        <v>12</v>
      </c>
      <c r="I398" s="207"/>
      <c r="J398" s="207"/>
      <c r="K398" s="207"/>
      <c r="L398" s="208"/>
      <c r="M398" s="212"/>
      <c r="N398" s="213"/>
      <c r="O398" s="213"/>
      <c r="P398" s="213"/>
      <c r="Q398" s="213"/>
      <c r="R398" s="213"/>
      <c r="S398" s="213"/>
      <c r="T398" s="214"/>
      <c r="U398" s="207"/>
      <c r="V398" s="207"/>
      <c r="AT398" s="103" t="s">
        <v>212</v>
      </c>
      <c r="AU398" s="103" t="s">
        <v>81</v>
      </c>
      <c r="AV398" s="15" t="s">
        <v>211</v>
      </c>
      <c r="AW398" s="15" t="s">
        <v>32</v>
      </c>
      <c r="AX398" s="15" t="s">
        <v>81</v>
      </c>
      <c r="AY398" s="103" t="s">
        <v>204</v>
      </c>
    </row>
    <row r="399" spans="1:65" s="2" customFormat="1" ht="37.9" customHeight="1" x14ac:dyDescent="0.2">
      <c r="A399" s="111"/>
      <c r="B399" s="112"/>
      <c r="C399" s="187" t="s">
        <v>320</v>
      </c>
      <c r="D399" s="187" t="s">
        <v>207</v>
      </c>
      <c r="E399" s="188" t="s">
        <v>2809</v>
      </c>
      <c r="F399" s="189" t="s">
        <v>2810</v>
      </c>
      <c r="G399" s="190" t="s">
        <v>282</v>
      </c>
      <c r="H399" s="191">
        <v>1</v>
      </c>
      <c r="I399" s="192"/>
      <c r="J399" s="192">
        <f>ROUND(I399*H399,2)</f>
        <v>0</v>
      </c>
      <c r="K399" s="193"/>
      <c r="L399" s="112"/>
      <c r="M399" s="194" t="s">
        <v>1</v>
      </c>
      <c r="N399" s="195" t="s">
        <v>40</v>
      </c>
      <c r="O399" s="196">
        <v>0</v>
      </c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111"/>
      <c r="V399" s="111"/>
      <c r="W399" s="29"/>
      <c r="X399" s="29"/>
      <c r="Y399" s="29"/>
      <c r="Z399" s="29"/>
      <c r="AA399" s="29"/>
      <c r="AB399" s="29"/>
      <c r="AC399" s="29"/>
      <c r="AD399" s="29"/>
      <c r="AE399" s="29"/>
      <c r="AR399" s="99" t="s">
        <v>310</v>
      </c>
      <c r="AT399" s="99" t="s">
        <v>207</v>
      </c>
      <c r="AU399" s="99" t="s">
        <v>81</v>
      </c>
      <c r="AY399" s="18" t="s">
        <v>204</v>
      </c>
      <c r="BE399" s="100">
        <f>IF(N399="základní",J399,0)</f>
        <v>0</v>
      </c>
      <c r="BF399" s="100">
        <f>IF(N399="snížená",J399,0)</f>
        <v>0</v>
      </c>
      <c r="BG399" s="100">
        <f>IF(N399="zákl. přenesená",J399,0)</f>
        <v>0</v>
      </c>
      <c r="BH399" s="100">
        <f>IF(N399="sníž. přenesená",J399,0)</f>
        <v>0</v>
      </c>
      <c r="BI399" s="100">
        <f>IF(N399="nulová",J399,0)</f>
        <v>0</v>
      </c>
      <c r="BJ399" s="18" t="s">
        <v>81</v>
      </c>
      <c r="BK399" s="100">
        <f>ROUND(I399*H399,2)</f>
        <v>0</v>
      </c>
      <c r="BL399" s="18" t="s">
        <v>310</v>
      </c>
      <c r="BM399" s="99" t="s">
        <v>462</v>
      </c>
    </row>
    <row r="400" spans="1:65" s="13" customFormat="1" ht="22.5" x14ac:dyDescent="0.2">
      <c r="A400" s="225"/>
      <c r="B400" s="226"/>
      <c r="C400" s="225"/>
      <c r="D400" s="200" t="s">
        <v>212</v>
      </c>
      <c r="E400" s="227" t="s">
        <v>1</v>
      </c>
      <c r="F400" s="228" t="s">
        <v>2765</v>
      </c>
      <c r="G400" s="225"/>
      <c r="H400" s="227" t="s">
        <v>1</v>
      </c>
      <c r="I400" s="225"/>
      <c r="J400" s="225"/>
      <c r="K400" s="225"/>
      <c r="L400" s="226"/>
      <c r="M400" s="229"/>
      <c r="N400" s="230"/>
      <c r="O400" s="230"/>
      <c r="P400" s="230"/>
      <c r="Q400" s="230"/>
      <c r="R400" s="230"/>
      <c r="S400" s="230"/>
      <c r="T400" s="231"/>
      <c r="U400" s="225"/>
      <c r="V400" s="225"/>
      <c r="AT400" s="101" t="s">
        <v>212</v>
      </c>
      <c r="AU400" s="101" t="s">
        <v>81</v>
      </c>
      <c r="AV400" s="13" t="s">
        <v>81</v>
      </c>
      <c r="AW400" s="13" t="s">
        <v>32</v>
      </c>
      <c r="AX400" s="13" t="s">
        <v>75</v>
      </c>
      <c r="AY400" s="101" t="s">
        <v>204</v>
      </c>
    </row>
    <row r="401" spans="1:65" s="13" customFormat="1" ht="22.5" x14ac:dyDescent="0.2">
      <c r="A401" s="225"/>
      <c r="B401" s="226"/>
      <c r="C401" s="225"/>
      <c r="D401" s="200" t="s">
        <v>212</v>
      </c>
      <c r="E401" s="227" t="s">
        <v>1</v>
      </c>
      <c r="F401" s="228" t="s">
        <v>2766</v>
      </c>
      <c r="G401" s="225"/>
      <c r="H401" s="227" t="s">
        <v>1</v>
      </c>
      <c r="I401" s="225"/>
      <c r="J401" s="225"/>
      <c r="K401" s="225"/>
      <c r="L401" s="226"/>
      <c r="M401" s="229"/>
      <c r="N401" s="230"/>
      <c r="O401" s="230"/>
      <c r="P401" s="230"/>
      <c r="Q401" s="230"/>
      <c r="R401" s="230"/>
      <c r="S401" s="230"/>
      <c r="T401" s="231"/>
      <c r="U401" s="225"/>
      <c r="V401" s="225"/>
      <c r="AT401" s="101" t="s">
        <v>212</v>
      </c>
      <c r="AU401" s="101" t="s">
        <v>81</v>
      </c>
      <c r="AV401" s="13" t="s">
        <v>81</v>
      </c>
      <c r="AW401" s="13" t="s">
        <v>32</v>
      </c>
      <c r="AX401" s="13" t="s">
        <v>75</v>
      </c>
      <c r="AY401" s="101" t="s">
        <v>204</v>
      </c>
    </row>
    <row r="402" spans="1:65" s="13" customFormat="1" ht="22.5" x14ac:dyDescent="0.2">
      <c r="A402" s="225"/>
      <c r="B402" s="226"/>
      <c r="C402" s="225"/>
      <c r="D402" s="200" t="s">
        <v>212</v>
      </c>
      <c r="E402" s="227" t="s">
        <v>1</v>
      </c>
      <c r="F402" s="228" t="s">
        <v>2811</v>
      </c>
      <c r="G402" s="225"/>
      <c r="H402" s="227" t="s">
        <v>1</v>
      </c>
      <c r="I402" s="225"/>
      <c r="J402" s="225"/>
      <c r="K402" s="225"/>
      <c r="L402" s="226"/>
      <c r="M402" s="229"/>
      <c r="N402" s="230"/>
      <c r="O402" s="230"/>
      <c r="P402" s="230"/>
      <c r="Q402" s="230"/>
      <c r="R402" s="230"/>
      <c r="S402" s="230"/>
      <c r="T402" s="231"/>
      <c r="U402" s="225"/>
      <c r="V402" s="225"/>
      <c r="AT402" s="101" t="s">
        <v>212</v>
      </c>
      <c r="AU402" s="101" t="s">
        <v>81</v>
      </c>
      <c r="AV402" s="13" t="s">
        <v>81</v>
      </c>
      <c r="AW402" s="13" t="s">
        <v>32</v>
      </c>
      <c r="AX402" s="13" t="s">
        <v>75</v>
      </c>
      <c r="AY402" s="101" t="s">
        <v>204</v>
      </c>
    </row>
    <row r="403" spans="1:65" s="13" customFormat="1" ht="22.5" x14ac:dyDescent="0.2">
      <c r="A403" s="225"/>
      <c r="B403" s="226"/>
      <c r="C403" s="225"/>
      <c r="D403" s="200" t="s">
        <v>212</v>
      </c>
      <c r="E403" s="227" t="s">
        <v>1</v>
      </c>
      <c r="F403" s="228" t="s">
        <v>2812</v>
      </c>
      <c r="G403" s="225"/>
      <c r="H403" s="227" t="s">
        <v>1</v>
      </c>
      <c r="I403" s="225"/>
      <c r="J403" s="225"/>
      <c r="K403" s="225"/>
      <c r="L403" s="226"/>
      <c r="M403" s="229"/>
      <c r="N403" s="230"/>
      <c r="O403" s="230"/>
      <c r="P403" s="230"/>
      <c r="Q403" s="230"/>
      <c r="R403" s="230"/>
      <c r="S403" s="230"/>
      <c r="T403" s="231"/>
      <c r="U403" s="225"/>
      <c r="V403" s="225"/>
      <c r="AT403" s="101" t="s">
        <v>212</v>
      </c>
      <c r="AU403" s="101" t="s">
        <v>81</v>
      </c>
      <c r="AV403" s="13" t="s">
        <v>81</v>
      </c>
      <c r="AW403" s="13" t="s">
        <v>32</v>
      </c>
      <c r="AX403" s="13" t="s">
        <v>75</v>
      </c>
      <c r="AY403" s="101" t="s">
        <v>204</v>
      </c>
    </row>
    <row r="404" spans="1:65" s="13" customFormat="1" ht="33.75" x14ac:dyDescent="0.2">
      <c r="A404" s="225"/>
      <c r="B404" s="226"/>
      <c r="C404" s="225"/>
      <c r="D404" s="200" t="s">
        <v>212</v>
      </c>
      <c r="E404" s="227" t="s">
        <v>1</v>
      </c>
      <c r="F404" s="228" t="s">
        <v>2813</v>
      </c>
      <c r="G404" s="225"/>
      <c r="H404" s="227" t="s">
        <v>1</v>
      </c>
      <c r="I404" s="225"/>
      <c r="J404" s="225"/>
      <c r="K404" s="225"/>
      <c r="L404" s="226"/>
      <c r="M404" s="229"/>
      <c r="N404" s="230"/>
      <c r="O404" s="230"/>
      <c r="P404" s="230"/>
      <c r="Q404" s="230"/>
      <c r="R404" s="230"/>
      <c r="S404" s="230"/>
      <c r="T404" s="231"/>
      <c r="U404" s="225"/>
      <c r="V404" s="225"/>
      <c r="AT404" s="101" t="s">
        <v>212</v>
      </c>
      <c r="AU404" s="101" t="s">
        <v>81</v>
      </c>
      <c r="AV404" s="13" t="s">
        <v>81</v>
      </c>
      <c r="AW404" s="13" t="s">
        <v>32</v>
      </c>
      <c r="AX404" s="13" t="s">
        <v>75</v>
      </c>
      <c r="AY404" s="101" t="s">
        <v>204</v>
      </c>
    </row>
    <row r="405" spans="1:65" s="13" customFormat="1" ht="33.75" x14ac:dyDescent="0.2">
      <c r="A405" s="225"/>
      <c r="B405" s="226"/>
      <c r="C405" s="225"/>
      <c r="D405" s="200" t="s">
        <v>212</v>
      </c>
      <c r="E405" s="227" t="s">
        <v>1</v>
      </c>
      <c r="F405" s="228" t="s">
        <v>2814</v>
      </c>
      <c r="G405" s="225"/>
      <c r="H405" s="227" t="s">
        <v>1</v>
      </c>
      <c r="I405" s="225"/>
      <c r="J405" s="225"/>
      <c r="K405" s="225"/>
      <c r="L405" s="226"/>
      <c r="M405" s="229"/>
      <c r="N405" s="230"/>
      <c r="O405" s="230"/>
      <c r="P405" s="230"/>
      <c r="Q405" s="230"/>
      <c r="R405" s="230"/>
      <c r="S405" s="230"/>
      <c r="T405" s="231"/>
      <c r="U405" s="225"/>
      <c r="V405" s="225"/>
      <c r="AT405" s="101" t="s">
        <v>212</v>
      </c>
      <c r="AU405" s="101" t="s">
        <v>81</v>
      </c>
      <c r="AV405" s="13" t="s">
        <v>81</v>
      </c>
      <c r="AW405" s="13" t="s">
        <v>32</v>
      </c>
      <c r="AX405" s="13" t="s">
        <v>75</v>
      </c>
      <c r="AY405" s="101" t="s">
        <v>204</v>
      </c>
    </row>
    <row r="406" spans="1:65" s="14" customFormat="1" x14ac:dyDescent="0.2">
      <c r="A406" s="198"/>
      <c r="B406" s="199"/>
      <c r="C406" s="198"/>
      <c r="D406" s="200" t="s">
        <v>212</v>
      </c>
      <c r="E406" s="201" t="s">
        <v>1</v>
      </c>
      <c r="F406" s="202" t="s">
        <v>81</v>
      </c>
      <c r="G406" s="198"/>
      <c r="H406" s="203">
        <v>1</v>
      </c>
      <c r="I406" s="198"/>
      <c r="J406" s="198"/>
      <c r="K406" s="198"/>
      <c r="L406" s="199"/>
      <c r="M406" s="204"/>
      <c r="N406" s="205"/>
      <c r="O406" s="205"/>
      <c r="P406" s="205"/>
      <c r="Q406" s="205"/>
      <c r="R406" s="205"/>
      <c r="S406" s="205"/>
      <c r="T406" s="206"/>
      <c r="U406" s="198"/>
      <c r="V406" s="198"/>
      <c r="AT406" s="102" t="s">
        <v>212</v>
      </c>
      <c r="AU406" s="102" t="s">
        <v>81</v>
      </c>
      <c r="AV406" s="14" t="s">
        <v>83</v>
      </c>
      <c r="AW406" s="14" t="s">
        <v>32</v>
      </c>
      <c r="AX406" s="14" t="s">
        <v>75</v>
      </c>
      <c r="AY406" s="102" t="s">
        <v>204</v>
      </c>
    </row>
    <row r="407" spans="1:65" s="15" customFormat="1" x14ac:dyDescent="0.2">
      <c r="A407" s="207"/>
      <c r="B407" s="208"/>
      <c r="C407" s="207"/>
      <c r="D407" s="200" t="s">
        <v>212</v>
      </c>
      <c r="E407" s="209" t="s">
        <v>1</v>
      </c>
      <c r="F407" s="210" t="s">
        <v>227</v>
      </c>
      <c r="G407" s="207"/>
      <c r="H407" s="211">
        <v>1</v>
      </c>
      <c r="I407" s="207"/>
      <c r="J407" s="207"/>
      <c r="K407" s="207"/>
      <c r="L407" s="208"/>
      <c r="M407" s="212"/>
      <c r="N407" s="213"/>
      <c r="O407" s="213"/>
      <c r="P407" s="213"/>
      <c r="Q407" s="213"/>
      <c r="R407" s="213"/>
      <c r="S407" s="213"/>
      <c r="T407" s="214"/>
      <c r="U407" s="207"/>
      <c r="V407" s="207"/>
      <c r="AT407" s="103" t="s">
        <v>212</v>
      </c>
      <c r="AU407" s="103" t="s">
        <v>81</v>
      </c>
      <c r="AV407" s="15" t="s">
        <v>211</v>
      </c>
      <c r="AW407" s="15" t="s">
        <v>32</v>
      </c>
      <c r="AX407" s="15" t="s">
        <v>81</v>
      </c>
      <c r="AY407" s="103" t="s">
        <v>204</v>
      </c>
    </row>
    <row r="408" spans="1:65" s="2" customFormat="1" ht="24.2" customHeight="1" x14ac:dyDescent="0.2">
      <c r="A408" s="111"/>
      <c r="B408" s="112"/>
      <c r="C408" s="187" t="s">
        <v>435</v>
      </c>
      <c r="D408" s="187" t="s">
        <v>207</v>
      </c>
      <c r="E408" s="188" t="s">
        <v>2815</v>
      </c>
      <c r="F408" s="189" t="s">
        <v>2816</v>
      </c>
      <c r="G408" s="190" t="s">
        <v>367</v>
      </c>
      <c r="H408" s="191">
        <v>16</v>
      </c>
      <c r="I408" s="192"/>
      <c r="J408" s="192">
        <f>ROUND(I408*H408,2)</f>
        <v>0</v>
      </c>
      <c r="K408" s="193"/>
      <c r="L408" s="112"/>
      <c r="M408" s="194" t="s">
        <v>1</v>
      </c>
      <c r="N408" s="195" t="s">
        <v>40</v>
      </c>
      <c r="O408" s="196">
        <v>0</v>
      </c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111"/>
      <c r="V408" s="111"/>
      <c r="W408" s="29"/>
      <c r="X408" s="29"/>
      <c r="Y408" s="29"/>
      <c r="Z408" s="29"/>
      <c r="AA408" s="29"/>
      <c r="AB408" s="29"/>
      <c r="AC408" s="29"/>
      <c r="AD408" s="29"/>
      <c r="AE408" s="29"/>
      <c r="AR408" s="99" t="s">
        <v>310</v>
      </c>
      <c r="AT408" s="99" t="s">
        <v>207</v>
      </c>
      <c r="AU408" s="99" t="s">
        <v>81</v>
      </c>
      <c r="AY408" s="18" t="s">
        <v>204</v>
      </c>
      <c r="BE408" s="100">
        <f>IF(N408="základní",J408,0)</f>
        <v>0</v>
      </c>
      <c r="BF408" s="100">
        <f>IF(N408="snížená",J408,0)</f>
        <v>0</v>
      </c>
      <c r="BG408" s="100">
        <f>IF(N408="zákl. přenesená",J408,0)</f>
        <v>0</v>
      </c>
      <c r="BH408" s="100">
        <f>IF(N408="sníž. přenesená",J408,0)</f>
        <v>0</v>
      </c>
      <c r="BI408" s="100">
        <f>IF(N408="nulová",J408,0)</f>
        <v>0</v>
      </c>
      <c r="BJ408" s="18" t="s">
        <v>81</v>
      </c>
      <c r="BK408" s="100">
        <f>ROUND(I408*H408,2)</f>
        <v>0</v>
      </c>
      <c r="BL408" s="18" t="s">
        <v>310</v>
      </c>
      <c r="BM408" s="99" t="s">
        <v>467</v>
      </c>
    </row>
    <row r="409" spans="1:65" s="13" customFormat="1" x14ac:dyDescent="0.2">
      <c r="A409" s="225"/>
      <c r="B409" s="226"/>
      <c r="C409" s="225"/>
      <c r="D409" s="200" t="s">
        <v>212</v>
      </c>
      <c r="E409" s="227" t="s">
        <v>1</v>
      </c>
      <c r="F409" s="228" t="s">
        <v>2817</v>
      </c>
      <c r="G409" s="225"/>
      <c r="H409" s="227" t="s">
        <v>1</v>
      </c>
      <c r="I409" s="225"/>
      <c r="J409" s="225"/>
      <c r="K409" s="225"/>
      <c r="L409" s="226"/>
      <c r="M409" s="229"/>
      <c r="N409" s="230"/>
      <c r="O409" s="230"/>
      <c r="P409" s="230"/>
      <c r="Q409" s="230"/>
      <c r="R409" s="230"/>
      <c r="S409" s="230"/>
      <c r="T409" s="231"/>
      <c r="U409" s="225"/>
      <c r="V409" s="225"/>
      <c r="AT409" s="101" t="s">
        <v>212</v>
      </c>
      <c r="AU409" s="101" t="s">
        <v>81</v>
      </c>
      <c r="AV409" s="13" t="s">
        <v>81</v>
      </c>
      <c r="AW409" s="13" t="s">
        <v>32</v>
      </c>
      <c r="AX409" s="13" t="s">
        <v>75</v>
      </c>
      <c r="AY409" s="101" t="s">
        <v>204</v>
      </c>
    </row>
    <row r="410" spans="1:65" s="13" customFormat="1" ht="22.5" x14ac:dyDescent="0.2">
      <c r="A410" s="225"/>
      <c r="B410" s="226"/>
      <c r="C410" s="225"/>
      <c r="D410" s="200" t="s">
        <v>212</v>
      </c>
      <c r="E410" s="227" t="s">
        <v>1</v>
      </c>
      <c r="F410" s="228" t="s">
        <v>2818</v>
      </c>
      <c r="G410" s="225"/>
      <c r="H410" s="227" t="s">
        <v>1</v>
      </c>
      <c r="I410" s="225"/>
      <c r="J410" s="225"/>
      <c r="K410" s="225"/>
      <c r="L410" s="226"/>
      <c r="M410" s="229"/>
      <c r="N410" s="230"/>
      <c r="O410" s="230"/>
      <c r="P410" s="230"/>
      <c r="Q410" s="230"/>
      <c r="R410" s="230"/>
      <c r="S410" s="230"/>
      <c r="T410" s="231"/>
      <c r="U410" s="225"/>
      <c r="V410" s="225"/>
      <c r="AT410" s="101" t="s">
        <v>212</v>
      </c>
      <c r="AU410" s="101" t="s">
        <v>81</v>
      </c>
      <c r="AV410" s="13" t="s">
        <v>81</v>
      </c>
      <c r="AW410" s="13" t="s">
        <v>32</v>
      </c>
      <c r="AX410" s="13" t="s">
        <v>75</v>
      </c>
      <c r="AY410" s="101" t="s">
        <v>204</v>
      </c>
    </row>
    <row r="411" spans="1:65" s="13" customFormat="1" ht="33.75" x14ac:dyDescent="0.2">
      <c r="A411" s="225"/>
      <c r="B411" s="226"/>
      <c r="C411" s="225"/>
      <c r="D411" s="200" t="s">
        <v>212</v>
      </c>
      <c r="E411" s="227" t="s">
        <v>1</v>
      </c>
      <c r="F411" s="228" t="s">
        <v>2819</v>
      </c>
      <c r="G411" s="225"/>
      <c r="H411" s="227" t="s">
        <v>1</v>
      </c>
      <c r="I411" s="225"/>
      <c r="J411" s="225"/>
      <c r="K411" s="225"/>
      <c r="L411" s="226"/>
      <c r="M411" s="229"/>
      <c r="N411" s="230"/>
      <c r="O411" s="230"/>
      <c r="P411" s="230"/>
      <c r="Q411" s="230"/>
      <c r="R411" s="230"/>
      <c r="S411" s="230"/>
      <c r="T411" s="231"/>
      <c r="U411" s="225"/>
      <c r="V411" s="225"/>
      <c r="AT411" s="101" t="s">
        <v>212</v>
      </c>
      <c r="AU411" s="101" t="s">
        <v>81</v>
      </c>
      <c r="AV411" s="13" t="s">
        <v>81</v>
      </c>
      <c r="AW411" s="13" t="s">
        <v>32</v>
      </c>
      <c r="AX411" s="13" t="s">
        <v>75</v>
      </c>
      <c r="AY411" s="101" t="s">
        <v>204</v>
      </c>
    </row>
    <row r="412" spans="1:65" s="13" customFormat="1" ht="33.75" x14ac:dyDescent="0.2">
      <c r="A412" s="225"/>
      <c r="B412" s="226"/>
      <c r="C412" s="225"/>
      <c r="D412" s="200" t="s">
        <v>212</v>
      </c>
      <c r="E412" s="227" t="s">
        <v>1</v>
      </c>
      <c r="F412" s="228" t="s">
        <v>2820</v>
      </c>
      <c r="G412" s="225"/>
      <c r="H412" s="227" t="s">
        <v>1</v>
      </c>
      <c r="I412" s="225"/>
      <c r="J412" s="225"/>
      <c r="K412" s="225"/>
      <c r="L412" s="226"/>
      <c r="M412" s="229"/>
      <c r="N412" s="230"/>
      <c r="O412" s="230"/>
      <c r="P412" s="230"/>
      <c r="Q412" s="230"/>
      <c r="R412" s="230"/>
      <c r="S412" s="230"/>
      <c r="T412" s="231"/>
      <c r="U412" s="225"/>
      <c r="V412" s="225"/>
      <c r="AT412" s="101" t="s">
        <v>212</v>
      </c>
      <c r="AU412" s="101" t="s">
        <v>81</v>
      </c>
      <c r="AV412" s="13" t="s">
        <v>81</v>
      </c>
      <c r="AW412" s="13" t="s">
        <v>32</v>
      </c>
      <c r="AX412" s="13" t="s">
        <v>75</v>
      </c>
      <c r="AY412" s="101" t="s">
        <v>204</v>
      </c>
    </row>
    <row r="413" spans="1:65" s="13" customFormat="1" ht="22.5" x14ac:dyDescent="0.2">
      <c r="A413" s="225"/>
      <c r="B413" s="226"/>
      <c r="C413" s="225"/>
      <c r="D413" s="200" t="s">
        <v>212</v>
      </c>
      <c r="E413" s="227" t="s">
        <v>1</v>
      </c>
      <c r="F413" s="228" t="s">
        <v>2821</v>
      </c>
      <c r="G413" s="225"/>
      <c r="H413" s="227" t="s">
        <v>1</v>
      </c>
      <c r="I413" s="225"/>
      <c r="J413" s="225"/>
      <c r="K413" s="225"/>
      <c r="L413" s="226"/>
      <c r="M413" s="229"/>
      <c r="N413" s="230"/>
      <c r="O413" s="230"/>
      <c r="P413" s="230"/>
      <c r="Q413" s="230"/>
      <c r="R413" s="230"/>
      <c r="S413" s="230"/>
      <c r="T413" s="231"/>
      <c r="U413" s="225"/>
      <c r="V413" s="225"/>
      <c r="AT413" s="101" t="s">
        <v>212</v>
      </c>
      <c r="AU413" s="101" t="s">
        <v>81</v>
      </c>
      <c r="AV413" s="13" t="s">
        <v>81</v>
      </c>
      <c r="AW413" s="13" t="s">
        <v>32</v>
      </c>
      <c r="AX413" s="13" t="s">
        <v>75</v>
      </c>
      <c r="AY413" s="101" t="s">
        <v>204</v>
      </c>
    </row>
    <row r="414" spans="1:65" s="13" customFormat="1" x14ac:dyDescent="0.2">
      <c r="A414" s="225"/>
      <c r="B414" s="226"/>
      <c r="C414" s="225"/>
      <c r="D414" s="200" t="s">
        <v>212</v>
      </c>
      <c r="E414" s="227" t="s">
        <v>1</v>
      </c>
      <c r="F414" s="228" t="s">
        <v>2822</v>
      </c>
      <c r="G414" s="225"/>
      <c r="H414" s="227" t="s">
        <v>1</v>
      </c>
      <c r="I414" s="225"/>
      <c r="J414" s="225"/>
      <c r="K414" s="225"/>
      <c r="L414" s="226"/>
      <c r="M414" s="229"/>
      <c r="N414" s="230"/>
      <c r="O414" s="230"/>
      <c r="P414" s="230"/>
      <c r="Q414" s="230"/>
      <c r="R414" s="230"/>
      <c r="S414" s="230"/>
      <c r="T414" s="231"/>
      <c r="U414" s="225"/>
      <c r="V414" s="225"/>
      <c r="AT414" s="101" t="s">
        <v>212</v>
      </c>
      <c r="AU414" s="101" t="s">
        <v>81</v>
      </c>
      <c r="AV414" s="13" t="s">
        <v>81</v>
      </c>
      <c r="AW414" s="13" t="s">
        <v>32</v>
      </c>
      <c r="AX414" s="13" t="s">
        <v>75</v>
      </c>
      <c r="AY414" s="101" t="s">
        <v>204</v>
      </c>
    </row>
    <row r="415" spans="1:65" s="13" customFormat="1" x14ac:dyDescent="0.2">
      <c r="A415" s="225"/>
      <c r="B415" s="226"/>
      <c r="C415" s="225"/>
      <c r="D415" s="200" t="s">
        <v>212</v>
      </c>
      <c r="E415" s="227" t="s">
        <v>1</v>
      </c>
      <c r="F415" s="228" t="s">
        <v>2823</v>
      </c>
      <c r="G415" s="225"/>
      <c r="H415" s="227" t="s">
        <v>1</v>
      </c>
      <c r="I415" s="225"/>
      <c r="J415" s="225"/>
      <c r="K415" s="225"/>
      <c r="L415" s="226"/>
      <c r="M415" s="229"/>
      <c r="N415" s="230"/>
      <c r="O415" s="230"/>
      <c r="P415" s="230"/>
      <c r="Q415" s="230"/>
      <c r="R415" s="230"/>
      <c r="S415" s="230"/>
      <c r="T415" s="231"/>
      <c r="U415" s="225"/>
      <c r="V415" s="225"/>
      <c r="AT415" s="101" t="s">
        <v>212</v>
      </c>
      <c r="AU415" s="101" t="s">
        <v>81</v>
      </c>
      <c r="AV415" s="13" t="s">
        <v>81</v>
      </c>
      <c r="AW415" s="13" t="s">
        <v>32</v>
      </c>
      <c r="AX415" s="13" t="s">
        <v>75</v>
      </c>
      <c r="AY415" s="101" t="s">
        <v>204</v>
      </c>
    </row>
    <row r="416" spans="1:65" s="13" customFormat="1" x14ac:dyDescent="0.2">
      <c r="A416" s="225"/>
      <c r="B416" s="226"/>
      <c r="C416" s="225"/>
      <c r="D416" s="200" t="s">
        <v>212</v>
      </c>
      <c r="E416" s="227" t="s">
        <v>1</v>
      </c>
      <c r="F416" s="228" t="s">
        <v>2674</v>
      </c>
      <c r="G416" s="225"/>
      <c r="H416" s="227" t="s">
        <v>1</v>
      </c>
      <c r="I416" s="225"/>
      <c r="J416" s="225"/>
      <c r="K416" s="225"/>
      <c r="L416" s="226"/>
      <c r="M416" s="229"/>
      <c r="N416" s="230"/>
      <c r="O416" s="230"/>
      <c r="P416" s="230"/>
      <c r="Q416" s="230"/>
      <c r="R416" s="230"/>
      <c r="S416" s="230"/>
      <c r="T416" s="231"/>
      <c r="U416" s="225"/>
      <c r="V416" s="225"/>
      <c r="AT416" s="101" t="s">
        <v>212</v>
      </c>
      <c r="AU416" s="101" t="s">
        <v>81</v>
      </c>
      <c r="AV416" s="13" t="s">
        <v>81</v>
      </c>
      <c r="AW416" s="13" t="s">
        <v>32</v>
      </c>
      <c r="AX416" s="13" t="s">
        <v>75</v>
      </c>
      <c r="AY416" s="101" t="s">
        <v>204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310</v>
      </c>
      <c r="G417" s="198"/>
      <c r="H417" s="203">
        <v>16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81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5" customFormat="1" x14ac:dyDescent="0.2">
      <c r="A418" s="207"/>
      <c r="B418" s="208"/>
      <c r="C418" s="207"/>
      <c r="D418" s="200" t="s">
        <v>212</v>
      </c>
      <c r="E418" s="209" t="s">
        <v>1</v>
      </c>
      <c r="F418" s="210" t="s">
        <v>227</v>
      </c>
      <c r="G418" s="207"/>
      <c r="H418" s="211">
        <v>16</v>
      </c>
      <c r="I418" s="207"/>
      <c r="J418" s="207"/>
      <c r="K418" s="207"/>
      <c r="L418" s="208"/>
      <c r="M418" s="212"/>
      <c r="N418" s="213"/>
      <c r="O418" s="213"/>
      <c r="P418" s="213"/>
      <c r="Q418" s="213"/>
      <c r="R418" s="213"/>
      <c r="S418" s="213"/>
      <c r="T418" s="214"/>
      <c r="U418" s="207"/>
      <c r="V418" s="207"/>
      <c r="AT418" s="103" t="s">
        <v>212</v>
      </c>
      <c r="AU418" s="103" t="s">
        <v>81</v>
      </c>
      <c r="AV418" s="15" t="s">
        <v>211</v>
      </c>
      <c r="AW418" s="15" t="s">
        <v>32</v>
      </c>
      <c r="AX418" s="15" t="s">
        <v>81</v>
      </c>
      <c r="AY418" s="103" t="s">
        <v>204</v>
      </c>
    </row>
    <row r="419" spans="1:65" s="2" customFormat="1" ht="24.2" customHeight="1" x14ac:dyDescent="0.2">
      <c r="A419" s="111"/>
      <c r="B419" s="112"/>
      <c r="C419" s="187" t="s">
        <v>333</v>
      </c>
      <c r="D419" s="187" t="s">
        <v>207</v>
      </c>
      <c r="E419" s="188" t="s">
        <v>2586</v>
      </c>
      <c r="F419" s="189" t="s">
        <v>2587</v>
      </c>
      <c r="G419" s="190" t="s">
        <v>2588</v>
      </c>
      <c r="H419" s="191">
        <v>34099.807999999997</v>
      </c>
      <c r="I419" s="192"/>
      <c r="J419" s="192">
        <f>ROUND(I419*H419,2)</f>
        <v>0</v>
      </c>
      <c r="K419" s="193"/>
      <c r="L419" s="112"/>
      <c r="M419" s="240" t="s">
        <v>1</v>
      </c>
      <c r="N419" s="241" t="s">
        <v>40</v>
      </c>
      <c r="O419" s="242">
        <v>0</v>
      </c>
      <c r="P419" s="242">
        <f>O419*H419</f>
        <v>0</v>
      </c>
      <c r="Q419" s="242">
        <v>0</v>
      </c>
      <c r="R419" s="242">
        <f>Q419*H419</f>
        <v>0</v>
      </c>
      <c r="S419" s="242">
        <v>0</v>
      </c>
      <c r="T419" s="243">
        <f>S419*H419</f>
        <v>0</v>
      </c>
      <c r="U419" s="111"/>
      <c r="V419" s="111"/>
      <c r="W419" s="29"/>
      <c r="X419" s="29"/>
      <c r="Y419" s="29"/>
      <c r="Z419" s="29"/>
      <c r="AA419" s="29"/>
      <c r="AB419" s="29"/>
      <c r="AC419" s="29"/>
      <c r="AD419" s="29"/>
      <c r="AE419" s="29"/>
      <c r="AR419" s="99" t="s">
        <v>310</v>
      </c>
      <c r="AT419" s="99" t="s">
        <v>207</v>
      </c>
      <c r="AU419" s="99" t="s">
        <v>81</v>
      </c>
      <c r="AY419" s="18" t="s">
        <v>204</v>
      </c>
      <c r="BE419" s="100">
        <f>IF(N419="základní",J419,0)</f>
        <v>0</v>
      </c>
      <c r="BF419" s="100">
        <f>IF(N419="snížená",J419,0)</f>
        <v>0</v>
      </c>
      <c r="BG419" s="100">
        <f>IF(N419="zákl. přenesená",J419,0)</f>
        <v>0</v>
      </c>
      <c r="BH419" s="100">
        <f>IF(N419="sníž. přenesená",J419,0)</f>
        <v>0</v>
      </c>
      <c r="BI419" s="100">
        <f>IF(N419="nulová",J419,0)</f>
        <v>0</v>
      </c>
      <c r="BJ419" s="18" t="s">
        <v>81</v>
      </c>
      <c r="BK419" s="100">
        <f>ROUND(I419*H419,2)</f>
        <v>0</v>
      </c>
      <c r="BL419" s="18" t="s">
        <v>310</v>
      </c>
      <c r="BM419" s="99" t="s">
        <v>472</v>
      </c>
    </row>
    <row r="420" spans="1:65" s="2" customFormat="1" ht="6.95" customHeight="1" x14ac:dyDescent="0.2">
      <c r="A420" s="111"/>
      <c r="B420" s="142"/>
      <c r="C420" s="143"/>
      <c r="D420" s="143"/>
      <c r="E420" s="143"/>
      <c r="F420" s="143"/>
      <c r="G420" s="143"/>
      <c r="H420" s="143"/>
      <c r="I420" s="143"/>
      <c r="J420" s="143"/>
      <c r="K420" s="143"/>
      <c r="L420" s="112"/>
      <c r="M420" s="111"/>
      <c r="N420" s="114"/>
      <c r="O420" s="111"/>
      <c r="P420" s="111"/>
      <c r="Q420" s="111"/>
      <c r="R420" s="111"/>
      <c r="S420" s="111"/>
      <c r="T420" s="111"/>
      <c r="U420" s="111"/>
      <c r="V420" s="111"/>
      <c r="W420" s="29"/>
      <c r="X420" s="29"/>
      <c r="Y420" s="29"/>
      <c r="Z420" s="29"/>
      <c r="AA420" s="29"/>
      <c r="AB420" s="29"/>
      <c r="AC420" s="29"/>
      <c r="AD420" s="29"/>
      <c r="AE420" s="29"/>
    </row>
  </sheetData>
  <sheetProtection password="CEF5" sheet="1" objects="1" scenarios="1"/>
  <protectedRanges>
    <protectedRange sqref="I126:I419" name="Oblast1"/>
  </protectedRanges>
  <autoFilter ref="C120:K41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opLeftCell="A101" workbookViewId="0">
      <selection activeCell="I184" sqref="I184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124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2824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ROUND(J122,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ROUND((SUM(BE122:BE184)),  2)</f>
        <v>0</v>
      </c>
      <c r="G35" s="111"/>
      <c r="H35" s="111"/>
      <c r="I35" s="127">
        <v>0.21</v>
      </c>
      <c r="J35" s="126">
        <f>ROUND(((SUM(BE122:BE184))*I35),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ROUND((SUM(BF122:BF184)),  2)</f>
        <v>0</v>
      </c>
      <c r="G36" s="111"/>
      <c r="H36" s="111"/>
      <c r="I36" s="127">
        <v>0.15</v>
      </c>
      <c r="J36" s="126">
        <f>ROUND(((SUM(BF122:BF184))*I36),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ROUND((SUM(BG122:BG184)),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ROUND((SUM(BH122:BH184)),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ROUND((SUM(BI122:BI184)),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01-05 - Výpis prvků PSV 3) klempířské prvky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J122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2825</v>
      </c>
      <c r="E99" s="153"/>
      <c r="F99" s="153"/>
      <c r="G99" s="153"/>
      <c r="H99" s="153"/>
      <c r="I99" s="153"/>
      <c r="J99" s="154">
        <f>J123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9" customFormat="1" ht="24.95" customHeight="1" x14ac:dyDescent="0.2">
      <c r="A100" s="150"/>
      <c r="B100" s="151"/>
      <c r="C100" s="150"/>
      <c r="D100" s="152" t="s">
        <v>2826</v>
      </c>
      <c r="E100" s="153"/>
      <c r="F100" s="153"/>
      <c r="G100" s="153"/>
      <c r="H100" s="153"/>
      <c r="I100" s="153"/>
      <c r="J100" s="154">
        <f>J131</f>
        <v>0</v>
      </c>
      <c r="K100" s="150"/>
      <c r="L100" s="151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47" s="2" customFormat="1" ht="21.75" customHeight="1" x14ac:dyDescent="0.2">
      <c r="A101" s="111"/>
      <c r="B101" s="11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111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M102" s="114"/>
      <c r="N102" s="114"/>
      <c r="O102" s="114"/>
      <c r="P102" s="114"/>
      <c r="Q102" s="114"/>
      <c r="R102" s="114"/>
      <c r="S102" s="111"/>
      <c r="T102" s="111"/>
      <c r="U102" s="111"/>
      <c r="V102" s="111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111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111"/>
      <c r="B107" s="112"/>
      <c r="C107" s="108" t="s">
        <v>189</v>
      </c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111"/>
      <c r="B109" s="112"/>
      <c r="C109" s="110" t="s">
        <v>14</v>
      </c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9.25" customHeight="1" x14ac:dyDescent="0.2">
      <c r="A110" s="111"/>
      <c r="B110" s="112"/>
      <c r="C110" s="111"/>
      <c r="D110" s="111"/>
      <c r="E110" s="294" t="str">
        <f>E7</f>
        <v>MUZEUM VYSOČINY PELHŘIMOV, Hrad Kámen, rekonstrukce elekroinstalace, stavebni úpravy</v>
      </c>
      <c r="F110" s="295"/>
      <c r="G110" s="295"/>
      <c r="H110" s="295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A111" s="92"/>
      <c r="B111" s="107"/>
      <c r="C111" s="110" t="s">
        <v>162</v>
      </c>
      <c r="D111" s="92"/>
      <c r="E111" s="92"/>
      <c r="F111" s="92"/>
      <c r="G111" s="92"/>
      <c r="H111" s="92"/>
      <c r="I111" s="92"/>
      <c r="J111" s="92"/>
      <c r="K111" s="92"/>
      <c r="L111" s="107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47" s="2" customFormat="1" ht="16.5" customHeight="1" x14ac:dyDescent="0.2">
      <c r="A112" s="111"/>
      <c r="B112" s="112"/>
      <c r="C112" s="111"/>
      <c r="D112" s="111"/>
      <c r="E112" s="294" t="s">
        <v>163</v>
      </c>
      <c r="F112" s="291"/>
      <c r="G112" s="291"/>
      <c r="H112" s="29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111"/>
      <c r="B113" s="112"/>
      <c r="C113" s="110" t="s">
        <v>164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111"/>
      <c r="B114" s="112"/>
      <c r="C114" s="111"/>
      <c r="D114" s="111"/>
      <c r="E114" s="290" t="str">
        <f>E11</f>
        <v>01-05 - Výpis prvků PSV 3) klempířské prvky</v>
      </c>
      <c r="F114" s="291"/>
      <c r="G114" s="291"/>
      <c r="H114" s="29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18</v>
      </c>
      <c r="D116" s="111"/>
      <c r="E116" s="111"/>
      <c r="F116" s="115" t="str">
        <f>F14</f>
        <v>Hrad Kámen</v>
      </c>
      <c r="G116" s="111"/>
      <c r="H116" s="111"/>
      <c r="I116" s="110" t="s">
        <v>20</v>
      </c>
      <c r="J116" s="116" t="str">
        <f>IF(J14="","",J14)</f>
        <v>9. 6. 2023</v>
      </c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 x14ac:dyDescent="0.2">
      <c r="A118" s="111"/>
      <c r="B118" s="112"/>
      <c r="C118" s="110" t="s">
        <v>22</v>
      </c>
      <c r="D118" s="111"/>
      <c r="E118" s="111"/>
      <c r="F118" s="115" t="str">
        <f>E17</f>
        <v>KRAJ VYSOČINA</v>
      </c>
      <c r="G118" s="111"/>
      <c r="H118" s="111"/>
      <c r="I118" s="110" t="s">
        <v>30</v>
      </c>
      <c r="J118" s="146" t="str">
        <f>E23</f>
        <v>Ing.Michal Zlatuška arch.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111"/>
      <c r="B119" s="112"/>
      <c r="C119" s="110" t="s">
        <v>28</v>
      </c>
      <c r="D119" s="111"/>
      <c r="E119" s="111"/>
      <c r="F119" s="115" t="str">
        <f>IF(E20="","",E20)</f>
        <v xml:space="preserve"> </v>
      </c>
      <c r="G119" s="111"/>
      <c r="H119" s="111"/>
      <c r="I119" s="110" t="s">
        <v>33</v>
      </c>
      <c r="J119" s="146" t="str">
        <f>E26</f>
        <v xml:space="preserve"> 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60"/>
      <c r="B121" s="161"/>
      <c r="C121" s="162" t="s">
        <v>190</v>
      </c>
      <c r="D121" s="163" t="s">
        <v>60</v>
      </c>
      <c r="E121" s="163" t="s">
        <v>56</v>
      </c>
      <c r="F121" s="163" t="s">
        <v>57</v>
      </c>
      <c r="G121" s="163" t="s">
        <v>191</v>
      </c>
      <c r="H121" s="163" t="s">
        <v>192</v>
      </c>
      <c r="I121" s="163" t="s">
        <v>193</v>
      </c>
      <c r="J121" s="164" t="s">
        <v>169</v>
      </c>
      <c r="K121" s="165" t="s">
        <v>194</v>
      </c>
      <c r="L121" s="166"/>
      <c r="M121" s="167" t="s">
        <v>1</v>
      </c>
      <c r="N121" s="168" t="s">
        <v>39</v>
      </c>
      <c r="O121" s="168" t="s">
        <v>195</v>
      </c>
      <c r="P121" s="168" t="s">
        <v>196</v>
      </c>
      <c r="Q121" s="168" t="s">
        <v>197</v>
      </c>
      <c r="R121" s="168" t="s">
        <v>198</v>
      </c>
      <c r="S121" s="168" t="s">
        <v>199</v>
      </c>
      <c r="T121" s="169" t="s">
        <v>200</v>
      </c>
      <c r="U121" s="160"/>
      <c r="V121" s="160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 x14ac:dyDescent="0.25">
      <c r="A122" s="111"/>
      <c r="B122" s="112"/>
      <c r="C122" s="170" t="s">
        <v>201</v>
      </c>
      <c r="D122" s="111"/>
      <c r="E122" s="111"/>
      <c r="F122" s="111"/>
      <c r="G122" s="111"/>
      <c r="H122" s="111"/>
      <c r="I122" s="111"/>
      <c r="J122" s="171">
        <f>BK122</f>
        <v>0</v>
      </c>
      <c r="K122" s="111"/>
      <c r="L122" s="112"/>
      <c r="M122" s="172"/>
      <c r="N122" s="173"/>
      <c r="O122" s="121"/>
      <c r="P122" s="174">
        <f>P123+P131</f>
        <v>0</v>
      </c>
      <c r="Q122" s="121"/>
      <c r="R122" s="174">
        <f>R123+R131</f>
        <v>0</v>
      </c>
      <c r="S122" s="121"/>
      <c r="T122" s="175">
        <f>T123+T131</f>
        <v>0</v>
      </c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  <c r="AT122" s="18" t="s">
        <v>74</v>
      </c>
      <c r="AU122" s="18" t="s">
        <v>171</v>
      </c>
      <c r="BK122" s="95">
        <f>BK123+BK131</f>
        <v>0</v>
      </c>
    </row>
    <row r="123" spans="1:65" s="12" customFormat="1" ht="25.9" customHeight="1" x14ac:dyDescent="0.2">
      <c r="A123" s="176"/>
      <c r="B123" s="177"/>
      <c r="C123" s="176"/>
      <c r="D123" s="178" t="s">
        <v>74</v>
      </c>
      <c r="E123" s="179" t="s">
        <v>928</v>
      </c>
      <c r="F123" s="179" t="s">
        <v>929</v>
      </c>
      <c r="G123" s="176"/>
      <c r="H123" s="176"/>
      <c r="I123" s="176"/>
      <c r="J123" s="180">
        <f>BK123</f>
        <v>0</v>
      </c>
      <c r="K123" s="176"/>
      <c r="L123" s="177"/>
      <c r="M123" s="181"/>
      <c r="N123" s="182"/>
      <c r="O123" s="182"/>
      <c r="P123" s="183">
        <f>SUM(P124:P130)</f>
        <v>0</v>
      </c>
      <c r="Q123" s="182"/>
      <c r="R123" s="183">
        <f>SUM(R124:R130)</f>
        <v>0</v>
      </c>
      <c r="S123" s="182"/>
      <c r="T123" s="184">
        <f>SUM(T124:T130)</f>
        <v>0</v>
      </c>
      <c r="U123" s="176"/>
      <c r="V123" s="176"/>
      <c r="AR123" s="96" t="s">
        <v>83</v>
      </c>
      <c r="AT123" s="97" t="s">
        <v>74</v>
      </c>
      <c r="AU123" s="97" t="s">
        <v>75</v>
      </c>
      <c r="AY123" s="96" t="s">
        <v>204</v>
      </c>
      <c r="BK123" s="98">
        <f>SUM(BK124:BK130)</f>
        <v>0</v>
      </c>
    </row>
    <row r="124" spans="1:65" s="2" customFormat="1" ht="16.5" customHeight="1" x14ac:dyDescent="0.2">
      <c r="A124" s="111"/>
      <c r="B124" s="112"/>
      <c r="C124" s="187"/>
      <c r="D124" s="187"/>
      <c r="E124" s="188"/>
      <c r="F124" s="189" t="s">
        <v>2591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83</v>
      </c>
    </row>
    <row r="125" spans="1:65" s="2" customFormat="1" ht="16.5" customHeight="1" x14ac:dyDescent="0.2">
      <c r="A125" s="111"/>
      <c r="B125" s="112"/>
      <c r="C125" s="187"/>
      <c r="D125" s="187"/>
      <c r="E125" s="188"/>
      <c r="F125" s="189" t="s">
        <v>2828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211</v>
      </c>
    </row>
    <row r="126" spans="1:65" s="2" customFormat="1" ht="24.2" customHeight="1" x14ac:dyDescent="0.2">
      <c r="A126" s="111"/>
      <c r="B126" s="112"/>
      <c r="C126" s="187"/>
      <c r="D126" s="187"/>
      <c r="E126" s="188"/>
      <c r="F126" s="189" t="s">
        <v>2595</v>
      </c>
      <c r="G126" s="190" t="s">
        <v>1</v>
      </c>
      <c r="H126" s="191"/>
      <c r="I126" s="192"/>
      <c r="J126" s="192"/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205</v>
      </c>
    </row>
    <row r="127" spans="1:65" s="2" customFormat="1" ht="24.2" customHeight="1" x14ac:dyDescent="0.2">
      <c r="A127" s="111"/>
      <c r="B127" s="112"/>
      <c r="C127" s="187" t="s">
        <v>81</v>
      </c>
      <c r="D127" s="187" t="s">
        <v>207</v>
      </c>
      <c r="E127" s="188" t="s">
        <v>2829</v>
      </c>
      <c r="F127" s="189" t="s">
        <v>2830</v>
      </c>
      <c r="G127" s="190" t="s">
        <v>282</v>
      </c>
      <c r="H127" s="191">
        <v>2</v>
      </c>
      <c r="I127" s="192"/>
      <c r="J127" s="192">
        <f>ROUND(I127*H127,2)</f>
        <v>0</v>
      </c>
      <c r="K127" s="193"/>
      <c r="L127" s="112"/>
      <c r="M127" s="194" t="s">
        <v>1</v>
      </c>
      <c r="N127" s="195" t="s">
        <v>40</v>
      </c>
      <c r="O127" s="196">
        <v>0</v>
      </c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R127" s="99" t="s">
        <v>310</v>
      </c>
      <c r="AT127" s="99" t="s">
        <v>207</v>
      </c>
      <c r="AU127" s="99" t="s">
        <v>81</v>
      </c>
      <c r="AY127" s="18" t="s">
        <v>204</v>
      </c>
      <c r="BE127" s="100">
        <f>IF(N127="základní",J127,0)</f>
        <v>0</v>
      </c>
      <c r="BF127" s="100">
        <f>IF(N127="snížená",J127,0)</f>
        <v>0</v>
      </c>
      <c r="BG127" s="100">
        <f>IF(N127="zákl. přenesená",J127,0)</f>
        <v>0</v>
      </c>
      <c r="BH127" s="100">
        <f>IF(N127="sníž. přenesená",J127,0)</f>
        <v>0</v>
      </c>
      <c r="BI127" s="100">
        <f>IF(N127="nulová",J127,0)</f>
        <v>0</v>
      </c>
      <c r="BJ127" s="18" t="s">
        <v>81</v>
      </c>
      <c r="BK127" s="100">
        <f>ROUND(I127*H127,2)</f>
        <v>0</v>
      </c>
      <c r="BL127" s="18" t="s">
        <v>310</v>
      </c>
      <c r="BM127" s="99" t="s">
        <v>278</v>
      </c>
    </row>
    <row r="128" spans="1:65" s="14" customFormat="1" x14ac:dyDescent="0.2">
      <c r="A128" s="198"/>
      <c r="B128" s="199"/>
      <c r="C128" s="198"/>
      <c r="D128" s="200" t="s">
        <v>212</v>
      </c>
      <c r="E128" s="201" t="s">
        <v>1</v>
      </c>
      <c r="F128" s="202" t="s">
        <v>83</v>
      </c>
      <c r="G128" s="198"/>
      <c r="H128" s="203">
        <v>2</v>
      </c>
      <c r="I128" s="198"/>
      <c r="J128" s="198"/>
      <c r="K128" s="198"/>
      <c r="L128" s="199"/>
      <c r="M128" s="204"/>
      <c r="N128" s="205"/>
      <c r="O128" s="205"/>
      <c r="P128" s="205"/>
      <c r="Q128" s="205"/>
      <c r="R128" s="205"/>
      <c r="S128" s="205"/>
      <c r="T128" s="206"/>
      <c r="U128" s="198"/>
      <c r="V128" s="198"/>
      <c r="AT128" s="102" t="s">
        <v>212</v>
      </c>
      <c r="AU128" s="102" t="s">
        <v>81</v>
      </c>
      <c r="AV128" s="14" t="s">
        <v>83</v>
      </c>
      <c r="AW128" s="14" t="s">
        <v>32</v>
      </c>
      <c r="AX128" s="14" t="s">
        <v>75</v>
      </c>
      <c r="AY128" s="102" t="s">
        <v>204</v>
      </c>
    </row>
    <row r="129" spans="1:65" s="15" customFormat="1" x14ac:dyDescent="0.2">
      <c r="A129" s="207"/>
      <c r="B129" s="208"/>
      <c r="C129" s="207"/>
      <c r="D129" s="200" t="s">
        <v>212</v>
      </c>
      <c r="E129" s="209" t="s">
        <v>1</v>
      </c>
      <c r="F129" s="210" t="s">
        <v>227</v>
      </c>
      <c r="G129" s="207"/>
      <c r="H129" s="211">
        <v>2</v>
      </c>
      <c r="I129" s="207"/>
      <c r="J129" s="207"/>
      <c r="K129" s="207"/>
      <c r="L129" s="208"/>
      <c r="M129" s="212"/>
      <c r="N129" s="213"/>
      <c r="O129" s="213"/>
      <c r="P129" s="213"/>
      <c r="Q129" s="213"/>
      <c r="R129" s="213"/>
      <c r="S129" s="213"/>
      <c r="T129" s="214"/>
      <c r="U129" s="207"/>
      <c r="V129" s="207"/>
      <c r="AT129" s="103" t="s">
        <v>212</v>
      </c>
      <c r="AU129" s="103" t="s">
        <v>81</v>
      </c>
      <c r="AV129" s="15" t="s">
        <v>211</v>
      </c>
      <c r="AW129" s="15" t="s">
        <v>32</v>
      </c>
      <c r="AX129" s="15" t="s">
        <v>81</v>
      </c>
      <c r="AY129" s="103" t="s">
        <v>204</v>
      </c>
    </row>
    <row r="130" spans="1:65" s="2" customFormat="1" ht="24.2" customHeight="1" x14ac:dyDescent="0.2">
      <c r="A130" s="111"/>
      <c r="B130" s="112"/>
      <c r="C130" s="187" t="s">
        <v>83</v>
      </c>
      <c r="D130" s="187" t="s">
        <v>207</v>
      </c>
      <c r="E130" s="188" t="s">
        <v>2831</v>
      </c>
      <c r="F130" s="189" t="s">
        <v>2832</v>
      </c>
      <c r="G130" s="190" t="s">
        <v>2588</v>
      </c>
      <c r="H130" s="191">
        <v>230</v>
      </c>
      <c r="I130" s="192"/>
      <c r="J130" s="192">
        <f>ROUND(I130*H130,2)</f>
        <v>0</v>
      </c>
      <c r="K130" s="193"/>
      <c r="L130" s="112"/>
      <c r="M130" s="194" t="s">
        <v>1</v>
      </c>
      <c r="N130" s="195" t="s">
        <v>40</v>
      </c>
      <c r="O130" s="196">
        <v>0</v>
      </c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310</v>
      </c>
      <c r="AT130" s="99" t="s">
        <v>207</v>
      </c>
      <c r="AU130" s="99" t="s">
        <v>81</v>
      </c>
      <c r="AY130" s="18" t="s">
        <v>204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8" t="s">
        <v>81</v>
      </c>
      <c r="BK130" s="100">
        <f>ROUND(I130*H130,2)</f>
        <v>0</v>
      </c>
      <c r="BL130" s="18" t="s">
        <v>310</v>
      </c>
      <c r="BM130" s="99" t="s">
        <v>291</v>
      </c>
    </row>
    <row r="131" spans="1:65" s="12" customFormat="1" ht="25.9" customHeight="1" x14ac:dyDescent="0.2">
      <c r="A131" s="176"/>
      <c r="B131" s="177"/>
      <c r="C131" s="176"/>
      <c r="D131" s="178" t="s">
        <v>74</v>
      </c>
      <c r="E131" s="179" t="s">
        <v>960</v>
      </c>
      <c r="F131" s="179" t="s">
        <v>961</v>
      </c>
      <c r="G131" s="176"/>
      <c r="H131" s="176"/>
      <c r="I131" s="176"/>
      <c r="J131" s="180">
        <f>BK131</f>
        <v>0</v>
      </c>
      <c r="K131" s="176"/>
      <c r="L131" s="177"/>
      <c r="M131" s="181"/>
      <c r="N131" s="182"/>
      <c r="O131" s="182"/>
      <c r="P131" s="183">
        <f>SUM(P132:P184)</f>
        <v>0</v>
      </c>
      <c r="Q131" s="182"/>
      <c r="R131" s="183">
        <f>SUM(R132:R184)</f>
        <v>0</v>
      </c>
      <c r="S131" s="182"/>
      <c r="T131" s="184">
        <f>SUM(T132:T184)</f>
        <v>0</v>
      </c>
      <c r="U131" s="176"/>
      <c r="V131" s="176"/>
      <c r="AR131" s="96" t="s">
        <v>83</v>
      </c>
      <c r="AT131" s="97" t="s">
        <v>74</v>
      </c>
      <c r="AU131" s="97" t="s">
        <v>75</v>
      </c>
      <c r="AY131" s="96" t="s">
        <v>204</v>
      </c>
      <c r="BK131" s="98">
        <f>SUM(BK132:BK184)</f>
        <v>0</v>
      </c>
    </row>
    <row r="132" spans="1:65" s="2" customFormat="1" ht="16.5" customHeight="1" x14ac:dyDescent="0.2">
      <c r="A132" s="111"/>
      <c r="B132" s="112"/>
      <c r="C132" s="187" t="s">
        <v>75</v>
      </c>
      <c r="D132" s="187" t="s">
        <v>207</v>
      </c>
      <c r="E132" s="188" t="s">
        <v>2590</v>
      </c>
      <c r="F132" s="189" t="s">
        <v>2591</v>
      </c>
      <c r="G132" s="190" t="s">
        <v>1</v>
      </c>
      <c r="H132" s="191">
        <v>0</v>
      </c>
      <c r="I132" s="192"/>
      <c r="J132" s="192">
        <f>ROUND(I132*H132,2)</f>
        <v>0</v>
      </c>
      <c r="K132" s="193"/>
      <c r="L132" s="112"/>
      <c r="M132" s="194" t="s">
        <v>1</v>
      </c>
      <c r="N132" s="195" t="s">
        <v>40</v>
      </c>
      <c r="O132" s="196">
        <v>0</v>
      </c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  <c r="AR132" s="99" t="s">
        <v>310</v>
      </c>
      <c r="AT132" s="99" t="s">
        <v>207</v>
      </c>
      <c r="AU132" s="99" t="s">
        <v>81</v>
      </c>
      <c r="AY132" s="18" t="s">
        <v>204</v>
      </c>
      <c r="BE132" s="100">
        <f>IF(N132="základní",J132,0)</f>
        <v>0</v>
      </c>
      <c r="BF132" s="100">
        <f>IF(N132="snížená",J132,0)</f>
        <v>0</v>
      </c>
      <c r="BG132" s="100">
        <f>IF(N132="zákl. přenesená",J132,0)</f>
        <v>0</v>
      </c>
      <c r="BH132" s="100">
        <f>IF(N132="sníž. přenesená",J132,0)</f>
        <v>0</v>
      </c>
      <c r="BI132" s="100">
        <f>IF(N132="nulová",J132,0)</f>
        <v>0</v>
      </c>
      <c r="BJ132" s="18" t="s">
        <v>81</v>
      </c>
      <c r="BK132" s="100">
        <f>ROUND(I132*H132,2)</f>
        <v>0</v>
      </c>
      <c r="BL132" s="18" t="s">
        <v>310</v>
      </c>
      <c r="BM132" s="99" t="s">
        <v>295</v>
      </c>
    </row>
    <row r="133" spans="1:65" s="2" customFormat="1" ht="16.5" customHeight="1" x14ac:dyDescent="0.2">
      <c r="A133" s="111"/>
      <c r="B133" s="112"/>
      <c r="C133" s="187" t="s">
        <v>75</v>
      </c>
      <c r="D133" s="187" t="s">
        <v>207</v>
      </c>
      <c r="E133" s="188" t="s">
        <v>2827</v>
      </c>
      <c r="F133" s="189" t="s">
        <v>2828</v>
      </c>
      <c r="G133" s="190" t="s">
        <v>1</v>
      </c>
      <c r="H133" s="191">
        <v>0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0</v>
      </c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310</v>
      </c>
      <c r="AT133" s="99" t="s">
        <v>207</v>
      </c>
      <c r="AU133" s="99" t="s">
        <v>81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310</v>
      </c>
      <c r="BM133" s="99" t="s">
        <v>305</v>
      </c>
    </row>
    <row r="134" spans="1:65" s="2" customFormat="1" ht="24.2" customHeight="1" x14ac:dyDescent="0.2">
      <c r="A134" s="111"/>
      <c r="B134" s="112"/>
      <c r="C134" s="187" t="s">
        <v>75</v>
      </c>
      <c r="D134" s="187" t="s">
        <v>207</v>
      </c>
      <c r="E134" s="188" t="s">
        <v>2594</v>
      </c>
      <c r="F134" s="189" t="s">
        <v>2595</v>
      </c>
      <c r="G134" s="190" t="s">
        <v>1</v>
      </c>
      <c r="H134" s="191">
        <v>0</v>
      </c>
      <c r="I134" s="192"/>
      <c r="J134" s="192">
        <f>ROUND(I134*H134,2)</f>
        <v>0</v>
      </c>
      <c r="K134" s="193"/>
      <c r="L134" s="112"/>
      <c r="M134" s="194" t="s">
        <v>1</v>
      </c>
      <c r="N134" s="195" t="s">
        <v>40</v>
      </c>
      <c r="O134" s="196">
        <v>0</v>
      </c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310</v>
      </c>
      <c r="AT134" s="99" t="s">
        <v>207</v>
      </c>
      <c r="AU134" s="99" t="s">
        <v>81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310</v>
      </c>
      <c r="BM134" s="99" t="s">
        <v>310</v>
      </c>
    </row>
    <row r="135" spans="1:65" s="2" customFormat="1" ht="37.9" customHeight="1" x14ac:dyDescent="0.2">
      <c r="A135" s="111"/>
      <c r="B135" s="112"/>
      <c r="C135" s="187" t="s">
        <v>230</v>
      </c>
      <c r="D135" s="187" t="s">
        <v>207</v>
      </c>
      <c r="E135" s="188" t="s">
        <v>2833</v>
      </c>
      <c r="F135" s="189" t="s">
        <v>2834</v>
      </c>
      <c r="G135" s="190" t="s">
        <v>367</v>
      </c>
      <c r="H135" s="191">
        <v>7.5</v>
      </c>
      <c r="I135" s="192"/>
      <c r="J135" s="192">
        <f>ROUND(I135*H135,2)</f>
        <v>0</v>
      </c>
      <c r="K135" s="193"/>
      <c r="L135" s="112"/>
      <c r="M135" s="194" t="s">
        <v>1</v>
      </c>
      <c r="N135" s="195" t="s">
        <v>40</v>
      </c>
      <c r="O135" s="196">
        <v>0</v>
      </c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  <c r="AR135" s="99" t="s">
        <v>310</v>
      </c>
      <c r="AT135" s="99" t="s">
        <v>207</v>
      </c>
      <c r="AU135" s="99" t="s">
        <v>81</v>
      </c>
      <c r="AY135" s="18" t="s">
        <v>204</v>
      </c>
      <c r="BE135" s="100">
        <f>IF(N135="základní",J135,0)</f>
        <v>0</v>
      </c>
      <c r="BF135" s="100">
        <f>IF(N135="snížená",J135,0)</f>
        <v>0</v>
      </c>
      <c r="BG135" s="100">
        <f>IF(N135="zákl. přenesená",J135,0)</f>
        <v>0</v>
      </c>
      <c r="BH135" s="100">
        <f>IF(N135="sníž. přenesená",J135,0)</f>
        <v>0</v>
      </c>
      <c r="BI135" s="100">
        <f>IF(N135="nulová",J135,0)</f>
        <v>0</v>
      </c>
      <c r="BJ135" s="18" t="s">
        <v>81</v>
      </c>
      <c r="BK135" s="100">
        <f>ROUND(I135*H135,2)</f>
        <v>0</v>
      </c>
      <c r="BL135" s="18" t="s">
        <v>310</v>
      </c>
      <c r="BM135" s="99" t="s">
        <v>313</v>
      </c>
    </row>
    <row r="136" spans="1:65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2835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3" customFormat="1" ht="33.75" x14ac:dyDescent="0.2">
      <c r="A137" s="225"/>
      <c r="B137" s="226"/>
      <c r="C137" s="225"/>
      <c r="D137" s="200" t="s">
        <v>212</v>
      </c>
      <c r="E137" s="227" t="s">
        <v>1</v>
      </c>
      <c r="F137" s="228" t="s">
        <v>2836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3" customFormat="1" ht="22.5" x14ac:dyDescent="0.2">
      <c r="A138" s="225"/>
      <c r="B138" s="226"/>
      <c r="C138" s="225"/>
      <c r="D138" s="200" t="s">
        <v>212</v>
      </c>
      <c r="E138" s="227" t="s">
        <v>1</v>
      </c>
      <c r="F138" s="228" t="s">
        <v>2837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2838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2839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2840</v>
      </c>
      <c r="G141" s="198"/>
      <c r="H141" s="203">
        <v>7.5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81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7.5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81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24.2" customHeight="1" x14ac:dyDescent="0.2">
      <c r="A143" s="111"/>
      <c r="B143" s="112"/>
      <c r="C143" s="187" t="s">
        <v>211</v>
      </c>
      <c r="D143" s="187" t="s">
        <v>207</v>
      </c>
      <c r="E143" s="188" t="s">
        <v>2841</v>
      </c>
      <c r="F143" s="189" t="s">
        <v>2842</v>
      </c>
      <c r="G143" s="190" t="s">
        <v>282</v>
      </c>
      <c r="H143" s="191">
        <v>2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0</v>
      </c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310</v>
      </c>
      <c r="AT143" s="99" t="s">
        <v>207</v>
      </c>
      <c r="AU143" s="99" t="s">
        <v>81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310</v>
      </c>
      <c r="BM143" s="99" t="s">
        <v>316</v>
      </c>
    </row>
    <row r="144" spans="1:65" s="13" customFormat="1" x14ac:dyDescent="0.2">
      <c r="A144" s="225"/>
      <c r="B144" s="226"/>
      <c r="C144" s="225"/>
      <c r="D144" s="200" t="s">
        <v>212</v>
      </c>
      <c r="E144" s="227" t="s">
        <v>1</v>
      </c>
      <c r="F144" s="228" t="s">
        <v>2843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65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2844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83</v>
      </c>
      <c r="G146" s="198"/>
      <c r="H146" s="203">
        <v>2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81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5" customFormat="1" x14ac:dyDescent="0.2">
      <c r="A147" s="207"/>
      <c r="B147" s="208"/>
      <c r="C147" s="207"/>
      <c r="D147" s="200" t="s">
        <v>212</v>
      </c>
      <c r="E147" s="209" t="s">
        <v>1</v>
      </c>
      <c r="F147" s="210" t="s">
        <v>227</v>
      </c>
      <c r="G147" s="207"/>
      <c r="H147" s="211">
        <v>2</v>
      </c>
      <c r="I147" s="207"/>
      <c r="J147" s="207"/>
      <c r="K147" s="207"/>
      <c r="L147" s="208"/>
      <c r="M147" s="212"/>
      <c r="N147" s="213"/>
      <c r="O147" s="213"/>
      <c r="P147" s="213"/>
      <c r="Q147" s="213"/>
      <c r="R147" s="213"/>
      <c r="S147" s="213"/>
      <c r="T147" s="214"/>
      <c r="U147" s="207"/>
      <c r="V147" s="207"/>
      <c r="AT147" s="103" t="s">
        <v>212</v>
      </c>
      <c r="AU147" s="103" t="s">
        <v>81</v>
      </c>
      <c r="AV147" s="15" t="s">
        <v>211</v>
      </c>
      <c r="AW147" s="15" t="s">
        <v>32</v>
      </c>
      <c r="AX147" s="15" t="s">
        <v>81</v>
      </c>
      <c r="AY147" s="103" t="s">
        <v>204</v>
      </c>
    </row>
    <row r="148" spans="1:65" s="2" customFormat="1" ht="55.5" customHeight="1" x14ac:dyDescent="0.2">
      <c r="A148" s="111"/>
      <c r="B148" s="112"/>
      <c r="C148" s="187" t="s">
        <v>288</v>
      </c>
      <c r="D148" s="187" t="s">
        <v>207</v>
      </c>
      <c r="E148" s="188" t="s">
        <v>2845</v>
      </c>
      <c r="F148" s="189" t="s">
        <v>2846</v>
      </c>
      <c r="G148" s="190" t="s">
        <v>367</v>
      </c>
      <c r="H148" s="191">
        <v>13.4</v>
      </c>
      <c r="I148" s="192"/>
      <c r="J148" s="192">
        <f>ROUND(I148*H148,2)</f>
        <v>0</v>
      </c>
      <c r="K148" s="193"/>
      <c r="L148" s="112"/>
      <c r="M148" s="194" t="s">
        <v>1</v>
      </c>
      <c r="N148" s="195" t="s">
        <v>40</v>
      </c>
      <c r="O148" s="196">
        <v>0</v>
      </c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111"/>
      <c r="V148" s="111"/>
      <c r="W148" s="29"/>
      <c r="X148" s="29"/>
      <c r="Y148" s="29"/>
      <c r="Z148" s="29"/>
      <c r="AA148" s="29"/>
      <c r="AB148" s="29"/>
      <c r="AC148" s="29"/>
      <c r="AD148" s="29"/>
      <c r="AE148" s="29"/>
      <c r="AR148" s="99" t="s">
        <v>310</v>
      </c>
      <c r="AT148" s="99" t="s">
        <v>207</v>
      </c>
      <c r="AU148" s="99" t="s">
        <v>81</v>
      </c>
      <c r="AY148" s="18" t="s">
        <v>204</v>
      </c>
      <c r="BE148" s="100">
        <f>IF(N148="základní",J148,0)</f>
        <v>0</v>
      </c>
      <c r="BF148" s="100">
        <f>IF(N148="snížená",J148,0)</f>
        <v>0</v>
      </c>
      <c r="BG148" s="100">
        <f>IF(N148="zákl. přenesená",J148,0)</f>
        <v>0</v>
      </c>
      <c r="BH148" s="100">
        <f>IF(N148="sníž. přenesená",J148,0)</f>
        <v>0</v>
      </c>
      <c r="BI148" s="100">
        <f>IF(N148="nulová",J148,0)</f>
        <v>0</v>
      </c>
      <c r="BJ148" s="18" t="s">
        <v>81</v>
      </c>
      <c r="BK148" s="100">
        <f>ROUND(I148*H148,2)</f>
        <v>0</v>
      </c>
      <c r="BL148" s="18" t="s">
        <v>310</v>
      </c>
      <c r="BM148" s="99" t="s">
        <v>320</v>
      </c>
    </row>
    <row r="149" spans="1:65" s="13" customFormat="1" x14ac:dyDescent="0.2">
      <c r="A149" s="225"/>
      <c r="B149" s="226"/>
      <c r="C149" s="225"/>
      <c r="D149" s="200" t="s">
        <v>212</v>
      </c>
      <c r="E149" s="227" t="s">
        <v>1</v>
      </c>
      <c r="F149" s="228" t="s">
        <v>2847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2848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2849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ht="22.5" x14ac:dyDescent="0.2">
      <c r="A152" s="225"/>
      <c r="B152" s="226"/>
      <c r="C152" s="225"/>
      <c r="D152" s="200" t="s">
        <v>212</v>
      </c>
      <c r="E152" s="227" t="s">
        <v>1</v>
      </c>
      <c r="F152" s="228" t="s">
        <v>2850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ht="22.5" x14ac:dyDescent="0.2">
      <c r="A153" s="225"/>
      <c r="B153" s="226"/>
      <c r="C153" s="225"/>
      <c r="D153" s="200" t="s">
        <v>212</v>
      </c>
      <c r="E153" s="227" t="s">
        <v>1</v>
      </c>
      <c r="F153" s="228" t="s">
        <v>2837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3" customFormat="1" ht="22.5" x14ac:dyDescent="0.2">
      <c r="A154" s="225"/>
      <c r="B154" s="226"/>
      <c r="C154" s="225"/>
      <c r="D154" s="200" t="s">
        <v>212</v>
      </c>
      <c r="E154" s="227" t="s">
        <v>1</v>
      </c>
      <c r="F154" s="228" t="s">
        <v>2851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2852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3" customFormat="1" ht="33.75" x14ac:dyDescent="0.2">
      <c r="A156" s="225"/>
      <c r="B156" s="226"/>
      <c r="C156" s="225"/>
      <c r="D156" s="200" t="s">
        <v>212</v>
      </c>
      <c r="E156" s="227" t="s">
        <v>1</v>
      </c>
      <c r="F156" s="228" t="s">
        <v>2853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22.5" x14ac:dyDescent="0.2">
      <c r="A157" s="225"/>
      <c r="B157" s="226"/>
      <c r="C157" s="225"/>
      <c r="D157" s="200" t="s">
        <v>212</v>
      </c>
      <c r="E157" s="227" t="s">
        <v>1</v>
      </c>
      <c r="F157" s="228" t="s">
        <v>2854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2855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2856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81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2857</v>
      </c>
      <c r="G160" s="198"/>
      <c r="H160" s="203">
        <v>13.4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81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13.4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81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49.15" customHeight="1" x14ac:dyDescent="0.2">
      <c r="A162" s="111"/>
      <c r="B162" s="112"/>
      <c r="C162" s="187" t="s">
        <v>205</v>
      </c>
      <c r="D162" s="187" t="s">
        <v>207</v>
      </c>
      <c r="E162" s="188" t="s">
        <v>2858</v>
      </c>
      <c r="F162" s="189" t="s">
        <v>2859</v>
      </c>
      <c r="G162" s="190" t="s">
        <v>367</v>
      </c>
      <c r="H162" s="191">
        <v>52.8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310</v>
      </c>
      <c r="AT162" s="99" t="s">
        <v>207</v>
      </c>
      <c r="AU162" s="99" t="s">
        <v>81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310</v>
      </c>
      <c r="BM162" s="99" t="s">
        <v>333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2860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2861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ht="22.5" x14ac:dyDescent="0.2">
      <c r="A165" s="225"/>
      <c r="B165" s="226"/>
      <c r="C165" s="225"/>
      <c r="D165" s="200" t="s">
        <v>212</v>
      </c>
      <c r="E165" s="227" t="s">
        <v>1</v>
      </c>
      <c r="F165" s="228" t="s">
        <v>2862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3" customFormat="1" ht="22.5" x14ac:dyDescent="0.2">
      <c r="A166" s="225"/>
      <c r="B166" s="226"/>
      <c r="C166" s="225"/>
      <c r="D166" s="200" t="s">
        <v>212</v>
      </c>
      <c r="E166" s="227" t="s">
        <v>1</v>
      </c>
      <c r="F166" s="228" t="s">
        <v>2863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3" customFormat="1" x14ac:dyDescent="0.2">
      <c r="A167" s="225"/>
      <c r="B167" s="226"/>
      <c r="C167" s="225"/>
      <c r="D167" s="200" t="s">
        <v>212</v>
      </c>
      <c r="E167" s="227" t="s">
        <v>1</v>
      </c>
      <c r="F167" s="228" t="s">
        <v>2864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65" s="13" customFormat="1" ht="33.75" x14ac:dyDescent="0.2">
      <c r="A168" s="225"/>
      <c r="B168" s="226"/>
      <c r="C168" s="225"/>
      <c r="D168" s="200" t="s">
        <v>212</v>
      </c>
      <c r="E168" s="227" t="s">
        <v>1</v>
      </c>
      <c r="F168" s="228" t="s">
        <v>2865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2866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81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3" customFormat="1" x14ac:dyDescent="0.2">
      <c r="A170" s="225"/>
      <c r="B170" s="226"/>
      <c r="C170" s="225"/>
      <c r="D170" s="200" t="s">
        <v>212</v>
      </c>
      <c r="E170" s="227" t="s">
        <v>1</v>
      </c>
      <c r="F170" s="228" t="s">
        <v>2867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2868</v>
      </c>
      <c r="G171" s="198"/>
      <c r="H171" s="203">
        <v>52.8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81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5" customFormat="1" x14ac:dyDescent="0.2">
      <c r="A172" s="207"/>
      <c r="B172" s="208"/>
      <c r="C172" s="207"/>
      <c r="D172" s="200" t="s">
        <v>212</v>
      </c>
      <c r="E172" s="209" t="s">
        <v>1</v>
      </c>
      <c r="F172" s="210" t="s">
        <v>227</v>
      </c>
      <c r="G172" s="207"/>
      <c r="H172" s="211">
        <v>52.8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AT172" s="103" t="s">
        <v>212</v>
      </c>
      <c r="AU172" s="103" t="s">
        <v>81</v>
      </c>
      <c r="AV172" s="15" t="s">
        <v>211</v>
      </c>
      <c r="AW172" s="15" t="s">
        <v>32</v>
      </c>
      <c r="AX172" s="15" t="s">
        <v>81</v>
      </c>
      <c r="AY172" s="103" t="s">
        <v>204</v>
      </c>
    </row>
    <row r="173" spans="1:65" s="2" customFormat="1" ht="37.9" customHeight="1" x14ac:dyDescent="0.2">
      <c r="A173" s="111"/>
      <c r="B173" s="112"/>
      <c r="C173" s="187" t="s">
        <v>302</v>
      </c>
      <c r="D173" s="187" t="s">
        <v>207</v>
      </c>
      <c r="E173" s="188" t="s">
        <v>2869</v>
      </c>
      <c r="F173" s="189" t="s">
        <v>2870</v>
      </c>
      <c r="G173" s="190" t="s">
        <v>282</v>
      </c>
      <c r="H173" s="191">
        <v>3</v>
      </c>
      <c r="I173" s="192"/>
      <c r="J173" s="192">
        <f>ROUND(I173*H173,2)</f>
        <v>0</v>
      </c>
      <c r="K173" s="193"/>
      <c r="L173" s="112"/>
      <c r="M173" s="194" t="s">
        <v>1</v>
      </c>
      <c r="N173" s="195" t="s">
        <v>40</v>
      </c>
      <c r="O173" s="196">
        <v>0</v>
      </c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310</v>
      </c>
      <c r="AT173" s="99" t="s">
        <v>207</v>
      </c>
      <c r="AU173" s="99" t="s">
        <v>81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310</v>
      </c>
      <c r="BM173" s="99" t="s">
        <v>350</v>
      </c>
    </row>
    <row r="174" spans="1:65" s="13" customFormat="1" ht="22.5" x14ac:dyDescent="0.2">
      <c r="A174" s="225"/>
      <c r="B174" s="226"/>
      <c r="C174" s="225"/>
      <c r="D174" s="200" t="s">
        <v>212</v>
      </c>
      <c r="E174" s="227" t="s">
        <v>1</v>
      </c>
      <c r="F174" s="228" t="s">
        <v>2863</v>
      </c>
      <c r="G174" s="225"/>
      <c r="H174" s="227" t="s">
        <v>1</v>
      </c>
      <c r="I174" s="225"/>
      <c r="J174" s="225"/>
      <c r="K174" s="225"/>
      <c r="L174" s="226"/>
      <c r="M174" s="229"/>
      <c r="N174" s="230"/>
      <c r="O174" s="230"/>
      <c r="P174" s="230"/>
      <c r="Q174" s="230"/>
      <c r="R174" s="230"/>
      <c r="S174" s="230"/>
      <c r="T174" s="231"/>
      <c r="U174" s="225"/>
      <c r="V174" s="225"/>
      <c r="AT174" s="101" t="s">
        <v>212</v>
      </c>
      <c r="AU174" s="101" t="s">
        <v>81</v>
      </c>
      <c r="AV174" s="13" t="s">
        <v>81</v>
      </c>
      <c r="AW174" s="13" t="s">
        <v>32</v>
      </c>
      <c r="AX174" s="13" t="s">
        <v>75</v>
      </c>
      <c r="AY174" s="101" t="s">
        <v>204</v>
      </c>
    </row>
    <row r="175" spans="1:65" s="13" customFormat="1" x14ac:dyDescent="0.2">
      <c r="A175" s="225"/>
      <c r="B175" s="226"/>
      <c r="C175" s="225"/>
      <c r="D175" s="200" t="s">
        <v>212</v>
      </c>
      <c r="E175" s="227" t="s">
        <v>1</v>
      </c>
      <c r="F175" s="228" t="s">
        <v>2864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3" customFormat="1" ht="22.5" x14ac:dyDescent="0.2">
      <c r="A176" s="225"/>
      <c r="B176" s="226"/>
      <c r="C176" s="225"/>
      <c r="D176" s="200" t="s">
        <v>212</v>
      </c>
      <c r="E176" s="227" t="s">
        <v>1</v>
      </c>
      <c r="F176" s="228" t="s">
        <v>2871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2866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4" customFormat="1" x14ac:dyDescent="0.2">
      <c r="A178" s="198"/>
      <c r="B178" s="199"/>
      <c r="C178" s="198"/>
      <c r="D178" s="200" t="s">
        <v>212</v>
      </c>
      <c r="E178" s="201" t="s">
        <v>1</v>
      </c>
      <c r="F178" s="202" t="s">
        <v>230</v>
      </c>
      <c r="G178" s="198"/>
      <c r="H178" s="203">
        <v>3</v>
      </c>
      <c r="I178" s="198"/>
      <c r="J178" s="198"/>
      <c r="K178" s="198"/>
      <c r="L178" s="199"/>
      <c r="M178" s="204"/>
      <c r="N178" s="205"/>
      <c r="O178" s="205"/>
      <c r="P178" s="205"/>
      <c r="Q178" s="205"/>
      <c r="R178" s="205"/>
      <c r="S178" s="205"/>
      <c r="T178" s="206"/>
      <c r="U178" s="198"/>
      <c r="V178" s="198"/>
      <c r="AT178" s="102" t="s">
        <v>212</v>
      </c>
      <c r="AU178" s="102" t="s">
        <v>81</v>
      </c>
      <c r="AV178" s="14" t="s">
        <v>83</v>
      </c>
      <c r="AW178" s="14" t="s">
        <v>32</v>
      </c>
      <c r="AX178" s="14" t="s">
        <v>75</v>
      </c>
      <c r="AY178" s="102" t="s">
        <v>204</v>
      </c>
    </row>
    <row r="179" spans="1:65" s="15" customFormat="1" x14ac:dyDescent="0.2">
      <c r="A179" s="207"/>
      <c r="B179" s="208"/>
      <c r="C179" s="207"/>
      <c r="D179" s="200" t="s">
        <v>212</v>
      </c>
      <c r="E179" s="209" t="s">
        <v>1</v>
      </c>
      <c r="F179" s="210" t="s">
        <v>227</v>
      </c>
      <c r="G179" s="207"/>
      <c r="H179" s="211">
        <v>3</v>
      </c>
      <c r="I179" s="207"/>
      <c r="J179" s="207"/>
      <c r="K179" s="207"/>
      <c r="L179" s="208"/>
      <c r="M179" s="212"/>
      <c r="N179" s="213"/>
      <c r="O179" s="213"/>
      <c r="P179" s="213"/>
      <c r="Q179" s="213"/>
      <c r="R179" s="213"/>
      <c r="S179" s="213"/>
      <c r="T179" s="214"/>
      <c r="U179" s="207"/>
      <c r="V179" s="207"/>
      <c r="AT179" s="103" t="s">
        <v>212</v>
      </c>
      <c r="AU179" s="103" t="s">
        <v>81</v>
      </c>
      <c r="AV179" s="15" t="s">
        <v>211</v>
      </c>
      <c r="AW179" s="15" t="s">
        <v>32</v>
      </c>
      <c r="AX179" s="15" t="s">
        <v>81</v>
      </c>
      <c r="AY179" s="103" t="s">
        <v>204</v>
      </c>
    </row>
    <row r="180" spans="1:65" s="2" customFormat="1" ht="44.25" customHeight="1" x14ac:dyDescent="0.2">
      <c r="A180" s="111"/>
      <c r="B180" s="112"/>
      <c r="C180" s="187" t="s">
        <v>278</v>
      </c>
      <c r="D180" s="187" t="s">
        <v>207</v>
      </c>
      <c r="E180" s="188" t="s">
        <v>2872</v>
      </c>
      <c r="F180" s="189" t="s">
        <v>2873</v>
      </c>
      <c r="G180" s="190" t="s">
        <v>210</v>
      </c>
      <c r="H180" s="191">
        <v>7.92</v>
      </c>
      <c r="I180" s="192"/>
      <c r="J180" s="192">
        <f>ROUND(I180*H180,2)</f>
        <v>0</v>
      </c>
      <c r="K180" s="193"/>
      <c r="L180" s="112"/>
      <c r="M180" s="194" t="s">
        <v>1</v>
      </c>
      <c r="N180" s="195" t="s">
        <v>40</v>
      </c>
      <c r="O180" s="196">
        <v>0</v>
      </c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310</v>
      </c>
      <c r="AT180" s="99" t="s">
        <v>207</v>
      </c>
      <c r="AU180" s="99" t="s">
        <v>81</v>
      </c>
      <c r="AY180" s="18" t="s">
        <v>204</v>
      </c>
      <c r="BE180" s="100">
        <f>IF(N180="základní",J180,0)</f>
        <v>0</v>
      </c>
      <c r="BF180" s="100">
        <f>IF(N180="snížená",J180,0)</f>
        <v>0</v>
      </c>
      <c r="BG180" s="100">
        <f>IF(N180="zákl. přenesená",J180,0)</f>
        <v>0</v>
      </c>
      <c r="BH180" s="100">
        <f>IF(N180="sníž. přenesená",J180,0)</f>
        <v>0</v>
      </c>
      <c r="BI180" s="100">
        <f>IF(N180="nulová",J180,0)</f>
        <v>0</v>
      </c>
      <c r="BJ180" s="18" t="s">
        <v>81</v>
      </c>
      <c r="BK180" s="100">
        <f>ROUND(I180*H180,2)</f>
        <v>0</v>
      </c>
      <c r="BL180" s="18" t="s">
        <v>310</v>
      </c>
      <c r="BM180" s="99" t="s">
        <v>355</v>
      </c>
    </row>
    <row r="181" spans="1:65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2874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81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65" s="14" customFormat="1" x14ac:dyDescent="0.2">
      <c r="A182" s="198"/>
      <c r="B182" s="199"/>
      <c r="C182" s="198"/>
      <c r="D182" s="200" t="s">
        <v>212</v>
      </c>
      <c r="E182" s="201" t="s">
        <v>1</v>
      </c>
      <c r="F182" s="202" t="s">
        <v>2875</v>
      </c>
      <c r="G182" s="198"/>
      <c r="H182" s="203">
        <v>7.92</v>
      </c>
      <c r="I182" s="198"/>
      <c r="J182" s="198"/>
      <c r="K182" s="198"/>
      <c r="L182" s="199"/>
      <c r="M182" s="204"/>
      <c r="N182" s="205"/>
      <c r="O182" s="205"/>
      <c r="P182" s="205"/>
      <c r="Q182" s="205"/>
      <c r="R182" s="205"/>
      <c r="S182" s="205"/>
      <c r="T182" s="206"/>
      <c r="U182" s="198"/>
      <c r="V182" s="198"/>
      <c r="AT182" s="102" t="s">
        <v>212</v>
      </c>
      <c r="AU182" s="102" t="s">
        <v>81</v>
      </c>
      <c r="AV182" s="14" t="s">
        <v>83</v>
      </c>
      <c r="AW182" s="14" t="s">
        <v>32</v>
      </c>
      <c r="AX182" s="14" t="s">
        <v>75</v>
      </c>
      <c r="AY182" s="102" t="s">
        <v>204</v>
      </c>
    </row>
    <row r="183" spans="1:65" s="15" customFormat="1" x14ac:dyDescent="0.2">
      <c r="A183" s="207"/>
      <c r="B183" s="208"/>
      <c r="C183" s="207"/>
      <c r="D183" s="200" t="s">
        <v>212</v>
      </c>
      <c r="E183" s="209" t="s">
        <v>1</v>
      </c>
      <c r="F183" s="210" t="s">
        <v>227</v>
      </c>
      <c r="G183" s="207"/>
      <c r="H183" s="211">
        <v>7.92</v>
      </c>
      <c r="I183" s="207"/>
      <c r="J183" s="207"/>
      <c r="K183" s="207"/>
      <c r="L183" s="208"/>
      <c r="M183" s="212"/>
      <c r="N183" s="213"/>
      <c r="O183" s="213"/>
      <c r="P183" s="213"/>
      <c r="Q183" s="213"/>
      <c r="R183" s="213"/>
      <c r="S183" s="213"/>
      <c r="T183" s="214"/>
      <c r="U183" s="207"/>
      <c r="V183" s="207"/>
      <c r="AT183" s="103" t="s">
        <v>212</v>
      </c>
      <c r="AU183" s="103" t="s">
        <v>81</v>
      </c>
      <c r="AV183" s="15" t="s">
        <v>211</v>
      </c>
      <c r="AW183" s="15" t="s">
        <v>32</v>
      </c>
      <c r="AX183" s="15" t="s">
        <v>81</v>
      </c>
      <c r="AY183" s="103" t="s">
        <v>204</v>
      </c>
    </row>
    <row r="184" spans="1:65" s="2" customFormat="1" ht="24.2" customHeight="1" x14ac:dyDescent="0.2">
      <c r="A184" s="111"/>
      <c r="B184" s="112"/>
      <c r="C184" s="187" t="s">
        <v>284</v>
      </c>
      <c r="D184" s="187" t="s">
        <v>207</v>
      </c>
      <c r="E184" s="188" t="s">
        <v>2876</v>
      </c>
      <c r="F184" s="189" t="s">
        <v>2877</v>
      </c>
      <c r="G184" s="190" t="s">
        <v>2588</v>
      </c>
      <c r="H184" s="191">
        <v>819.50599999999997</v>
      </c>
      <c r="I184" s="192"/>
      <c r="J184" s="192">
        <f>ROUND(I184*H184,2)</f>
        <v>0</v>
      </c>
      <c r="K184" s="193"/>
      <c r="L184" s="112"/>
      <c r="M184" s="240" t="s">
        <v>1</v>
      </c>
      <c r="N184" s="241" t="s">
        <v>40</v>
      </c>
      <c r="O184" s="242">
        <v>0</v>
      </c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310</v>
      </c>
      <c r="AT184" s="99" t="s">
        <v>207</v>
      </c>
      <c r="AU184" s="99" t="s">
        <v>81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310</v>
      </c>
      <c r="BM184" s="99" t="s">
        <v>362</v>
      </c>
    </row>
    <row r="185" spans="1:65" s="2" customFormat="1" ht="6.95" customHeight="1" x14ac:dyDescent="0.2">
      <c r="A185" s="111"/>
      <c r="B185" s="142"/>
      <c r="C185" s="143"/>
      <c r="D185" s="143"/>
      <c r="E185" s="143"/>
      <c r="F185" s="143"/>
      <c r="G185" s="143"/>
      <c r="H185" s="143"/>
      <c r="I185" s="143"/>
      <c r="J185" s="143"/>
      <c r="K185" s="143"/>
      <c r="L185" s="112"/>
      <c r="M185" s="111"/>
      <c r="N185" s="114"/>
      <c r="O185" s="111"/>
      <c r="P185" s="111"/>
      <c r="Q185" s="111"/>
      <c r="R185" s="111"/>
      <c r="S185" s="111"/>
      <c r="T185" s="111"/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</row>
  </sheetData>
  <sheetProtection password="CEF5" sheet="1" objects="1" scenarios="1"/>
  <protectedRanges>
    <protectedRange sqref="I127:I184" name="Oblast1"/>
  </protectedRanges>
  <autoFilter ref="C121:K18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topLeftCell="A101" workbookViewId="0">
      <selection activeCell="W117" sqref="W11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127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0" t="s">
        <v>2878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ROUND((SUM(BE121:BE245)),  2)</f>
        <v>0</v>
      </c>
      <c r="G35" s="111"/>
      <c r="H35" s="111"/>
      <c r="I35" s="127">
        <v>0.21</v>
      </c>
      <c r="J35" s="126">
        <f>ROUND(((SUM(BE121:BE245))*I35),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ROUND((SUM(BF121:BF245)),  2)</f>
        <v>0</v>
      </c>
      <c r="G36" s="111"/>
      <c r="H36" s="111"/>
      <c r="I36" s="127">
        <v>0.15</v>
      </c>
      <c r="J36" s="126">
        <f>ROUND(((SUM(BF121:BF245))*I36),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ROUND((SUM(BG121:BG245)),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ROUND((SUM(BH121:BH245)),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ROUND((SUM(BI121:BI245)),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0" t="str">
        <f>E11</f>
        <v>01-06 - Výpis prvků PSV 4) zámečnické a kovářské výrobky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2879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7.75" customHeight="1" x14ac:dyDescent="0.2">
      <c r="A109" s="111"/>
      <c r="B109" s="112"/>
      <c r="C109" s="111"/>
      <c r="D109" s="111"/>
      <c r="E109" s="294" t="str">
        <f>E7</f>
        <v>MUZEUM VYSOČINY PELHŘIMOV, Hrad Kámen, rekonstrukce elekroinstalace, stavebni úpravy</v>
      </c>
      <c r="F109" s="295"/>
      <c r="G109" s="295"/>
      <c r="H109" s="295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4" t="s">
        <v>163</v>
      </c>
      <c r="F111" s="291"/>
      <c r="G111" s="291"/>
      <c r="H111" s="29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30" customHeight="1" x14ac:dyDescent="0.2">
      <c r="A113" s="111"/>
      <c r="B113" s="112"/>
      <c r="C113" s="111"/>
      <c r="D113" s="111"/>
      <c r="E113" s="290" t="str">
        <f>E11</f>
        <v>01-06 - Výpis prvků PSV 4) zámečnické a kovářské výrobky</v>
      </c>
      <c r="F113" s="291"/>
      <c r="G113" s="291"/>
      <c r="H113" s="29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2245</v>
      </c>
      <c r="F122" s="179" t="s">
        <v>2246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SUM(P123:P245)</f>
        <v>0</v>
      </c>
      <c r="Q122" s="182"/>
      <c r="R122" s="183">
        <f>SUM(R123:R245)</f>
        <v>0</v>
      </c>
      <c r="S122" s="182"/>
      <c r="T122" s="184">
        <f>SUM(T123:T245)</f>
        <v>0</v>
      </c>
      <c r="U122" s="176"/>
      <c r="V122" s="176"/>
      <c r="AR122" s="96" t="s">
        <v>83</v>
      </c>
      <c r="AT122" s="97" t="s">
        <v>74</v>
      </c>
      <c r="AU122" s="97" t="s">
        <v>75</v>
      </c>
      <c r="AY122" s="96" t="s">
        <v>204</v>
      </c>
      <c r="BK122" s="98">
        <f>SUM(BK123:BK245)</f>
        <v>0</v>
      </c>
    </row>
    <row r="123" spans="1:65" s="2" customFormat="1" ht="16.5" customHeight="1" x14ac:dyDescent="0.2">
      <c r="A123" s="111"/>
      <c r="B123" s="112"/>
      <c r="C123" s="187"/>
      <c r="D123" s="187"/>
      <c r="E123" s="188"/>
      <c r="F123" s="189" t="s">
        <v>2591</v>
      </c>
      <c r="G123" s="190" t="s">
        <v>1</v>
      </c>
      <c r="H123" s="191"/>
      <c r="I123" s="192"/>
      <c r="J123" s="192"/>
      <c r="K123" s="193"/>
      <c r="L123" s="112"/>
      <c r="M123" s="194" t="s">
        <v>1</v>
      </c>
      <c r="N123" s="195" t="s">
        <v>40</v>
      </c>
      <c r="O123" s="196">
        <v>0</v>
      </c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310</v>
      </c>
      <c r="AT123" s="99" t="s">
        <v>207</v>
      </c>
      <c r="AU123" s="99" t="s">
        <v>81</v>
      </c>
      <c r="AY123" s="18" t="s">
        <v>204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8" t="s">
        <v>81</v>
      </c>
      <c r="BK123" s="100">
        <f>ROUND(I123*H123,2)</f>
        <v>0</v>
      </c>
      <c r="BL123" s="18" t="s">
        <v>310</v>
      </c>
      <c r="BM123" s="99" t="s">
        <v>83</v>
      </c>
    </row>
    <row r="124" spans="1:65" s="2" customFormat="1" ht="24.2" customHeight="1" x14ac:dyDescent="0.2">
      <c r="A124" s="111"/>
      <c r="B124" s="112"/>
      <c r="C124" s="187"/>
      <c r="D124" s="187"/>
      <c r="E124" s="188"/>
      <c r="F124" s="189" t="s">
        <v>2881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211</v>
      </c>
    </row>
    <row r="125" spans="1:65" s="2" customFormat="1" ht="24.2" customHeight="1" x14ac:dyDescent="0.2">
      <c r="A125" s="111"/>
      <c r="B125" s="112"/>
      <c r="C125" s="187"/>
      <c r="D125" s="187"/>
      <c r="E125" s="188"/>
      <c r="F125" s="189" t="s">
        <v>2595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205</v>
      </c>
    </row>
    <row r="126" spans="1:65" s="2" customFormat="1" ht="21.75" customHeight="1" x14ac:dyDescent="0.2">
      <c r="A126" s="111"/>
      <c r="B126" s="112"/>
      <c r="C126" s="187" t="s">
        <v>81</v>
      </c>
      <c r="D126" s="187" t="s">
        <v>207</v>
      </c>
      <c r="E126" s="188" t="s">
        <v>2882</v>
      </c>
      <c r="F126" s="189" t="s">
        <v>2883</v>
      </c>
      <c r="G126" s="190" t="s">
        <v>282</v>
      </c>
      <c r="H126" s="191">
        <v>1</v>
      </c>
      <c r="I126" s="192"/>
      <c r="J126" s="192">
        <f>ROUND(I126*H126,2)</f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278</v>
      </c>
    </row>
    <row r="127" spans="1:65" s="13" customFormat="1" ht="33.75" x14ac:dyDescent="0.2">
      <c r="A127" s="225"/>
      <c r="B127" s="226"/>
      <c r="C127" s="225"/>
      <c r="D127" s="200" t="s">
        <v>212</v>
      </c>
      <c r="E127" s="227" t="s">
        <v>1</v>
      </c>
      <c r="F127" s="228" t="s">
        <v>2884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3" customFormat="1" ht="33.75" x14ac:dyDescent="0.2">
      <c r="A128" s="225"/>
      <c r="B128" s="226"/>
      <c r="C128" s="225"/>
      <c r="D128" s="200" t="s">
        <v>212</v>
      </c>
      <c r="E128" s="227" t="s">
        <v>1</v>
      </c>
      <c r="F128" s="228" t="s">
        <v>2885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3" customFormat="1" ht="22.5" x14ac:dyDescent="0.2">
      <c r="A129" s="225"/>
      <c r="B129" s="226"/>
      <c r="C129" s="225"/>
      <c r="D129" s="200" t="s">
        <v>212</v>
      </c>
      <c r="E129" s="227" t="s">
        <v>1</v>
      </c>
      <c r="F129" s="228" t="s">
        <v>2886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65" s="13" customFormat="1" ht="33.75" x14ac:dyDescent="0.2">
      <c r="A130" s="225"/>
      <c r="B130" s="226"/>
      <c r="C130" s="225"/>
      <c r="D130" s="200" t="s">
        <v>212</v>
      </c>
      <c r="E130" s="227" t="s">
        <v>1</v>
      </c>
      <c r="F130" s="228" t="s">
        <v>2887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81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81</v>
      </c>
      <c r="G131" s="198"/>
      <c r="H131" s="203">
        <v>1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81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5" customFormat="1" x14ac:dyDescent="0.2">
      <c r="A132" s="207"/>
      <c r="B132" s="208"/>
      <c r="C132" s="207"/>
      <c r="D132" s="200" t="s">
        <v>212</v>
      </c>
      <c r="E132" s="209" t="s">
        <v>1</v>
      </c>
      <c r="F132" s="210" t="s">
        <v>227</v>
      </c>
      <c r="G132" s="207"/>
      <c r="H132" s="211">
        <v>1</v>
      </c>
      <c r="I132" s="207"/>
      <c r="J132" s="207"/>
      <c r="K132" s="207"/>
      <c r="L132" s="208"/>
      <c r="M132" s="212"/>
      <c r="N132" s="213"/>
      <c r="O132" s="213"/>
      <c r="P132" s="213"/>
      <c r="Q132" s="213"/>
      <c r="R132" s="213"/>
      <c r="S132" s="213"/>
      <c r="T132" s="214"/>
      <c r="U132" s="207"/>
      <c r="V132" s="207"/>
      <c r="AT132" s="103" t="s">
        <v>212</v>
      </c>
      <c r="AU132" s="103" t="s">
        <v>81</v>
      </c>
      <c r="AV132" s="15" t="s">
        <v>211</v>
      </c>
      <c r="AW132" s="15" t="s">
        <v>32</v>
      </c>
      <c r="AX132" s="15" t="s">
        <v>81</v>
      </c>
      <c r="AY132" s="103" t="s">
        <v>204</v>
      </c>
    </row>
    <row r="133" spans="1:65" s="2" customFormat="1" ht="21.75" customHeight="1" x14ac:dyDescent="0.2">
      <c r="A133" s="111"/>
      <c r="B133" s="112"/>
      <c r="C133" s="187" t="s">
        <v>83</v>
      </c>
      <c r="D133" s="187" t="s">
        <v>207</v>
      </c>
      <c r="E133" s="188" t="s">
        <v>2888</v>
      </c>
      <c r="F133" s="189" t="s">
        <v>2889</v>
      </c>
      <c r="G133" s="190" t="s">
        <v>282</v>
      </c>
      <c r="H133" s="191">
        <v>2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0</v>
      </c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310</v>
      </c>
      <c r="AT133" s="99" t="s">
        <v>207</v>
      </c>
      <c r="AU133" s="99" t="s">
        <v>81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310</v>
      </c>
      <c r="BM133" s="99" t="s">
        <v>291</v>
      </c>
    </row>
    <row r="134" spans="1:65" s="13" customFormat="1" ht="33.75" x14ac:dyDescent="0.2">
      <c r="A134" s="225"/>
      <c r="B134" s="226"/>
      <c r="C134" s="225"/>
      <c r="D134" s="200" t="s">
        <v>212</v>
      </c>
      <c r="E134" s="227" t="s">
        <v>1</v>
      </c>
      <c r="F134" s="228" t="s">
        <v>2884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3" customFormat="1" ht="33.75" x14ac:dyDescent="0.2">
      <c r="A135" s="225"/>
      <c r="B135" s="226"/>
      <c r="C135" s="225"/>
      <c r="D135" s="200" t="s">
        <v>212</v>
      </c>
      <c r="E135" s="227" t="s">
        <v>1</v>
      </c>
      <c r="F135" s="228" t="s">
        <v>2885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65" s="13" customFormat="1" ht="22.5" x14ac:dyDescent="0.2">
      <c r="A136" s="225"/>
      <c r="B136" s="226"/>
      <c r="C136" s="225"/>
      <c r="D136" s="200" t="s">
        <v>212</v>
      </c>
      <c r="E136" s="227" t="s">
        <v>1</v>
      </c>
      <c r="F136" s="228" t="s">
        <v>2890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3" customFormat="1" ht="33.75" x14ac:dyDescent="0.2">
      <c r="A137" s="225"/>
      <c r="B137" s="226"/>
      <c r="C137" s="225"/>
      <c r="D137" s="200" t="s">
        <v>212</v>
      </c>
      <c r="E137" s="227" t="s">
        <v>1</v>
      </c>
      <c r="F137" s="228" t="s">
        <v>2887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4" customFormat="1" x14ac:dyDescent="0.2">
      <c r="A138" s="198"/>
      <c r="B138" s="199"/>
      <c r="C138" s="198"/>
      <c r="D138" s="200" t="s">
        <v>212</v>
      </c>
      <c r="E138" s="201" t="s">
        <v>1</v>
      </c>
      <c r="F138" s="202" t="s">
        <v>83</v>
      </c>
      <c r="G138" s="198"/>
      <c r="H138" s="203">
        <v>2</v>
      </c>
      <c r="I138" s="198"/>
      <c r="J138" s="198"/>
      <c r="K138" s="198"/>
      <c r="L138" s="199"/>
      <c r="M138" s="204"/>
      <c r="N138" s="205"/>
      <c r="O138" s="205"/>
      <c r="P138" s="205"/>
      <c r="Q138" s="205"/>
      <c r="R138" s="205"/>
      <c r="S138" s="205"/>
      <c r="T138" s="206"/>
      <c r="U138" s="198"/>
      <c r="V138" s="198"/>
      <c r="AT138" s="102" t="s">
        <v>212</v>
      </c>
      <c r="AU138" s="102" t="s">
        <v>81</v>
      </c>
      <c r="AV138" s="14" t="s">
        <v>83</v>
      </c>
      <c r="AW138" s="14" t="s">
        <v>32</v>
      </c>
      <c r="AX138" s="14" t="s">
        <v>75</v>
      </c>
      <c r="AY138" s="102" t="s">
        <v>204</v>
      </c>
    </row>
    <row r="139" spans="1:65" s="15" customFormat="1" x14ac:dyDescent="0.2">
      <c r="A139" s="207"/>
      <c r="B139" s="208"/>
      <c r="C139" s="207"/>
      <c r="D139" s="200" t="s">
        <v>212</v>
      </c>
      <c r="E139" s="209" t="s">
        <v>1</v>
      </c>
      <c r="F139" s="210" t="s">
        <v>227</v>
      </c>
      <c r="G139" s="207"/>
      <c r="H139" s="211">
        <v>2</v>
      </c>
      <c r="I139" s="207"/>
      <c r="J139" s="207"/>
      <c r="K139" s="207"/>
      <c r="L139" s="208"/>
      <c r="M139" s="212"/>
      <c r="N139" s="213"/>
      <c r="O139" s="213"/>
      <c r="P139" s="213"/>
      <c r="Q139" s="213"/>
      <c r="R139" s="213"/>
      <c r="S139" s="213"/>
      <c r="T139" s="214"/>
      <c r="U139" s="207"/>
      <c r="V139" s="207"/>
      <c r="AT139" s="103" t="s">
        <v>212</v>
      </c>
      <c r="AU139" s="103" t="s">
        <v>81</v>
      </c>
      <c r="AV139" s="15" t="s">
        <v>211</v>
      </c>
      <c r="AW139" s="15" t="s">
        <v>32</v>
      </c>
      <c r="AX139" s="15" t="s">
        <v>81</v>
      </c>
      <c r="AY139" s="103" t="s">
        <v>204</v>
      </c>
    </row>
    <row r="140" spans="1:65" s="2" customFormat="1" ht="21.75" customHeight="1" x14ac:dyDescent="0.2">
      <c r="A140" s="111"/>
      <c r="B140" s="112"/>
      <c r="C140" s="187" t="s">
        <v>230</v>
      </c>
      <c r="D140" s="187" t="s">
        <v>207</v>
      </c>
      <c r="E140" s="188" t="s">
        <v>2891</v>
      </c>
      <c r="F140" s="189" t="s">
        <v>2892</v>
      </c>
      <c r="G140" s="190" t="s">
        <v>282</v>
      </c>
      <c r="H140" s="191">
        <v>2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0</v>
      </c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310</v>
      </c>
      <c r="AT140" s="99" t="s">
        <v>207</v>
      </c>
      <c r="AU140" s="99" t="s">
        <v>81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310</v>
      </c>
      <c r="BM140" s="99" t="s">
        <v>295</v>
      </c>
    </row>
    <row r="141" spans="1:65" s="13" customFormat="1" ht="33.75" x14ac:dyDescent="0.2">
      <c r="A141" s="225"/>
      <c r="B141" s="226"/>
      <c r="C141" s="225"/>
      <c r="D141" s="200" t="s">
        <v>212</v>
      </c>
      <c r="E141" s="227" t="s">
        <v>1</v>
      </c>
      <c r="F141" s="228" t="s">
        <v>2893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ht="33.75" x14ac:dyDescent="0.2">
      <c r="A142" s="225"/>
      <c r="B142" s="226"/>
      <c r="C142" s="225"/>
      <c r="D142" s="200" t="s">
        <v>212</v>
      </c>
      <c r="E142" s="227" t="s">
        <v>1</v>
      </c>
      <c r="F142" s="228" t="s">
        <v>2885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3" customFormat="1" ht="22.5" x14ac:dyDescent="0.2">
      <c r="A143" s="225"/>
      <c r="B143" s="226"/>
      <c r="C143" s="225"/>
      <c r="D143" s="200" t="s">
        <v>212</v>
      </c>
      <c r="E143" s="227" t="s">
        <v>1</v>
      </c>
      <c r="F143" s="228" t="s">
        <v>2890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3" customFormat="1" ht="33.75" x14ac:dyDescent="0.2">
      <c r="A144" s="225"/>
      <c r="B144" s="226"/>
      <c r="C144" s="225"/>
      <c r="D144" s="200" t="s">
        <v>212</v>
      </c>
      <c r="E144" s="227" t="s">
        <v>1</v>
      </c>
      <c r="F144" s="228" t="s">
        <v>2887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83</v>
      </c>
      <c r="G145" s="198"/>
      <c r="H145" s="203">
        <v>2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81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2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81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21.75" customHeight="1" x14ac:dyDescent="0.2">
      <c r="A147" s="111"/>
      <c r="B147" s="112"/>
      <c r="C147" s="187" t="s">
        <v>211</v>
      </c>
      <c r="D147" s="187" t="s">
        <v>207</v>
      </c>
      <c r="E147" s="188" t="s">
        <v>2894</v>
      </c>
      <c r="F147" s="189" t="s">
        <v>2895</v>
      </c>
      <c r="G147" s="190" t="s">
        <v>282</v>
      </c>
      <c r="H147" s="191">
        <v>1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310</v>
      </c>
      <c r="AT147" s="99" t="s">
        <v>207</v>
      </c>
      <c r="AU147" s="99" t="s">
        <v>81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310</v>
      </c>
      <c r="BM147" s="99" t="s">
        <v>305</v>
      </c>
    </row>
    <row r="148" spans="1:65" s="13" customFormat="1" ht="33.75" x14ac:dyDescent="0.2">
      <c r="A148" s="225"/>
      <c r="B148" s="226"/>
      <c r="C148" s="225"/>
      <c r="D148" s="200" t="s">
        <v>212</v>
      </c>
      <c r="E148" s="227" t="s">
        <v>1</v>
      </c>
      <c r="F148" s="228" t="s">
        <v>2893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3" customFormat="1" ht="33.75" x14ac:dyDescent="0.2">
      <c r="A149" s="225"/>
      <c r="B149" s="226"/>
      <c r="C149" s="225"/>
      <c r="D149" s="200" t="s">
        <v>212</v>
      </c>
      <c r="E149" s="227" t="s">
        <v>1</v>
      </c>
      <c r="F149" s="228" t="s">
        <v>2885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ht="22.5" x14ac:dyDescent="0.2">
      <c r="A150" s="225"/>
      <c r="B150" s="226"/>
      <c r="C150" s="225"/>
      <c r="D150" s="200" t="s">
        <v>212</v>
      </c>
      <c r="E150" s="227" t="s">
        <v>1</v>
      </c>
      <c r="F150" s="228" t="s">
        <v>2890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ht="33.75" x14ac:dyDescent="0.2">
      <c r="A151" s="225"/>
      <c r="B151" s="226"/>
      <c r="C151" s="225"/>
      <c r="D151" s="200" t="s">
        <v>212</v>
      </c>
      <c r="E151" s="227" t="s">
        <v>1</v>
      </c>
      <c r="F151" s="228" t="s">
        <v>2887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81</v>
      </c>
      <c r="G152" s="198"/>
      <c r="H152" s="203">
        <v>1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81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5" customFormat="1" x14ac:dyDescent="0.2">
      <c r="A153" s="207"/>
      <c r="B153" s="208"/>
      <c r="C153" s="207"/>
      <c r="D153" s="200" t="s">
        <v>212</v>
      </c>
      <c r="E153" s="209" t="s">
        <v>1</v>
      </c>
      <c r="F153" s="210" t="s">
        <v>227</v>
      </c>
      <c r="G153" s="207"/>
      <c r="H153" s="211">
        <v>1</v>
      </c>
      <c r="I153" s="207"/>
      <c r="J153" s="207"/>
      <c r="K153" s="207"/>
      <c r="L153" s="208"/>
      <c r="M153" s="212"/>
      <c r="N153" s="213"/>
      <c r="O153" s="213"/>
      <c r="P153" s="213"/>
      <c r="Q153" s="213"/>
      <c r="R153" s="213"/>
      <c r="S153" s="213"/>
      <c r="T153" s="214"/>
      <c r="U153" s="207"/>
      <c r="V153" s="207"/>
      <c r="AT153" s="103" t="s">
        <v>212</v>
      </c>
      <c r="AU153" s="103" t="s">
        <v>81</v>
      </c>
      <c r="AV153" s="15" t="s">
        <v>211</v>
      </c>
      <c r="AW153" s="15" t="s">
        <v>32</v>
      </c>
      <c r="AX153" s="15" t="s">
        <v>81</v>
      </c>
      <c r="AY153" s="103" t="s">
        <v>204</v>
      </c>
    </row>
    <row r="154" spans="1:65" s="2" customFormat="1" ht="21.75" customHeight="1" x14ac:dyDescent="0.2">
      <c r="A154" s="111"/>
      <c r="B154" s="112"/>
      <c r="C154" s="187" t="s">
        <v>288</v>
      </c>
      <c r="D154" s="187" t="s">
        <v>207</v>
      </c>
      <c r="E154" s="188" t="s">
        <v>2896</v>
      </c>
      <c r="F154" s="189" t="s">
        <v>2897</v>
      </c>
      <c r="G154" s="190" t="s">
        <v>282</v>
      </c>
      <c r="H154" s="191">
        <v>2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0</v>
      </c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310</v>
      </c>
      <c r="AT154" s="99" t="s">
        <v>207</v>
      </c>
      <c r="AU154" s="99" t="s">
        <v>81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310</v>
      </c>
      <c r="BM154" s="99" t="s">
        <v>310</v>
      </c>
    </row>
    <row r="155" spans="1:65" s="13" customFormat="1" ht="33.75" x14ac:dyDescent="0.2">
      <c r="A155" s="225"/>
      <c r="B155" s="226"/>
      <c r="C155" s="225"/>
      <c r="D155" s="200" t="s">
        <v>212</v>
      </c>
      <c r="E155" s="227" t="s">
        <v>1</v>
      </c>
      <c r="F155" s="228" t="s">
        <v>2893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3" customFormat="1" ht="33.75" x14ac:dyDescent="0.2">
      <c r="A156" s="225"/>
      <c r="B156" s="226"/>
      <c r="C156" s="225"/>
      <c r="D156" s="200" t="s">
        <v>212</v>
      </c>
      <c r="E156" s="227" t="s">
        <v>1</v>
      </c>
      <c r="F156" s="228" t="s">
        <v>2885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22.5" x14ac:dyDescent="0.2">
      <c r="A157" s="225"/>
      <c r="B157" s="226"/>
      <c r="C157" s="225"/>
      <c r="D157" s="200" t="s">
        <v>212</v>
      </c>
      <c r="E157" s="227" t="s">
        <v>1</v>
      </c>
      <c r="F157" s="228" t="s">
        <v>2890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ht="33.75" x14ac:dyDescent="0.2">
      <c r="A158" s="225"/>
      <c r="B158" s="226"/>
      <c r="C158" s="225"/>
      <c r="D158" s="200" t="s">
        <v>212</v>
      </c>
      <c r="E158" s="227" t="s">
        <v>1</v>
      </c>
      <c r="F158" s="228" t="s">
        <v>2887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83</v>
      </c>
      <c r="G159" s="198"/>
      <c r="H159" s="203">
        <v>2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81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5" customFormat="1" x14ac:dyDescent="0.2">
      <c r="A160" s="207"/>
      <c r="B160" s="208"/>
      <c r="C160" s="207"/>
      <c r="D160" s="200" t="s">
        <v>212</v>
      </c>
      <c r="E160" s="209" t="s">
        <v>1</v>
      </c>
      <c r="F160" s="210" t="s">
        <v>227</v>
      </c>
      <c r="G160" s="207"/>
      <c r="H160" s="211">
        <v>2</v>
      </c>
      <c r="I160" s="207"/>
      <c r="J160" s="207"/>
      <c r="K160" s="207"/>
      <c r="L160" s="208"/>
      <c r="M160" s="212"/>
      <c r="N160" s="213"/>
      <c r="O160" s="213"/>
      <c r="P160" s="213"/>
      <c r="Q160" s="213"/>
      <c r="R160" s="213"/>
      <c r="S160" s="213"/>
      <c r="T160" s="214"/>
      <c r="U160" s="207"/>
      <c r="V160" s="207"/>
      <c r="AT160" s="103" t="s">
        <v>212</v>
      </c>
      <c r="AU160" s="103" t="s">
        <v>81</v>
      </c>
      <c r="AV160" s="15" t="s">
        <v>211</v>
      </c>
      <c r="AW160" s="15" t="s">
        <v>32</v>
      </c>
      <c r="AX160" s="15" t="s">
        <v>81</v>
      </c>
      <c r="AY160" s="103" t="s">
        <v>204</v>
      </c>
    </row>
    <row r="161" spans="1:65" s="2" customFormat="1" ht="21.75" customHeight="1" x14ac:dyDescent="0.2">
      <c r="A161" s="111"/>
      <c r="B161" s="112"/>
      <c r="C161" s="187" t="s">
        <v>205</v>
      </c>
      <c r="D161" s="187" t="s">
        <v>207</v>
      </c>
      <c r="E161" s="188" t="s">
        <v>2898</v>
      </c>
      <c r="F161" s="189" t="s">
        <v>2899</v>
      </c>
      <c r="G161" s="190" t="s">
        <v>282</v>
      </c>
      <c r="H161" s="191">
        <v>1</v>
      </c>
      <c r="I161" s="192"/>
      <c r="J161" s="192">
        <f>ROUND(I161*H161,2)</f>
        <v>0</v>
      </c>
      <c r="K161" s="193"/>
      <c r="L161" s="112"/>
      <c r="M161" s="194" t="s">
        <v>1</v>
      </c>
      <c r="N161" s="195" t="s">
        <v>40</v>
      </c>
      <c r="O161" s="196">
        <v>0</v>
      </c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111"/>
      <c r="V161" s="111"/>
      <c r="W161" s="29"/>
      <c r="X161" s="29"/>
      <c r="Y161" s="29"/>
      <c r="Z161" s="29"/>
      <c r="AA161" s="29"/>
      <c r="AB161" s="29"/>
      <c r="AC161" s="29"/>
      <c r="AD161" s="29"/>
      <c r="AE161" s="29"/>
      <c r="AR161" s="99" t="s">
        <v>310</v>
      </c>
      <c r="AT161" s="99" t="s">
        <v>207</v>
      </c>
      <c r="AU161" s="99" t="s">
        <v>81</v>
      </c>
      <c r="AY161" s="18" t="s">
        <v>204</v>
      </c>
      <c r="BE161" s="100">
        <f>IF(N161="základní",J161,0)</f>
        <v>0</v>
      </c>
      <c r="BF161" s="100">
        <f>IF(N161="snížená",J161,0)</f>
        <v>0</v>
      </c>
      <c r="BG161" s="100">
        <f>IF(N161="zákl. přenesená",J161,0)</f>
        <v>0</v>
      </c>
      <c r="BH161" s="100">
        <f>IF(N161="sníž. přenesená",J161,0)</f>
        <v>0</v>
      </c>
      <c r="BI161" s="100">
        <f>IF(N161="nulová",J161,0)</f>
        <v>0</v>
      </c>
      <c r="BJ161" s="18" t="s">
        <v>81</v>
      </c>
      <c r="BK161" s="100">
        <f>ROUND(I161*H161,2)</f>
        <v>0</v>
      </c>
      <c r="BL161" s="18" t="s">
        <v>310</v>
      </c>
      <c r="BM161" s="99" t="s">
        <v>313</v>
      </c>
    </row>
    <row r="162" spans="1:65" s="13" customFormat="1" ht="33.75" x14ac:dyDescent="0.2">
      <c r="A162" s="225"/>
      <c r="B162" s="226"/>
      <c r="C162" s="225"/>
      <c r="D162" s="200" t="s">
        <v>212</v>
      </c>
      <c r="E162" s="227" t="s">
        <v>1</v>
      </c>
      <c r="F162" s="228" t="s">
        <v>2884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81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65" s="13" customFormat="1" ht="33.75" x14ac:dyDescent="0.2">
      <c r="A163" s="225"/>
      <c r="B163" s="226"/>
      <c r="C163" s="225"/>
      <c r="D163" s="200" t="s">
        <v>212</v>
      </c>
      <c r="E163" s="227" t="s">
        <v>1</v>
      </c>
      <c r="F163" s="228" t="s">
        <v>2885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ht="22.5" x14ac:dyDescent="0.2">
      <c r="A164" s="225"/>
      <c r="B164" s="226"/>
      <c r="C164" s="225"/>
      <c r="D164" s="200" t="s">
        <v>212</v>
      </c>
      <c r="E164" s="227" t="s">
        <v>1</v>
      </c>
      <c r="F164" s="228" t="s">
        <v>2890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ht="33.75" x14ac:dyDescent="0.2">
      <c r="A165" s="225"/>
      <c r="B165" s="226"/>
      <c r="C165" s="225"/>
      <c r="D165" s="200" t="s">
        <v>212</v>
      </c>
      <c r="E165" s="227" t="s">
        <v>1</v>
      </c>
      <c r="F165" s="228" t="s">
        <v>2887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81</v>
      </c>
      <c r="G166" s="198"/>
      <c r="H166" s="203">
        <v>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81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81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24.2" customHeight="1" x14ac:dyDescent="0.2">
      <c r="A168" s="111"/>
      <c r="B168" s="112"/>
      <c r="C168" s="187" t="s">
        <v>302</v>
      </c>
      <c r="D168" s="187" t="s">
        <v>207</v>
      </c>
      <c r="E168" s="188" t="s">
        <v>2900</v>
      </c>
      <c r="F168" s="189" t="s">
        <v>2901</v>
      </c>
      <c r="G168" s="190" t="s">
        <v>282</v>
      </c>
      <c r="H168" s="191">
        <v>6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0</v>
      </c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310</v>
      </c>
      <c r="AT168" s="99" t="s">
        <v>207</v>
      </c>
      <c r="AU168" s="99" t="s">
        <v>81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310</v>
      </c>
      <c r="BM168" s="99" t="s">
        <v>316</v>
      </c>
    </row>
    <row r="169" spans="1:65" s="13" customFormat="1" ht="22.5" x14ac:dyDescent="0.2">
      <c r="A169" s="225"/>
      <c r="B169" s="226"/>
      <c r="C169" s="225"/>
      <c r="D169" s="200" t="s">
        <v>212</v>
      </c>
      <c r="E169" s="227" t="s">
        <v>1</v>
      </c>
      <c r="F169" s="228" t="s">
        <v>2902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81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3" customFormat="1" ht="33.75" x14ac:dyDescent="0.2">
      <c r="A170" s="225"/>
      <c r="B170" s="226"/>
      <c r="C170" s="225"/>
      <c r="D170" s="200" t="s">
        <v>212</v>
      </c>
      <c r="E170" s="227" t="s">
        <v>1</v>
      </c>
      <c r="F170" s="228" t="s">
        <v>2903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3" customFormat="1" ht="22.5" x14ac:dyDescent="0.2">
      <c r="A171" s="225"/>
      <c r="B171" s="226"/>
      <c r="C171" s="225"/>
      <c r="D171" s="200" t="s">
        <v>212</v>
      </c>
      <c r="E171" s="227" t="s">
        <v>1</v>
      </c>
      <c r="F171" s="228" t="s">
        <v>2890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81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65" s="13" customFormat="1" ht="33.75" x14ac:dyDescent="0.2">
      <c r="A172" s="225"/>
      <c r="B172" s="226"/>
      <c r="C172" s="225"/>
      <c r="D172" s="200" t="s">
        <v>212</v>
      </c>
      <c r="E172" s="227" t="s">
        <v>1</v>
      </c>
      <c r="F172" s="228" t="s">
        <v>2887</v>
      </c>
      <c r="G172" s="225"/>
      <c r="H172" s="227" t="s">
        <v>1</v>
      </c>
      <c r="I172" s="225"/>
      <c r="J172" s="225"/>
      <c r="K172" s="225"/>
      <c r="L172" s="226"/>
      <c r="M172" s="229"/>
      <c r="N172" s="230"/>
      <c r="O172" s="230"/>
      <c r="P172" s="230"/>
      <c r="Q172" s="230"/>
      <c r="R172" s="230"/>
      <c r="S172" s="230"/>
      <c r="T172" s="231"/>
      <c r="U172" s="225"/>
      <c r="V172" s="225"/>
      <c r="AT172" s="101" t="s">
        <v>212</v>
      </c>
      <c r="AU172" s="101" t="s">
        <v>81</v>
      </c>
      <c r="AV172" s="13" t="s">
        <v>81</v>
      </c>
      <c r="AW172" s="13" t="s">
        <v>32</v>
      </c>
      <c r="AX172" s="13" t="s">
        <v>75</v>
      </c>
      <c r="AY172" s="101" t="s">
        <v>204</v>
      </c>
    </row>
    <row r="173" spans="1:65" s="14" customFormat="1" x14ac:dyDescent="0.2">
      <c r="A173" s="198"/>
      <c r="B173" s="199"/>
      <c r="C173" s="198"/>
      <c r="D173" s="200" t="s">
        <v>212</v>
      </c>
      <c r="E173" s="201" t="s">
        <v>1</v>
      </c>
      <c r="F173" s="202" t="s">
        <v>205</v>
      </c>
      <c r="G173" s="198"/>
      <c r="H173" s="203">
        <v>6</v>
      </c>
      <c r="I173" s="198"/>
      <c r="J173" s="198"/>
      <c r="K173" s="198"/>
      <c r="L173" s="199"/>
      <c r="M173" s="204"/>
      <c r="N173" s="205"/>
      <c r="O173" s="205"/>
      <c r="P173" s="205"/>
      <c r="Q173" s="205"/>
      <c r="R173" s="205"/>
      <c r="S173" s="205"/>
      <c r="T173" s="206"/>
      <c r="U173" s="198"/>
      <c r="V173" s="198"/>
      <c r="AT173" s="102" t="s">
        <v>212</v>
      </c>
      <c r="AU173" s="102" t="s">
        <v>81</v>
      </c>
      <c r="AV173" s="14" t="s">
        <v>83</v>
      </c>
      <c r="AW173" s="14" t="s">
        <v>32</v>
      </c>
      <c r="AX173" s="14" t="s">
        <v>75</v>
      </c>
      <c r="AY173" s="102" t="s">
        <v>204</v>
      </c>
    </row>
    <row r="174" spans="1:65" s="15" customFormat="1" x14ac:dyDescent="0.2">
      <c r="A174" s="207"/>
      <c r="B174" s="208"/>
      <c r="C174" s="207"/>
      <c r="D174" s="200" t="s">
        <v>212</v>
      </c>
      <c r="E174" s="209" t="s">
        <v>1</v>
      </c>
      <c r="F174" s="210" t="s">
        <v>227</v>
      </c>
      <c r="G174" s="207"/>
      <c r="H174" s="211">
        <v>6</v>
      </c>
      <c r="I174" s="207"/>
      <c r="J174" s="207"/>
      <c r="K174" s="207"/>
      <c r="L174" s="208"/>
      <c r="M174" s="212"/>
      <c r="N174" s="213"/>
      <c r="O174" s="213"/>
      <c r="P174" s="213"/>
      <c r="Q174" s="213"/>
      <c r="R174" s="213"/>
      <c r="S174" s="213"/>
      <c r="T174" s="214"/>
      <c r="U174" s="207"/>
      <c r="V174" s="207"/>
      <c r="AT174" s="103" t="s">
        <v>212</v>
      </c>
      <c r="AU174" s="103" t="s">
        <v>81</v>
      </c>
      <c r="AV174" s="15" t="s">
        <v>211</v>
      </c>
      <c r="AW174" s="15" t="s">
        <v>32</v>
      </c>
      <c r="AX174" s="15" t="s">
        <v>81</v>
      </c>
      <c r="AY174" s="103" t="s">
        <v>204</v>
      </c>
    </row>
    <row r="175" spans="1:65" s="2" customFormat="1" ht="24.2" customHeight="1" x14ac:dyDescent="0.2">
      <c r="A175" s="111"/>
      <c r="B175" s="112"/>
      <c r="C175" s="187" t="s">
        <v>278</v>
      </c>
      <c r="D175" s="187" t="s">
        <v>207</v>
      </c>
      <c r="E175" s="188" t="s">
        <v>2904</v>
      </c>
      <c r="F175" s="189" t="s">
        <v>2905</v>
      </c>
      <c r="G175" s="190" t="s">
        <v>282</v>
      </c>
      <c r="H175" s="191">
        <v>1</v>
      </c>
      <c r="I175" s="192"/>
      <c r="J175" s="192">
        <f>ROUND(I175*H175,2)</f>
        <v>0</v>
      </c>
      <c r="K175" s="193"/>
      <c r="L175" s="112"/>
      <c r="M175" s="194" t="s">
        <v>1</v>
      </c>
      <c r="N175" s="195" t="s">
        <v>40</v>
      </c>
      <c r="O175" s="196">
        <v>0</v>
      </c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111"/>
      <c r="V175" s="111"/>
      <c r="W175" s="29"/>
      <c r="X175" s="29"/>
      <c r="Y175" s="29"/>
      <c r="Z175" s="29"/>
      <c r="AA175" s="29"/>
      <c r="AB175" s="29"/>
      <c r="AC175" s="29"/>
      <c r="AD175" s="29"/>
      <c r="AE175" s="29"/>
      <c r="AR175" s="99" t="s">
        <v>310</v>
      </c>
      <c r="AT175" s="99" t="s">
        <v>207</v>
      </c>
      <c r="AU175" s="99" t="s">
        <v>81</v>
      </c>
      <c r="AY175" s="18" t="s">
        <v>204</v>
      </c>
      <c r="BE175" s="100">
        <f>IF(N175="základní",J175,0)</f>
        <v>0</v>
      </c>
      <c r="BF175" s="100">
        <f>IF(N175="snížená",J175,0)</f>
        <v>0</v>
      </c>
      <c r="BG175" s="100">
        <f>IF(N175="zákl. přenesená",J175,0)</f>
        <v>0</v>
      </c>
      <c r="BH175" s="100">
        <f>IF(N175="sníž. přenesená",J175,0)</f>
        <v>0</v>
      </c>
      <c r="BI175" s="100">
        <f>IF(N175="nulová",J175,0)</f>
        <v>0</v>
      </c>
      <c r="BJ175" s="18" t="s">
        <v>81</v>
      </c>
      <c r="BK175" s="100">
        <f>ROUND(I175*H175,2)</f>
        <v>0</v>
      </c>
      <c r="BL175" s="18" t="s">
        <v>310</v>
      </c>
      <c r="BM175" s="99" t="s">
        <v>320</v>
      </c>
    </row>
    <row r="176" spans="1:65" s="13" customFormat="1" x14ac:dyDescent="0.2">
      <c r="A176" s="225"/>
      <c r="B176" s="226"/>
      <c r="C176" s="225"/>
      <c r="D176" s="200" t="s">
        <v>212</v>
      </c>
      <c r="E176" s="227" t="s">
        <v>1</v>
      </c>
      <c r="F176" s="228" t="s">
        <v>2733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51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2906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51" s="13" customFormat="1" ht="22.5" x14ac:dyDescent="0.2">
      <c r="A178" s="225"/>
      <c r="B178" s="226"/>
      <c r="C178" s="225"/>
      <c r="D178" s="200" t="s">
        <v>212</v>
      </c>
      <c r="E178" s="227" t="s">
        <v>1</v>
      </c>
      <c r="F178" s="228" t="s">
        <v>2907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51" s="13" customFormat="1" ht="33.75" x14ac:dyDescent="0.2">
      <c r="A179" s="225"/>
      <c r="B179" s="226"/>
      <c r="C179" s="225"/>
      <c r="D179" s="200" t="s">
        <v>212</v>
      </c>
      <c r="E179" s="227" t="s">
        <v>1</v>
      </c>
      <c r="F179" s="228" t="s">
        <v>2908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51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2909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81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51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2910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81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51" s="13" customFormat="1" x14ac:dyDescent="0.2">
      <c r="A182" s="225"/>
      <c r="B182" s="226"/>
      <c r="C182" s="225"/>
      <c r="D182" s="200" t="s">
        <v>212</v>
      </c>
      <c r="E182" s="227" t="s">
        <v>1</v>
      </c>
      <c r="F182" s="228" t="s">
        <v>2911</v>
      </c>
      <c r="G182" s="225"/>
      <c r="H182" s="227" t="s">
        <v>1</v>
      </c>
      <c r="I182" s="225"/>
      <c r="J182" s="225"/>
      <c r="K182" s="225"/>
      <c r="L182" s="226"/>
      <c r="M182" s="229"/>
      <c r="N182" s="230"/>
      <c r="O182" s="230"/>
      <c r="P182" s="230"/>
      <c r="Q182" s="230"/>
      <c r="R182" s="230"/>
      <c r="S182" s="230"/>
      <c r="T182" s="231"/>
      <c r="U182" s="225"/>
      <c r="V182" s="225"/>
      <c r="AT182" s="101" t="s">
        <v>212</v>
      </c>
      <c r="AU182" s="101" t="s">
        <v>81</v>
      </c>
      <c r="AV182" s="13" t="s">
        <v>81</v>
      </c>
      <c r="AW182" s="13" t="s">
        <v>32</v>
      </c>
      <c r="AX182" s="13" t="s">
        <v>75</v>
      </c>
      <c r="AY182" s="101" t="s">
        <v>204</v>
      </c>
    </row>
    <row r="183" spans="1:51" s="13" customFormat="1" x14ac:dyDescent="0.2">
      <c r="A183" s="225"/>
      <c r="B183" s="226"/>
      <c r="C183" s="225"/>
      <c r="D183" s="200" t="s">
        <v>212</v>
      </c>
      <c r="E183" s="227" t="s">
        <v>1</v>
      </c>
      <c r="F183" s="228" t="s">
        <v>2912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81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51" s="13" customFormat="1" x14ac:dyDescent="0.2">
      <c r="A184" s="225"/>
      <c r="B184" s="226"/>
      <c r="C184" s="225"/>
      <c r="D184" s="200" t="s">
        <v>212</v>
      </c>
      <c r="E184" s="227" t="s">
        <v>1</v>
      </c>
      <c r="F184" s="228" t="s">
        <v>2913</v>
      </c>
      <c r="G184" s="225"/>
      <c r="H184" s="227" t="s">
        <v>1</v>
      </c>
      <c r="I184" s="225"/>
      <c r="J184" s="225"/>
      <c r="K184" s="225"/>
      <c r="L184" s="226"/>
      <c r="M184" s="229"/>
      <c r="N184" s="230"/>
      <c r="O184" s="230"/>
      <c r="P184" s="230"/>
      <c r="Q184" s="230"/>
      <c r="R184" s="230"/>
      <c r="S184" s="230"/>
      <c r="T184" s="231"/>
      <c r="U184" s="225"/>
      <c r="V184" s="225"/>
      <c r="AT184" s="101" t="s">
        <v>212</v>
      </c>
      <c r="AU184" s="101" t="s">
        <v>81</v>
      </c>
      <c r="AV184" s="13" t="s">
        <v>81</v>
      </c>
      <c r="AW184" s="13" t="s">
        <v>32</v>
      </c>
      <c r="AX184" s="13" t="s">
        <v>75</v>
      </c>
      <c r="AY184" s="101" t="s">
        <v>204</v>
      </c>
    </row>
    <row r="185" spans="1:51" s="13" customFormat="1" x14ac:dyDescent="0.2">
      <c r="A185" s="225"/>
      <c r="B185" s="226"/>
      <c r="C185" s="225"/>
      <c r="D185" s="200" t="s">
        <v>212</v>
      </c>
      <c r="E185" s="227" t="s">
        <v>1</v>
      </c>
      <c r="F185" s="228" t="s">
        <v>2914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81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51" s="13" customFormat="1" x14ac:dyDescent="0.2">
      <c r="A186" s="225"/>
      <c r="B186" s="226"/>
      <c r="C186" s="225"/>
      <c r="D186" s="200" t="s">
        <v>212</v>
      </c>
      <c r="E186" s="227" t="s">
        <v>1</v>
      </c>
      <c r="F186" s="228" t="s">
        <v>2915</v>
      </c>
      <c r="G186" s="225"/>
      <c r="H186" s="227" t="s">
        <v>1</v>
      </c>
      <c r="I186" s="225"/>
      <c r="J186" s="225"/>
      <c r="K186" s="225"/>
      <c r="L186" s="226"/>
      <c r="M186" s="229"/>
      <c r="N186" s="230"/>
      <c r="O186" s="230"/>
      <c r="P186" s="230"/>
      <c r="Q186" s="230"/>
      <c r="R186" s="230"/>
      <c r="S186" s="230"/>
      <c r="T186" s="231"/>
      <c r="U186" s="225"/>
      <c r="V186" s="225"/>
      <c r="AT186" s="101" t="s">
        <v>212</v>
      </c>
      <c r="AU186" s="101" t="s">
        <v>81</v>
      </c>
      <c r="AV186" s="13" t="s">
        <v>81</v>
      </c>
      <c r="AW186" s="13" t="s">
        <v>32</v>
      </c>
      <c r="AX186" s="13" t="s">
        <v>75</v>
      </c>
      <c r="AY186" s="101" t="s">
        <v>204</v>
      </c>
    </row>
    <row r="187" spans="1:51" s="13" customFormat="1" x14ac:dyDescent="0.2">
      <c r="A187" s="225"/>
      <c r="B187" s="226"/>
      <c r="C187" s="225"/>
      <c r="D187" s="200" t="s">
        <v>212</v>
      </c>
      <c r="E187" s="227" t="s">
        <v>1</v>
      </c>
      <c r="F187" s="228" t="s">
        <v>2916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51" s="13" customFormat="1" x14ac:dyDescent="0.2">
      <c r="A188" s="225"/>
      <c r="B188" s="226"/>
      <c r="C188" s="225"/>
      <c r="D188" s="200" t="s">
        <v>212</v>
      </c>
      <c r="E188" s="227" t="s">
        <v>1</v>
      </c>
      <c r="F188" s="228" t="s">
        <v>2917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51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2918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51" s="13" customFormat="1" ht="22.5" x14ac:dyDescent="0.2">
      <c r="A190" s="225"/>
      <c r="B190" s="226"/>
      <c r="C190" s="225"/>
      <c r="D190" s="200" t="s">
        <v>212</v>
      </c>
      <c r="E190" s="227" t="s">
        <v>1</v>
      </c>
      <c r="F190" s="228" t="s">
        <v>2919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81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51" s="13" customFormat="1" ht="22.5" x14ac:dyDescent="0.2">
      <c r="A191" s="225"/>
      <c r="B191" s="226"/>
      <c r="C191" s="225"/>
      <c r="D191" s="200" t="s">
        <v>212</v>
      </c>
      <c r="E191" s="227" t="s">
        <v>1</v>
      </c>
      <c r="F191" s="228" t="s">
        <v>2920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81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51" s="13" customFormat="1" x14ac:dyDescent="0.2">
      <c r="A192" s="225"/>
      <c r="B192" s="226"/>
      <c r="C192" s="225"/>
      <c r="D192" s="200" t="s">
        <v>212</v>
      </c>
      <c r="E192" s="227" t="s">
        <v>1</v>
      </c>
      <c r="F192" s="228" t="s">
        <v>2921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3" customFormat="1" x14ac:dyDescent="0.2">
      <c r="A193" s="225"/>
      <c r="B193" s="226"/>
      <c r="C193" s="225"/>
      <c r="D193" s="200" t="s">
        <v>212</v>
      </c>
      <c r="E193" s="227" t="s">
        <v>1</v>
      </c>
      <c r="F193" s="228" t="s">
        <v>2922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3" customFormat="1" x14ac:dyDescent="0.2">
      <c r="A194" s="225"/>
      <c r="B194" s="226"/>
      <c r="C194" s="225"/>
      <c r="D194" s="200" t="s">
        <v>212</v>
      </c>
      <c r="E194" s="227" t="s">
        <v>1</v>
      </c>
      <c r="F194" s="228" t="s">
        <v>2923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3" customFormat="1" x14ac:dyDescent="0.2">
      <c r="A195" s="225"/>
      <c r="B195" s="226"/>
      <c r="C195" s="225"/>
      <c r="D195" s="200" t="s">
        <v>212</v>
      </c>
      <c r="E195" s="227" t="s">
        <v>1</v>
      </c>
      <c r="F195" s="228" t="s">
        <v>2924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81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65" s="13" customFormat="1" ht="33.75" x14ac:dyDescent="0.2">
      <c r="A196" s="225"/>
      <c r="B196" s="226"/>
      <c r="C196" s="225"/>
      <c r="D196" s="200" t="s">
        <v>212</v>
      </c>
      <c r="E196" s="227" t="s">
        <v>1</v>
      </c>
      <c r="F196" s="228" t="s">
        <v>2925</v>
      </c>
      <c r="G196" s="225"/>
      <c r="H196" s="227" t="s">
        <v>1</v>
      </c>
      <c r="I196" s="225"/>
      <c r="J196" s="225"/>
      <c r="K196" s="225"/>
      <c r="L196" s="226"/>
      <c r="M196" s="229"/>
      <c r="N196" s="230"/>
      <c r="O196" s="230"/>
      <c r="P196" s="230"/>
      <c r="Q196" s="230"/>
      <c r="R196" s="230"/>
      <c r="S196" s="230"/>
      <c r="T196" s="231"/>
      <c r="U196" s="225"/>
      <c r="V196" s="225"/>
      <c r="AT196" s="101" t="s">
        <v>212</v>
      </c>
      <c r="AU196" s="101" t="s">
        <v>81</v>
      </c>
      <c r="AV196" s="13" t="s">
        <v>81</v>
      </c>
      <c r="AW196" s="13" t="s">
        <v>32</v>
      </c>
      <c r="AX196" s="13" t="s">
        <v>75</v>
      </c>
      <c r="AY196" s="101" t="s">
        <v>204</v>
      </c>
    </row>
    <row r="197" spans="1:65" s="13" customFormat="1" x14ac:dyDescent="0.2">
      <c r="A197" s="225"/>
      <c r="B197" s="226"/>
      <c r="C197" s="225"/>
      <c r="D197" s="200" t="s">
        <v>212</v>
      </c>
      <c r="E197" s="227" t="s">
        <v>1</v>
      </c>
      <c r="F197" s="228" t="s">
        <v>2926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81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65" s="13" customFormat="1" x14ac:dyDescent="0.2">
      <c r="A198" s="225"/>
      <c r="B198" s="226"/>
      <c r="C198" s="225"/>
      <c r="D198" s="200" t="s">
        <v>212</v>
      </c>
      <c r="E198" s="227" t="s">
        <v>1</v>
      </c>
      <c r="F198" s="228" t="s">
        <v>2927</v>
      </c>
      <c r="G198" s="225"/>
      <c r="H198" s="227" t="s">
        <v>1</v>
      </c>
      <c r="I198" s="225"/>
      <c r="J198" s="225"/>
      <c r="K198" s="225"/>
      <c r="L198" s="226"/>
      <c r="M198" s="229"/>
      <c r="N198" s="230"/>
      <c r="O198" s="230"/>
      <c r="P198" s="230"/>
      <c r="Q198" s="230"/>
      <c r="R198" s="230"/>
      <c r="S198" s="230"/>
      <c r="T198" s="231"/>
      <c r="U198" s="225"/>
      <c r="V198" s="225"/>
      <c r="AT198" s="101" t="s">
        <v>212</v>
      </c>
      <c r="AU198" s="101" t="s">
        <v>81</v>
      </c>
      <c r="AV198" s="13" t="s">
        <v>81</v>
      </c>
      <c r="AW198" s="13" t="s">
        <v>32</v>
      </c>
      <c r="AX198" s="13" t="s">
        <v>75</v>
      </c>
      <c r="AY198" s="101" t="s">
        <v>204</v>
      </c>
    </row>
    <row r="199" spans="1:65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2928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81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3" customFormat="1" ht="33.75" x14ac:dyDescent="0.2">
      <c r="A200" s="225"/>
      <c r="B200" s="226"/>
      <c r="C200" s="225"/>
      <c r="D200" s="200" t="s">
        <v>212</v>
      </c>
      <c r="E200" s="227" t="s">
        <v>1</v>
      </c>
      <c r="F200" s="228" t="s">
        <v>2929</v>
      </c>
      <c r="G200" s="225"/>
      <c r="H200" s="227" t="s">
        <v>1</v>
      </c>
      <c r="I200" s="225"/>
      <c r="J200" s="225"/>
      <c r="K200" s="225"/>
      <c r="L200" s="226"/>
      <c r="M200" s="229"/>
      <c r="N200" s="230"/>
      <c r="O200" s="230"/>
      <c r="P200" s="230"/>
      <c r="Q200" s="230"/>
      <c r="R200" s="230"/>
      <c r="S200" s="230"/>
      <c r="T200" s="231"/>
      <c r="U200" s="225"/>
      <c r="V200" s="225"/>
      <c r="AT200" s="101" t="s">
        <v>212</v>
      </c>
      <c r="AU200" s="101" t="s">
        <v>81</v>
      </c>
      <c r="AV200" s="13" t="s">
        <v>81</v>
      </c>
      <c r="AW200" s="13" t="s">
        <v>32</v>
      </c>
      <c r="AX200" s="13" t="s">
        <v>75</v>
      </c>
      <c r="AY200" s="101" t="s">
        <v>204</v>
      </c>
    </row>
    <row r="201" spans="1:65" s="14" customFormat="1" x14ac:dyDescent="0.2">
      <c r="A201" s="198"/>
      <c r="B201" s="199"/>
      <c r="C201" s="198"/>
      <c r="D201" s="200" t="s">
        <v>212</v>
      </c>
      <c r="E201" s="201" t="s">
        <v>1</v>
      </c>
      <c r="F201" s="202" t="s">
        <v>81</v>
      </c>
      <c r="G201" s="198"/>
      <c r="H201" s="203">
        <v>1</v>
      </c>
      <c r="I201" s="198"/>
      <c r="J201" s="198"/>
      <c r="K201" s="198"/>
      <c r="L201" s="199"/>
      <c r="M201" s="204"/>
      <c r="N201" s="205"/>
      <c r="O201" s="205"/>
      <c r="P201" s="205"/>
      <c r="Q201" s="205"/>
      <c r="R201" s="205"/>
      <c r="S201" s="205"/>
      <c r="T201" s="206"/>
      <c r="U201" s="198"/>
      <c r="V201" s="198"/>
      <c r="AT201" s="102" t="s">
        <v>212</v>
      </c>
      <c r="AU201" s="102" t="s">
        <v>81</v>
      </c>
      <c r="AV201" s="14" t="s">
        <v>83</v>
      </c>
      <c r="AW201" s="14" t="s">
        <v>32</v>
      </c>
      <c r="AX201" s="14" t="s">
        <v>75</v>
      </c>
      <c r="AY201" s="102" t="s">
        <v>204</v>
      </c>
    </row>
    <row r="202" spans="1:65" s="15" customFormat="1" x14ac:dyDescent="0.2">
      <c r="A202" s="207"/>
      <c r="B202" s="208"/>
      <c r="C202" s="207"/>
      <c r="D202" s="200" t="s">
        <v>212</v>
      </c>
      <c r="E202" s="209" t="s">
        <v>1</v>
      </c>
      <c r="F202" s="210" t="s">
        <v>227</v>
      </c>
      <c r="G202" s="207"/>
      <c r="H202" s="211">
        <v>1</v>
      </c>
      <c r="I202" s="207"/>
      <c r="J202" s="207"/>
      <c r="K202" s="207"/>
      <c r="L202" s="208"/>
      <c r="M202" s="212"/>
      <c r="N202" s="213"/>
      <c r="O202" s="213"/>
      <c r="P202" s="213"/>
      <c r="Q202" s="213"/>
      <c r="R202" s="213"/>
      <c r="S202" s="213"/>
      <c r="T202" s="214"/>
      <c r="U202" s="207"/>
      <c r="V202" s="207"/>
      <c r="AT202" s="103" t="s">
        <v>212</v>
      </c>
      <c r="AU202" s="103" t="s">
        <v>81</v>
      </c>
      <c r="AV202" s="15" t="s">
        <v>211</v>
      </c>
      <c r="AW202" s="15" t="s">
        <v>32</v>
      </c>
      <c r="AX202" s="15" t="s">
        <v>81</v>
      </c>
      <c r="AY202" s="103" t="s">
        <v>204</v>
      </c>
    </row>
    <row r="203" spans="1:65" s="2" customFormat="1" ht="24.2" customHeight="1" x14ac:dyDescent="0.2">
      <c r="A203" s="111"/>
      <c r="B203" s="112"/>
      <c r="C203" s="187" t="s">
        <v>284</v>
      </c>
      <c r="D203" s="187" t="s">
        <v>207</v>
      </c>
      <c r="E203" s="188" t="s">
        <v>2930</v>
      </c>
      <c r="F203" s="189" t="s">
        <v>2931</v>
      </c>
      <c r="G203" s="190" t="s">
        <v>282</v>
      </c>
      <c r="H203" s="191">
        <v>1</v>
      </c>
      <c r="I203" s="192"/>
      <c r="J203" s="192">
        <f>ROUND(I203*H203,2)</f>
        <v>0</v>
      </c>
      <c r="K203" s="193"/>
      <c r="L203" s="112"/>
      <c r="M203" s="194" t="s">
        <v>1</v>
      </c>
      <c r="N203" s="195" t="s">
        <v>40</v>
      </c>
      <c r="O203" s="196">
        <v>0</v>
      </c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310</v>
      </c>
      <c r="AT203" s="99" t="s">
        <v>207</v>
      </c>
      <c r="AU203" s="99" t="s">
        <v>81</v>
      </c>
      <c r="AY203" s="18" t="s">
        <v>204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8" t="s">
        <v>81</v>
      </c>
      <c r="BK203" s="100">
        <f>ROUND(I203*H203,2)</f>
        <v>0</v>
      </c>
      <c r="BL203" s="18" t="s">
        <v>310</v>
      </c>
      <c r="BM203" s="99" t="s">
        <v>333</v>
      </c>
    </row>
    <row r="204" spans="1:65" s="13" customFormat="1" x14ac:dyDescent="0.2">
      <c r="A204" s="225"/>
      <c r="B204" s="226"/>
      <c r="C204" s="225"/>
      <c r="D204" s="200" t="s">
        <v>212</v>
      </c>
      <c r="E204" s="227" t="s">
        <v>1</v>
      </c>
      <c r="F204" s="228" t="s">
        <v>2733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65" s="13" customFormat="1" ht="22.5" x14ac:dyDescent="0.2">
      <c r="A205" s="225"/>
      <c r="B205" s="226"/>
      <c r="C205" s="225"/>
      <c r="D205" s="200" t="s">
        <v>212</v>
      </c>
      <c r="E205" s="227" t="s">
        <v>1</v>
      </c>
      <c r="F205" s="228" t="s">
        <v>2932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x14ac:dyDescent="0.2">
      <c r="A206" s="225"/>
      <c r="B206" s="226"/>
      <c r="C206" s="225"/>
      <c r="D206" s="200" t="s">
        <v>212</v>
      </c>
      <c r="E206" s="227" t="s">
        <v>1</v>
      </c>
      <c r="F206" s="228" t="s">
        <v>2933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3" customFormat="1" x14ac:dyDescent="0.2">
      <c r="A207" s="225"/>
      <c r="B207" s="226"/>
      <c r="C207" s="225"/>
      <c r="D207" s="200" t="s">
        <v>212</v>
      </c>
      <c r="E207" s="227" t="s">
        <v>1</v>
      </c>
      <c r="F207" s="228" t="s">
        <v>2934</v>
      </c>
      <c r="G207" s="225"/>
      <c r="H207" s="227" t="s">
        <v>1</v>
      </c>
      <c r="I207" s="225"/>
      <c r="J207" s="225"/>
      <c r="K207" s="225"/>
      <c r="L207" s="226"/>
      <c r="M207" s="229"/>
      <c r="N207" s="230"/>
      <c r="O207" s="230"/>
      <c r="P207" s="230"/>
      <c r="Q207" s="230"/>
      <c r="R207" s="230"/>
      <c r="S207" s="230"/>
      <c r="T207" s="231"/>
      <c r="U207" s="225"/>
      <c r="V207" s="225"/>
      <c r="AT207" s="101" t="s">
        <v>212</v>
      </c>
      <c r="AU207" s="101" t="s">
        <v>81</v>
      </c>
      <c r="AV207" s="13" t="s">
        <v>81</v>
      </c>
      <c r="AW207" s="13" t="s">
        <v>32</v>
      </c>
      <c r="AX207" s="13" t="s">
        <v>75</v>
      </c>
      <c r="AY207" s="101" t="s">
        <v>204</v>
      </c>
    </row>
    <row r="208" spans="1:65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2924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81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3" customFormat="1" ht="33.75" x14ac:dyDescent="0.2">
      <c r="A209" s="225"/>
      <c r="B209" s="226"/>
      <c r="C209" s="225"/>
      <c r="D209" s="200" t="s">
        <v>212</v>
      </c>
      <c r="E209" s="227" t="s">
        <v>1</v>
      </c>
      <c r="F209" s="228" t="s">
        <v>2935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81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2936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81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3" customFormat="1" ht="22.5" x14ac:dyDescent="0.2">
      <c r="A211" s="225"/>
      <c r="B211" s="226"/>
      <c r="C211" s="225"/>
      <c r="D211" s="200" t="s">
        <v>212</v>
      </c>
      <c r="E211" s="227" t="s">
        <v>1</v>
      </c>
      <c r="F211" s="228" t="s">
        <v>2937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81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3" customFormat="1" ht="33.75" x14ac:dyDescent="0.2">
      <c r="A212" s="225"/>
      <c r="B212" s="226"/>
      <c r="C212" s="225"/>
      <c r="D212" s="200" t="s">
        <v>212</v>
      </c>
      <c r="E212" s="227" t="s">
        <v>1</v>
      </c>
      <c r="F212" s="228" t="s">
        <v>2938</v>
      </c>
      <c r="G212" s="225"/>
      <c r="H212" s="227" t="s">
        <v>1</v>
      </c>
      <c r="I212" s="225"/>
      <c r="J212" s="225"/>
      <c r="K212" s="225"/>
      <c r="L212" s="226"/>
      <c r="M212" s="229"/>
      <c r="N212" s="230"/>
      <c r="O212" s="230"/>
      <c r="P212" s="230"/>
      <c r="Q212" s="230"/>
      <c r="R212" s="230"/>
      <c r="S212" s="230"/>
      <c r="T212" s="231"/>
      <c r="U212" s="225"/>
      <c r="V212" s="225"/>
      <c r="AT212" s="101" t="s">
        <v>212</v>
      </c>
      <c r="AU212" s="101" t="s">
        <v>81</v>
      </c>
      <c r="AV212" s="13" t="s">
        <v>81</v>
      </c>
      <c r="AW212" s="13" t="s">
        <v>32</v>
      </c>
      <c r="AX212" s="13" t="s">
        <v>75</v>
      </c>
      <c r="AY212" s="101" t="s">
        <v>204</v>
      </c>
    </row>
    <row r="213" spans="1:65" s="14" customFormat="1" x14ac:dyDescent="0.2">
      <c r="A213" s="198"/>
      <c r="B213" s="199"/>
      <c r="C213" s="198"/>
      <c r="D213" s="200" t="s">
        <v>212</v>
      </c>
      <c r="E213" s="201" t="s">
        <v>1</v>
      </c>
      <c r="F213" s="202" t="s">
        <v>81</v>
      </c>
      <c r="G213" s="198"/>
      <c r="H213" s="203">
        <v>1</v>
      </c>
      <c r="I213" s="198"/>
      <c r="J213" s="198"/>
      <c r="K213" s="198"/>
      <c r="L213" s="199"/>
      <c r="M213" s="204"/>
      <c r="N213" s="205"/>
      <c r="O213" s="205"/>
      <c r="P213" s="205"/>
      <c r="Q213" s="205"/>
      <c r="R213" s="205"/>
      <c r="S213" s="205"/>
      <c r="T213" s="206"/>
      <c r="U213" s="198"/>
      <c r="V213" s="198"/>
      <c r="AT213" s="102" t="s">
        <v>212</v>
      </c>
      <c r="AU213" s="102" t="s">
        <v>81</v>
      </c>
      <c r="AV213" s="14" t="s">
        <v>83</v>
      </c>
      <c r="AW213" s="14" t="s">
        <v>32</v>
      </c>
      <c r="AX213" s="14" t="s">
        <v>75</v>
      </c>
      <c r="AY213" s="102" t="s">
        <v>204</v>
      </c>
    </row>
    <row r="214" spans="1:65" s="15" customFormat="1" x14ac:dyDescent="0.2">
      <c r="A214" s="207"/>
      <c r="B214" s="208"/>
      <c r="C214" s="207"/>
      <c r="D214" s="200" t="s">
        <v>212</v>
      </c>
      <c r="E214" s="209" t="s">
        <v>1</v>
      </c>
      <c r="F214" s="210" t="s">
        <v>227</v>
      </c>
      <c r="G214" s="207"/>
      <c r="H214" s="211">
        <v>1</v>
      </c>
      <c r="I214" s="207"/>
      <c r="J214" s="207"/>
      <c r="K214" s="207"/>
      <c r="L214" s="208"/>
      <c r="M214" s="212"/>
      <c r="N214" s="213"/>
      <c r="O214" s="213"/>
      <c r="P214" s="213"/>
      <c r="Q214" s="213"/>
      <c r="R214" s="213"/>
      <c r="S214" s="213"/>
      <c r="T214" s="214"/>
      <c r="U214" s="207"/>
      <c r="V214" s="207"/>
      <c r="AT214" s="103" t="s">
        <v>212</v>
      </c>
      <c r="AU214" s="103" t="s">
        <v>81</v>
      </c>
      <c r="AV214" s="15" t="s">
        <v>211</v>
      </c>
      <c r="AW214" s="15" t="s">
        <v>32</v>
      </c>
      <c r="AX214" s="15" t="s">
        <v>81</v>
      </c>
      <c r="AY214" s="103" t="s">
        <v>204</v>
      </c>
    </row>
    <row r="215" spans="1:65" s="2" customFormat="1" ht="24.2" customHeight="1" x14ac:dyDescent="0.2">
      <c r="A215" s="111"/>
      <c r="B215" s="112"/>
      <c r="C215" s="187" t="s">
        <v>291</v>
      </c>
      <c r="D215" s="187" t="s">
        <v>207</v>
      </c>
      <c r="E215" s="188" t="s">
        <v>2939</v>
      </c>
      <c r="F215" s="189" t="s">
        <v>2940</v>
      </c>
      <c r="G215" s="190" t="s">
        <v>282</v>
      </c>
      <c r="H215" s="191">
        <v>1</v>
      </c>
      <c r="I215" s="192"/>
      <c r="J215" s="192">
        <f>ROUND(I215*H215,2)</f>
        <v>0</v>
      </c>
      <c r="K215" s="193"/>
      <c r="L215" s="112"/>
      <c r="M215" s="194" t="s">
        <v>1</v>
      </c>
      <c r="N215" s="195" t="s">
        <v>40</v>
      </c>
      <c r="O215" s="196">
        <v>0</v>
      </c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111"/>
      <c r="V215" s="111"/>
      <c r="W215" s="29"/>
      <c r="X215" s="29"/>
      <c r="Y215" s="29"/>
      <c r="Z215" s="29"/>
      <c r="AA215" s="29"/>
      <c r="AB215" s="29"/>
      <c r="AC215" s="29"/>
      <c r="AD215" s="29"/>
      <c r="AE215" s="29"/>
      <c r="AR215" s="99" t="s">
        <v>310</v>
      </c>
      <c r="AT215" s="99" t="s">
        <v>207</v>
      </c>
      <c r="AU215" s="99" t="s">
        <v>81</v>
      </c>
      <c r="AY215" s="18" t="s">
        <v>204</v>
      </c>
      <c r="BE215" s="100">
        <f>IF(N215="základní",J215,0)</f>
        <v>0</v>
      </c>
      <c r="BF215" s="100">
        <f>IF(N215="snížená",J215,0)</f>
        <v>0</v>
      </c>
      <c r="BG215" s="100">
        <f>IF(N215="zákl. přenesená",J215,0)</f>
        <v>0</v>
      </c>
      <c r="BH215" s="100">
        <f>IF(N215="sníž. přenesená",J215,0)</f>
        <v>0</v>
      </c>
      <c r="BI215" s="100">
        <f>IF(N215="nulová",J215,0)</f>
        <v>0</v>
      </c>
      <c r="BJ215" s="18" t="s">
        <v>81</v>
      </c>
      <c r="BK215" s="100">
        <f>ROUND(I215*H215,2)</f>
        <v>0</v>
      </c>
      <c r="BL215" s="18" t="s">
        <v>310</v>
      </c>
      <c r="BM215" s="99" t="s">
        <v>350</v>
      </c>
    </row>
    <row r="216" spans="1:65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2941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81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65" s="13" customFormat="1" x14ac:dyDescent="0.2">
      <c r="A217" s="225"/>
      <c r="B217" s="226"/>
      <c r="C217" s="225"/>
      <c r="D217" s="200" t="s">
        <v>212</v>
      </c>
      <c r="E217" s="227" t="s">
        <v>1</v>
      </c>
      <c r="F217" s="228" t="s">
        <v>2733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81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65" s="13" customFormat="1" ht="22.5" x14ac:dyDescent="0.2">
      <c r="A218" s="225"/>
      <c r="B218" s="226"/>
      <c r="C218" s="225"/>
      <c r="D218" s="200" t="s">
        <v>212</v>
      </c>
      <c r="E218" s="227" t="s">
        <v>1</v>
      </c>
      <c r="F218" s="228" t="s">
        <v>2942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65" s="13" customFormat="1" x14ac:dyDescent="0.2">
      <c r="A219" s="225"/>
      <c r="B219" s="226"/>
      <c r="C219" s="225"/>
      <c r="D219" s="200" t="s">
        <v>212</v>
      </c>
      <c r="E219" s="227" t="s">
        <v>1</v>
      </c>
      <c r="F219" s="228" t="s">
        <v>2933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3" customFormat="1" x14ac:dyDescent="0.2">
      <c r="A220" s="225"/>
      <c r="B220" s="226"/>
      <c r="C220" s="225"/>
      <c r="D220" s="200" t="s">
        <v>212</v>
      </c>
      <c r="E220" s="227" t="s">
        <v>1</v>
      </c>
      <c r="F220" s="228" t="s">
        <v>2934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81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65" s="13" customFormat="1" ht="33.75" x14ac:dyDescent="0.2">
      <c r="A221" s="225"/>
      <c r="B221" s="226"/>
      <c r="C221" s="225"/>
      <c r="D221" s="200" t="s">
        <v>212</v>
      </c>
      <c r="E221" s="227" t="s">
        <v>1</v>
      </c>
      <c r="F221" s="228" t="s">
        <v>2943</v>
      </c>
      <c r="G221" s="225"/>
      <c r="H221" s="227" t="s">
        <v>1</v>
      </c>
      <c r="I221" s="225"/>
      <c r="J221" s="225"/>
      <c r="K221" s="225"/>
      <c r="L221" s="226"/>
      <c r="M221" s="229"/>
      <c r="N221" s="230"/>
      <c r="O221" s="230"/>
      <c r="P221" s="230"/>
      <c r="Q221" s="230"/>
      <c r="R221" s="230"/>
      <c r="S221" s="230"/>
      <c r="T221" s="231"/>
      <c r="U221" s="225"/>
      <c r="V221" s="225"/>
      <c r="AT221" s="101" t="s">
        <v>212</v>
      </c>
      <c r="AU221" s="101" t="s">
        <v>81</v>
      </c>
      <c r="AV221" s="13" t="s">
        <v>81</v>
      </c>
      <c r="AW221" s="13" t="s">
        <v>32</v>
      </c>
      <c r="AX221" s="13" t="s">
        <v>75</v>
      </c>
      <c r="AY221" s="101" t="s">
        <v>204</v>
      </c>
    </row>
    <row r="222" spans="1:65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2936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ht="22.5" x14ac:dyDescent="0.2">
      <c r="A223" s="225"/>
      <c r="B223" s="226"/>
      <c r="C223" s="225"/>
      <c r="D223" s="200" t="s">
        <v>212</v>
      </c>
      <c r="E223" s="227" t="s">
        <v>1</v>
      </c>
      <c r="F223" s="228" t="s">
        <v>2944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3" customFormat="1" ht="33.75" x14ac:dyDescent="0.2">
      <c r="A224" s="225"/>
      <c r="B224" s="226"/>
      <c r="C224" s="225"/>
      <c r="D224" s="200" t="s">
        <v>212</v>
      </c>
      <c r="E224" s="227" t="s">
        <v>1</v>
      </c>
      <c r="F224" s="228" t="s">
        <v>2945</v>
      </c>
      <c r="G224" s="225"/>
      <c r="H224" s="227" t="s">
        <v>1</v>
      </c>
      <c r="I224" s="225"/>
      <c r="J224" s="225"/>
      <c r="K224" s="225"/>
      <c r="L224" s="226"/>
      <c r="M224" s="229"/>
      <c r="N224" s="230"/>
      <c r="O224" s="230"/>
      <c r="P224" s="230"/>
      <c r="Q224" s="230"/>
      <c r="R224" s="230"/>
      <c r="S224" s="230"/>
      <c r="T224" s="231"/>
      <c r="U224" s="225"/>
      <c r="V224" s="225"/>
      <c r="AT224" s="101" t="s">
        <v>212</v>
      </c>
      <c r="AU224" s="101" t="s">
        <v>81</v>
      </c>
      <c r="AV224" s="13" t="s">
        <v>81</v>
      </c>
      <c r="AW224" s="13" t="s">
        <v>32</v>
      </c>
      <c r="AX224" s="13" t="s">
        <v>75</v>
      </c>
      <c r="AY224" s="101" t="s">
        <v>204</v>
      </c>
    </row>
    <row r="225" spans="1:65" s="14" customFormat="1" x14ac:dyDescent="0.2">
      <c r="A225" s="198"/>
      <c r="B225" s="199"/>
      <c r="C225" s="198"/>
      <c r="D225" s="200" t="s">
        <v>212</v>
      </c>
      <c r="E225" s="201" t="s">
        <v>1</v>
      </c>
      <c r="F225" s="202" t="s">
        <v>81</v>
      </c>
      <c r="G225" s="198"/>
      <c r="H225" s="203">
        <v>1</v>
      </c>
      <c r="I225" s="198"/>
      <c r="J225" s="198"/>
      <c r="K225" s="198"/>
      <c r="L225" s="199"/>
      <c r="M225" s="204"/>
      <c r="N225" s="205"/>
      <c r="O225" s="205"/>
      <c r="P225" s="205"/>
      <c r="Q225" s="205"/>
      <c r="R225" s="205"/>
      <c r="S225" s="205"/>
      <c r="T225" s="206"/>
      <c r="U225" s="198"/>
      <c r="V225" s="198"/>
      <c r="AT225" s="102" t="s">
        <v>212</v>
      </c>
      <c r="AU225" s="102" t="s">
        <v>81</v>
      </c>
      <c r="AV225" s="14" t="s">
        <v>83</v>
      </c>
      <c r="AW225" s="14" t="s">
        <v>32</v>
      </c>
      <c r="AX225" s="14" t="s">
        <v>75</v>
      </c>
      <c r="AY225" s="102" t="s">
        <v>204</v>
      </c>
    </row>
    <row r="226" spans="1:65" s="15" customFormat="1" x14ac:dyDescent="0.2">
      <c r="A226" s="207"/>
      <c r="B226" s="208"/>
      <c r="C226" s="207"/>
      <c r="D226" s="200" t="s">
        <v>212</v>
      </c>
      <c r="E226" s="209" t="s">
        <v>1</v>
      </c>
      <c r="F226" s="210" t="s">
        <v>227</v>
      </c>
      <c r="G226" s="207"/>
      <c r="H226" s="211">
        <v>1</v>
      </c>
      <c r="I226" s="207"/>
      <c r="J226" s="207"/>
      <c r="K226" s="207"/>
      <c r="L226" s="208"/>
      <c r="M226" s="212"/>
      <c r="N226" s="213"/>
      <c r="O226" s="213"/>
      <c r="P226" s="213"/>
      <c r="Q226" s="213"/>
      <c r="R226" s="213"/>
      <c r="S226" s="213"/>
      <c r="T226" s="214"/>
      <c r="U226" s="207"/>
      <c r="V226" s="207"/>
      <c r="AT226" s="103" t="s">
        <v>212</v>
      </c>
      <c r="AU226" s="103" t="s">
        <v>81</v>
      </c>
      <c r="AV226" s="15" t="s">
        <v>211</v>
      </c>
      <c r="AW226" s="15" t="s">
        <v>32</v>
      </c>
      <c r="AX226" s="15" t="s">
        <v>81</v>
      </c>
      <c r="AY226" s="103" t="s">
        <v>204</v>
      </c>
    </row>
    <row r="227" spans="1:65" s="2" customFormat="1" ht="24.2" customHeight="1" x14ac:dyDescent="0.2">
      <c r="A227" s="111"/>
      <c r="B227" s="112"/>
      <c r="C227" s="187" t="s">
        <v>317</v>
      </c>
      <c r="D227" s="187" t="s">
        <v>207</v>
      </c>
      <c r="E227" s="188" t="s">
        <v>2946</v>
      </c>
      <c r="F227" s="189" t="s">
        <v>2947</v>
      </c>
      <c r="G227" s="190" t="s">
        <v>282</v>
      </c>
      <c r="H227" s="191">
        <v>1</v>
      </c>
      <c r="I227" s="192"/>
      <c r="J227" s="192">
        <f>ROUND(I227*H227,2)</f>
        <v>0</v>
      </c>
      <c r="K227" s="193"/>
      <c r="L227" s="112"/>
      <c r="M227" s="194" t="s">
        <v>1</v>
      </c>
      <c r="N227" s="195" t="s">
        <v>40</v>
      </c>
      <c r="O227" s="196">
        <v>0</v>
      </c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111"/>
      <c r="V227" s="111"/>
      <c r="W227" s="29"/>
      <c r="X227" s="29"/>
      <c r="Y227" s="29"/>
      <c r="Z227" s="29"/>
      <c r="AA227" s="29"/>
      <c r="AB227" s="29"/>
      <c r="AC227" s="29"/>
      <c r="AD227" s="29"/>
      <c r="AE227" s="29"/>
      <c r="AR227" s="99" t="s">
        <v>310</v>
      </c>
      <c r="AT227" s="99" t="s">
        <v>207</v>
      </c>
      <c r="AU227" s="99" t="s">
        <v>81</v>
      </c>
      <c r="AY227" s="18" t="s">
        <v>204</v>
      </c>
      <c r="BE227" s="100">
        <f>IF(N227="základní",J227,0)</f>
        <v>0</v>
      </c>
      <c r="BF227" s="100">
        <f>IF(N227="snížená",J227,0)</f>
        <v>0</v>
      </c>
      <c r="BG227" s="100">
        <f>IF(N227="zákl. přenesená",J227,0)</f>
        <v>0</v>
      </c>
      <c r="BH227" s="100">
        <f>IF(N227="sníž. přenesená",J227,0)</f>
        <v>0</v>
      </c>
      <c r="BI227" s="100">
        <f>IF(N227="nulová",J227,0)</f>
        <v>0</v>
      </c>
      <c r="BJ227" s="18" t="s">
        <v>81</v>
      </c>
      <c r="BK227" s="100">
        <f>ROUND(I227*H227,2)</f>
        <v>0</v>
      </c>
      <c r="BL227" s="18" t="s">
        <v>310</v>
      </c>
      <c r="BM227" s="99" t="s">
        <v>355</v>
      </c>
    </row>
    <row r="228" spans="1:65" s="13" customFormat="1" x14ac:dyDescent="0.2">
      <c r="A228" s="225"/>
      <c r="B228" s="226"/>
      <c r="C228" s="225"/>
      <c r="D228" s="200" t="s">
        <v>212</v>
      </c>
      <c r="E228" s="227" t="s">
        <v>1</v>
      </c>
      <c r="F228" s="228" t="s">
        <v>2733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81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3" customFormat="1" ht="22.5" x14ac:dyDescent="0.2">
      <c r="A229" s="225"/>
      <c r="B229" s="226"/>
      <c r="C229" s="225"/>
      <c r="D229" s="200" t="s">
        <v>212</v>
      </c>
      <c r="E229" s="227" t="s">
        <v>1</v>
      </c>
      <c r="F229" s="228" t="s">
        <v>2932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81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3" customFormat="1" x14ac:dyDescent="0.2">
      <c r="A230" s="225"/>
      <c r="B230" s="226"/>
      <c r="C230" s="225"/>
      <c r="D230" s="200" t="s">
        <v>212</v>
      </c>
      <c r="E230" s="227" t="s">
        <v>1</v>
      </c>
      <c r="F230" s="228" t="s">
        <v>2933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x14ac:dyDescent="0.2">
      <c r="A231" s="225"/>
      <c r="B231" s="226"/>
      <c r="C231" s="225"/>
      <c r="D231" s="200" t="s">
        <v>212</v>
      </c>
      <c r="E231" s="227" t="s">
        <v>1</v>
      </c>
      <c r="F231" s="228" t="s">
        <v>2934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3" customFormat="1" ht="33.75" x14ac:dyDescent="0.2">
      <c r="A232" s="225"/>
      <c r="B232" s="226"/>
      <c r="C232" s="225"/>
      <c r="D232" s="200" t="s">
        <v>212</v>
      </c>
      <c r="E232" s="227" t="s">
        <v>1</v>
      </c>
      <c r="F232" s="228" t="s">
        <v>2943</v>
      </c>
      <c r="G232" s="225"/>
      <c r="H232" s="227" t="s">
        <v>1</v>
      </c>
      <c r="I232" s="225"/>
      <c r="J232" s="225"/>
      <c r="K232" s="225"/>
      <c r="L232" s="226"/>
      <c r="M232" s="229"/>
      <c r="N232" s="230"/>
      <c r="O232" s="230"/>
      <c r="P232" s="230"/>
      <c r="Q232" s="230"/>
      <c r="R232" s="230"/>
      <c r="S232" s="230"/>
      <c r="T232" s="231"/>
      <c r="U232" s="225"/>
      <c r="V232" s="225"/>
      <c r="AT232" s="101" t="s">
        <v>212</v>
      </c>
      <c r="AU232" s="101" t="s">
        <v>81</v>
      </c>
      <c r="AV232" s="13" t="s">
        <v>81</v>
      </c>
      <c r="AW232" s="13" t="s">
        <v>32</v>
      </c>
      <c r="AX232" s="13" t="s">
        <v>75</v>
      </c>
      <c r="AY232" s="101" t="s">
        <v>204</v>
      </c>
    </row>
    <row r="233" spans="1:65" s="13" customFormat="1" x14ac:dyDescent="0.2">
      <c r="A233" s="225"/>
      <c r="B233" s="226"/>
      <c r="C233" s="225"/>
      <c r="D233" s="200" t="s">
        <v>212</v>
      </c>
      <c r="E233" s="227" t="s">
        <v>1</v>
      </c>
      <c r="F233" s="228" t="s">
        <v>2936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81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3" customFormat="1" ht="22.5" x14ac:dyDescent="0.2">
      <c r="A234" s="225"/>
      <c r="B234" s="226"/>
      <c r="C234" s="225"/>
      <c r="D234" s="200" t="s">
        <v>212</v>
      </c>
      <c r="E234" s="227" t="s">
        <v>1</v>
      </c>
      <c r="F234" s="228" t="s">
        <v>2944</v>
      </c>
      <c r="G234" s="225"/>
      <c r="H234" s="227" t="s">
        <v>1</v>
      </c>
      <c r="I234" s="225"/>
      <c r="J234" s="225"/>
      <c r="K234" s="225"/>
      <c r="L234" s="226"/>
      <c r="M234" s="229"/>
      <c r="N234" s="230"/>
      <c r="O234" s="230"/>
      <c r="P234" s="230"/>
      <c r="Q234" s="230"/>
      <c r="R234" s="230"/>
      <c r="S234" s="230"/>
      <c r="T234" s="231"/>
      <c r="U234" s="225"/>
      <c r="V234" s="225"/>
      <c r="AT234" s="101" t="s">
        <v>212</v>
      </c>
      <c r="AU234" s="101" t="s">
        <v>81</v>
      </c>
      <c r="AV234" s="13" t="s">
        <v>81</v>
      </c>
      <c r="AW234" s="13" t="s">
        <v>32</v>
      </c>
      <c r="AX234" s="13" t="s">
        <v>75</v>
      </c>
      <c r="AY234" s="101" t="s">
        <v>204</v>
      </c>
    </row>
    <row r="235" spans="1:65" s="13" customFormat="1" ht="33.75" x14ac:dyDescent="0.2">
      <c r="A235" s="225"/>
      <c r="B235" s="226"/>
      <c r="C235" s="225"/>
      <c r="D235" s="200" t="s">
        <v>212</v>
      </c>
      <c r="E235" s="227" t="s">
        <v>1</v>
      </c>
      <c r="F235" s="228" t="s">
        <v>2945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81</v>
      </c>
      <c r="G236" s="198"/>
      <c r="H236" s="203">
        <v>1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81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5" customFormat="1" x14ac:dyDescent="0.2">
      <c r="A237" s="207"/>
      <c r="B237" s="208"/>
      <c r="C237" s="207"/>
      <c r="D237" s="200" t="s">
        <v>212</v>
      </c>
      <c r="E237" s="209" t="s">
        <v>1</v>
      </c>
      <c r="F237" s="210" t="s">
        <v>227</v>
      </c>
      <c r="G237" s="207"/>
      <c r="H237" s="211">
        <v>1</v>
      </c>
      <c r="I237" s="207"/>
      <c r="J237" s="207"/>
      <c r="K237" s="207"/>
      <c r="L237" s="208"/>
      <c r="M237" s="212"/>
      <c r="N237" s="213"/>
      <c r="O237" s="213"/>
      <c r="P237" s="213"/>
      <c r="Q237" s="213"/>
      <c r="R237" s="213"/>
      <c r="S237" s="213"/>
      <c r="T237" s="214"/>
      <c r="U237" s="207"/>
      <c r="V237" s="207"/>
      <c r="AT237" s="103" t="s">
        <v>212</v>
      </c>
      <c r="AU237" s="103" t="s">
        <v>81</v>
      </c>
      <c r="AV237" s="15" t="s">
        <v>211</v>
      </c>
      <c r="AW237" s="15" t="s">
        <v>32</v>
      </c>
      <c r="AX237" s="15" t="s">
        <v>81</v>
      </c>
      <c r="AY237" s="103" t="s">
        <v>204</v>
      </c>
    </row>
    <row r="238" spans="1:65" s="2" customFormat="1" ht="24.2" customHeight="1" x14ac:dyDescent="0.2">
      <c r="A238" s="111"/>
      <c r="B238" s="112"/>
      <c r="C238" s="187" t="s">
        <v>295</v>
      </c>
      <c r="D238" s="187" t="s">
        <v>207</v>
      </c>
      <c r="E238" s="188" t="s">
        <v>2948</v>
      </c>
      <c r="F238" s="189" t="s">
        <v>2949</v>
      </c>
      <c r="G238" s="190" t="s">
        <v>282</v>
      </c>
      <c r="H238" s="191">
        <v>1</v>
      </c>
      <c r="I238" s="192"/>
      <c r="J238" s="192">
        <f>ROUND(I238*H238,2)</f>
        <v>0</v>
      </c>
      <c r="K238" s="193"/>
      <c r="L238" s="112"/>
      <c r="M238" s="194" t="s">
        <v>1</v>
      </c>
      <c r="N238" s="195" t="s">
        <v>40</v>
      </c>
      <c r="O238" s="196">
        <v>0</v>
      </c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  <c r="AR238" s="99" t="s">
        <v>310</v>
      </c>
      <c r="AT238" s="99" t="s">
        <v>207</v>
      </c>
      <c r="AU238" s="99" t="s">
        <v>81</v>
      </c>
      <c r="AY238" s="18" t="s">
        <v>204</v>
      </c>
      <c r="BE238" s="100">
        <f>IF(N238="základní",J238,0)</f>
        <v>0</v>
      </c>
      <c r="BF238" s="100">
        <f>IF(N238="snížená",J238,0)</f>
        <v>0</v>
      </c>
      <c r="BG238" s="100">
        <f>IF(N238="zákl. přenesená",J238,0)</f>
        <v>0</v>
      </c>
      <c r="BH238" s="100">
        <f>IF(N238="sníž. přenesená",J238,0)</f>
        <v>0</v>
      </c>
      <c r="BI238" s="100">
        <f>IF(N238="nulová",J238,0)</f>
        <v>0</v>
      </c>
      <c r="BJ238" s="18" t="s">
        <v>81</v>
      </c>
      <c r="BK238" s="100">
        <f>ROUND(I238*H238,2)</f>
        <v>0</v>
      </c>
      <c r="BL238" s="18" t="s">
        <v>310</v>
      </c>
      <c r="BM238" s="99" t="s">
        <v>362</v>
      </c>
    </row>
    <row r="239" spans="1:65" s="13" customFormat="1" x14ac:dyDescent="0.2">
      <c r="A239" s="225"/>
      <c r="B239" s="226"/>
      <c r="C239" s="225"/>
      <c r="D239" s="200" t="s">
        <v>212</v>
      </c>
      <c r="E239" s="227" t="s">
        <v>1</v>
      </c>
      <c r="F239" s="228" t="s">
        <v>2950</v>
      </c>
      <c r="G239" s="225"/>
      <c r="H239" s="227" t="s">
        <v>1</v>
      </c>
      <c r="I239" s="225"/>
      <c r="J239" s="225"/>
      <c r="K239" s="225"/>
      <c r="L239" s="226"/>
      <c r="M239" s="229"/>
      <c r="N239" s="230"/>
      <c r="O239" s="230"/>
      <c r="P239" s="230"/>
      <c r="Q239" s="230"/>
      <c r="R239" s="230"/>
      <c r="S239" s="230"/>
      <c r="T239" s="231"/>
      <c r="U239" s="225"/>
      <c r="V239" s="225"/>
      <c r="AT239" s="101" t="s">
        <v>212</v>
      </c>
      <c r="AU239" s="101" t="s">
        <v>81</v>
      </c>
      <c r="AV239" s="13" t="s">
        <v>81</v>
      </c>
      <c r="AW239" s="13" t="s">
        <v>32</v>
      </c>
      <c r="AX239" s="13" t="s">
        <v>75</v>
      </c>
      <c r="AY239" s="101" t="s">
        <v>204</v>
      </c>
    </row>
    <row r="240" spans="1:65" s="13" customFormat="1" ht="33.75" x14ac:dyDescent="0.2">
      <c r="A240" s="225"/>
      <c r="B240" s="226"/>
      <c r="C240" s="225"/>
      <c r="D240" s="200" t="s">
        <v>212</v>
      </c>
      <c r="E240" s="227" t="s">
        <v>1</v>
      </c>
      <c r="F240" s="228" t="s">
        <v>2951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81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ht="22.5" x14ac:dyDescent="0.2">
      <c r="A241" s="225"/>
      <c r="B241" s="226"/>
      <c r="C241" s="225"/>
      <c r="D241" s="200" t="s">
        <v>212</v>
      </c>
      <c r="E241" s="227" t="s">
        <v>1</v>
      </c>
      <c r="F241" s="228" t="s">
        <v>2890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x14ac:dyDescent="0.2">
      <c r="A242" s="225"/>
      <c r="B242" s="226"/>
      <c r="C242" s="225"/>
      <c r="D242" s="200" t="s">
        <v>212</v>
      </c>
      <c r="E242" s="227" t="s">
        <v>1</v>
      </c>
      <c r="F242" s="228" t="s">
        <v>2952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4" customFormat="1" x14ac:dyDescent="0.2">
      <c r="A243" s="198"/>
      <c r="B243" s="199"/>
      <c r="C243" s="198"/>
      <c r="D243" s="200" t="s">
        <v>212</v>
      </c>
      <c r="E243" s="201" t="s">
        <v>1</v>
      </c>
      <c r="F243" s="202" t="s">
        <v>81</v>
      </c>
      <c r="G243" s="198"/>
      <c r="H243" s="203">
        <v>1</v>
      </c>
      <c r="I243" s="198"/>
      <c r="J243" s="198"/>
      <c r="K243" s="198"/>
      <c r="L243" s="199"/>
      <c r="M243" s="204"/>
      <c r="N243" s="205"/>
      <c r="O243" s="205"/>
      <c r="P243" s="205"/>
      <c r="Q243" s="205"/>
      <c r="R243" s="205"/>
      <c r="S243" s="205"/>
      <c r="T243" s="206"/>
      <c r="U243" s="198"/>
      <c r="V243" s="198"/>
      <c r="AT243" s="102" t="s">
        <v>212</v>
      </c>
      <c r="AU243" s="102" t="s">
        <v>81</v>
      </c>
      <c r="AV243" s="14" t="s">
        <v>83</v>
      </c>
      <c r="AW243" s="14" t="s">
        <v>32</v>
      </c>
      <c r="AX243" s="14" t="s">
        <v>75</v>
      </c>
      <c r="AY243" s="102" t="s">
        <v>204</v>
      </c>
    </row>
    <row r="244" spans="1:65" s="15" customFormat="1" x14ac:dyDescent="0.2">
      <c r="A244" s="207"/>
      <c r="B244" s="208"/>
      <c r="C244" s="207"/>
      <c r="D244" s="200" t="s">
        <v>212</v>
      </c>
      <c r="E244" s="209" t="s">
        <v>1</v>
      </c>
      <c r="F244" s="210" t="s">
        <v>227</v>
      </c>
      <c r="G244" s="207"/>
      <c r="H244" s="211">
        <v>1</v>
      </c>
      <c r="I244" s="207"/>
      <c r="J244" s="207"/>
      <c r="K244" s="207"/>
      <c r="L244" s="208"/>
      <c r="M244" s="212"/>
      <c r="N244" s="213"/>
      <c r="O244" s="213"/>
      <c r="P244" s="213"/>
      <c r="Q244" s="213"/>
      <c r="R244" s="213"/>
      <c r="S244" s="213"/>
      <c r="T244" s="214"/>
      <c r="U244" s="207"/>
      <c r="V244" s="207"/>
      <c r="AT244" s="103" t="s">
        <v>212</v>
      </c>
      <c r="AU244" s="103" t="s">
        <v>81</v>
      </c>
      <c r="AV244" s="15" t="s">
        <v>211</v>
      </c>
      <c r="AW244" s="15" t="s">
        <v>32</v>
      </c>
      <c r="AX244" s="15" t="s">
        <v>81</v>
      </c>
      <c r="AY244" s="103" t="s">
        <v>204</v>
      </c>
    </row>
    <row r="245" spans="1:65" s="2" customFormat="1" ht="24.2" customHeight="1" x14ac:dyDescent="0.2">
      <c r="A245" s="111"/>
      <c r="B245" s="112"/>
      <c r="C245" s="187" t="s">
        <v>346</v>
      </c>
      <c r="D245" s="187" t="s">
        <v>207</v>
      </c>
      <c r="E245" s="188" t="s">
        <v>2953</v>
      </c>
      <c r="F245" s="189" t="s">
        <v>2954</v>
      </c>
      <c r="G245" s="190" t="s">
        <v>2588</v>
      </c>
      <c r="H245" s="191">
        <v>1910</v>
      </c>
      <c r="I245" s="192"/>
      <c r="J245" s="192">
        <f>ROUND(I245*H245,2)</f>
        <v>0</v>
      </c>
      <c r="K245" s="193"/>
      <c r="L245" s="112"/>
      <c r="M245" s="240" t="s">
        <v>1</v>
      </c>
      <c r="N245" s="241" t="s">
        <v>40</v>
      </c>
      <c r="O245" s="242">
        <v>0</v>
      </c>
      <c r="P245" s="242">
        <f>O245*H245</f>
        <v>0</v>
      </c>
      <c r="Q245" s="242">
        <v>0</v>
      </c>
      <c r="R245" s="242">
        <f>Q245*H245</f>
        <v>0</v>
      </c>
      <c r="S245" s="242">
        <v>0</v>
      </c>
      <c r="T245" s="243">
        <f>S245*H245</f>
        <v>0</v>
      </c>
      <c r="U245" s="111"/>
      <c r="V245" s="111"/>
      <c r="W245" s="29"/>
      <c r="X245" s="29"/>
      <c r="Y245" s="29"/>
      <c r="Z245" s="29"/>
      <c r="AA245" s="29"/>
      <c r="AB245" s="29"/>
      <c r="AC245" s="29"/>
      <c r="AD245" s="29"/>
      <c r="AE245" s="29"/>
      <c r="AR245" s="99" t="s">
        <v>310</v>
      </c>
      <c r="AT245" s="99" t="s">
        <v>207</v>
      </c>
      <c r="AU245" s="99" t="s">
        <v>81</v>
      </c>
      <c r="AY245" s="18" t="s">
        <v>204</v>
      </c>
      <c r="BE245" s="100">
        <f>IF(N245="základní",J245,0)</f>
        <v>0</v>
      </c>
      <c r="BF245" s="100">
        <f>IF(N245="snížená",J245,0)</f>
        <v>0</v>
      </c>
      <c r="BG245" s="100">
        <f>IF(N245="zákl. přenesená",J245,0)</f>
        <v>0</v>
      </c>
      <c r="BH245" s="100">
        <f>IF(N245="sníž. přenesená",J245,0)</f>
        <v>0</v>
      </c>
      <c r="BI245" s="100">
        <f>IF(N245="nulová",J245,0)</f>
        <v>0</v>
      </c>
      <c r="BJ245" s="18" t="s">
        <v>81</v>
      </c>
      <c r="BK245" s="100">
        <f>ROUND(I245*H245,2)</f>
        <v>0</v>
      </c>
      <c r="BL245" s="18" t="s">
        <v>310</v>
      </c>
      <c r="BM245" s="99" t="s">
        <v>368</v>
      </c>
    </row>
    <row r="246" spans="1:65" s="2" customFormat="1" ht="6.95" customHeight="1" x14ac:dyDescent="0.2">
      <c r="A246" s="111"/>
      <c r="B246" s="142"/>
      <c r="C246" s="143"/>
      <c r="D246" s="143"/>
      <c r="E246" s="143"/>
      <c r="F246" s="143"/>
      <c r="G246" s="143"/>
      <c r="H246" s="143"/>
      <c r="I246" s="143"/>
      <c r="J246" s="143"/>
      <c r="K246" s="143"/>
      <c r="L246" s="112"/>
      <c r="M246" s="111"/>
      <c r="N246" s="114"/>
      <c r="O246" s="111"/>
      <c r="P246" s="111"/>
      <c r="Q246" s="111"/>
      <c r="R246" s="111"/>
      <c r="S246" s="111"/>
      <c r="T246" s="111"/>
      <c r="U246" s="111"/>
      <c r="V246" s="111"/>
      <c r="W246" s="29"/>
      <c r="X246" s="29"/>
      <c r="Y246" s="29"/>
      <c r="Z246" s="29"/>
      <c r="AA246" s="29"/>
      <c r="AB246" s="29"/>
      <c r="AC246" s="29"/>
      <c r="AD246" s="29"/>
      <c r="AE246" s="29"/>
    </row>
  </sheetData>
  <sheetProtection password="CEF5" sheet="1" objects="1" scenarios="1"/>
  <protectedRanges>
    <protectedRange sqref="I126:I245" name="Oblast1"/>
  </protectedRanges>
  <autoFilter ref="C120:K24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1"/>
  <sheetViews>
    <sheetView showGridLines="0" topLeftCell="A97" workbookViewId="0">
      <selection activeCell="I126" sqref="I126:I450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130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2955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ROUND((SUM(BE121:BE450)),  2)</f>
        <v>0</v>
      </c>
      <c r="G35" s="111"/>
      <c r="H35" s="111"/>
      <c r="I35" s="127">
        <v>0.21</v>
      </c>
      <c r="J35" s="126">
        <f>ROUND(((SUM(BE121:BE450))*I35),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ROUND((SUM(BF121:BF450)),  2)</f>
        <v>0</v>
      </c>
      <c r="G36" s="111"/>
      <c r="H36" s="111"/>
      <c r="I36" s="127">
        <v>0.15</v>
      </c>
      <c r="J36" s="126">
        <f>ROUND(((SUM(BF121:BF450))*I36),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ROUND((SUM(BG121:BG450)),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ROUND((SUM(BH121:BH450)),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ROUND((SUM(BI121:BI450)),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7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 xml:space="preserve">01-07 - Výpis prvků PSV 5) kamenické výrobky 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2956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30.75" customHeight="1" x14ac:dyDescent="0.2">
      <c r="A109" s="111"/>
      <c r="B109" s="112"/>
      <c r="C109" s="111"/>
      <c r="D109" s="111"/>
      <c r="E109" s="294" t="str">
        <f>E7</f>
        <v>MUZEUM VYSOČINY PELHŘIMOV, Hrad Kámen, rekonstrukce elekroinstalace, stavebni úpravy</v>
      </c>
      <c r="F109" s="295"/>
      <c r="G109" s="295"/>
      <c r="H109" s="295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4" t="s">
        <v>163</v>
      </c>
      <c r="F111" s="291"/>
      <c r="G111" s="291"/>
      <c r="H111" s="29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111"/>
      <c r="B113" s="112"/>
      <c r="C113" s="111"/>
      <c r="D113" s="111"/>
      <c r="E113" s="290" t="str">
        <f>E11</f>
        <v xml:space="preserve">01-07 - Výpis prvků PSV 5) kamenické výrobky </v>
      </c>
      <c r="F113" s="291"/>
      <c r="G113" s="291"/>
      <c r="H113" s="29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2957</v>
      </c>
      <c r="F122" s="179" t="s">
        <v>2958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SUM(P123:P450)</f>
        <v>0</v>
      </c>
      <c r="Q122" s="182"/>
      <c r="R122" s="183">
        <f>SUM(R123:R450)</f>
        <v>0</v>
      </c>
      <c r="S122" s="182"/>
      <c r="T122" s="184">
        <f>SUM(T123:T450)</f>
        <v>0</v>
      </c>
      <c r="U122" s="176"/>
      <c r="V122" s="176"/>
      <c r="AR122" s="96" t="s">
        <v>83</v>
      </c>
      <c r="AT122" s="97" t="s">
        <v>74</v>
      </c>
      <c r="AU122" s="97" t="s">
        <v>75</v>
      </c>
      <c r="AY122" s="96" t="s">
        <v>204</v>
      </c>
      <c r="BK122" s="98">
        <f>SUM(BK123:BK450)</f>
        <v>0</v>
      </c>
    </row>
    <row r="123" spans="1:65" s="2" customFormat="1" ht="16.5" customHeight="1" x14ac:dyDescent="0.2">
      <c r="A123" s="111"/>
      <c r="B123" s="112"/>
      <c r="C123" s="187"/>
      <c r="D123" s="187"/>
      <c r="E123" s="188"/>
      <c r="F123" s="189" t="s">
        <v>2591</v>
      </c>
      <c r="G123" s="190" t="s">
        <v>1</v>
      </c>
      <c r="H123" s="191"/>
      <c r="I123" s="192"/>
      <c r="J123" s="192"/>
      <c r="K123" s="193"/>
      <c r="L123" s="112"/>
      <c r="M123" s="194" t="s">
        <v>1</v>
      </c>
      <c r="N123" s="195" t="s">
        <v>40</v>
      </c>
      <c r="O123" s="196">
        <v>0</v>
      </c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310</v>
      </c>
      <c r="AT123" s="99" t="s">
        <v>207</v>
      </c>
      <c r="AU123" s="99" t="s">
        <v>81</v>
      </c>
      <c r="AY123" s="18" t="s">
        <v>204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8" t="s">
        <v>81</v>
      </c>
      <c r="BK123" s="100">
        <f>ROUND(I123*H123,2)</f>
        <v>0</v>
      </c>
      <c r="BL123" s="18" t="s">
        <v>310</v>
      </c>
      <c r="BM123" s="99" t="s">
        <v>83</v>
      </c>
    </row>
    <row r="124" spans="1:65" s="2" customFormat="1" ht="16.5" customHeight="1" x14ac:dyDescent="0.2">
      <c r="A124" s="111"/>
      <c r="B124" s="112"/>
      <c r="C124" s="187"/>
      <c r="D124" s="187"/>
      <c r="E124" s="188"/>
      <c r="F124" s="189" t="s">
        <v>2960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211</v>
      </c>
    </row>
    <row r="125" spans="1:65" s="2" customFormat="1" ht="24.2" customHeight="1" x14ac:dyDescent="0.2">
      <c r="A125" s="111"/>
      <c r="B125" s="112"/>
      <c r="C125" s="187"/>
      <c r="D125" s="187"/>
      <c r="E125" s="188"/>
      <c r="F125" s="189" t="s">
        <v>2595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205</v>
      </c>
    </row>
    <row r="126" spans="1:65" s="2" customFormat="1" ht="37.9" customHeight="1" x14ac:dyDescent="0.2">
      <c r="A126" s="111"/>
      <c r="B126" s="112"/>
      <c r="C126" s="187" t="s">
        <v>81</v>
      </c>
      <c r="D126" s="187" t="s">
        <v>207</v>
      </c>
      <c r="E126" s="188" t="s">
        <v>2961</v>
      </c>
      <c r="F126" s="189" t="s">
        <v>2962</v>
      </c>
      <c r="G126" s="190" t="s">
        <v>282</v>
      </c>
      <c r="H126" s="191">
        <v>1</v>
      </c>
      <c r="I126" s="192"/>
      <c r="J126" s="192">
        <f>ROUND(I126*H126,2)</f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278</v>
      </c>
    </row>
    <row r="127" spans="1:65" s="13" customFormat="1" x14ac:dyDescent="0.2">
      <c r="A127" s="225"/>
      <c r="B127" s="226"/>
      <c r="C127" s="225"/>
      <c r="D127" s="200" t="s">
        <v>212</v>
      </c>
      <c r="E127" s="227" t="s">
        <v>1</v>
      </c>
      <c r="F127" s="228" t="s">
        <v>2963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3" customFormat="1" ht="22.5" x14ac:dyDescent="0.2">
      <c r="A128" s="225"/>
      <c r="B128" s="226"/>
      <c r="C128" s="225"/>
      <c r="D128" s="200" t="s">
        <v>212</v>
      </c>
      <c r="E128" s="227" t="s">
        <v>1</v>
      </c>
      <c r="F128" s="228" t="s">
        <v>2964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3" customFormat="1" x14ac:dyDescent="0.2">
      <c r="A129" s="225"/>
      <c r="B129" s="226"/>
      <c r="C129" s="225"/>
      <c r="D129" s="200" t="s">
        <v>212</v>
      </c>
      <c r="E129" s="227" t="s">
        <v>1</v>
      </c>
      <c r="F129" s="228" t="s">
        <v>2965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2966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81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3" customFormat="1" x14ac:dyDescent="0.2">
      <c r="A131" s="225"/>
      <c r="B131" s="226"/>
      <c r="C131" s="225"/>
      <c r="D131" s="200" t="s">
        <v>212</v>
      </c>
      <c r="E131" s="227" t="s">
        <v>1</v>
      </c>
      <c r="F131" s="228" t="s">
        <v>2967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65" s="13" customFormat="1" ht="22.5" x14ac:dyDescent="0.2">
      <c r="A132" s="225"/>
      <c r="B132" s="226"/>
      <c r="C132" s="225"/>
      <c r="D132" s="200" t="s">
        <v>212</v>
      </c>
      <c r="E132" s="227" t="s">
        <v>1</v>
      </c>
      <c r="F132" s="228" t="s">
        <v>2968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3" customFormat="1" ht="22.5" x14ac:dyDescent="0.2">
      <c r="A133" s="225"/>
      <c r="B133" s="226"/>
      <c r="C133" s="225"/>
      <c r="D133" s="200" t="s">
        <v>212</v>
      </c>
      <c r="E133" s="227" t="s">
        <v>1</v>
      </c>
      <c r="F133" s="228" t="s">
        <v>2969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4" customFormat="1" x14ac:dyDescent="0.2">
      <c r="A134" s="198"/>
      <c r="B134" s="199"/>
      <c r="C134" s="198"/>
      <c r="D134" s="200" t="s">
        <v>212</v>
      </c>
      <c r="E134" s="201" t="s">
        <v>1</v>
      </c>
      <c r="F134" s="202" t="s">
        <v>81</v>
      </c>
      <c r="G134" s="198"/>
      <c r="H134" s="203">
        <v>1</v>
      </c>
      <c r="I134" s="198"/>
      <c r="J134" s="198"/>
      <c r="K134" s="198"/>
      <c r="L134" s="199"/>
      <c r="M134" s="204"/>
      <c r="N134" s="205"/>
      <c r="O134" s="205"/>
      <c r="P134" s="205"/>
      <c r="Q134" s="205"/>
      <c r="R134" s="205"/>
      <c r="S134" s="205"/>
      <c r="T134" s="206"/>
      <c r="U134" s="198"/>
      <c r="V134" s="198"/>
      <c r="AT134" s="102" t="s">
        <v>212</v>
      </c>
      <c r="AU134" s="102" t="s">
        <v>81</v>
      </c>
      <c r="AV134" s="14" t="s">
        <v>83</v>
      </c>
      <c r="AW134" s="14" t="s">
        <v>32</v>
      </c>
      <c r="AX134" s="14" t="s">
        <v>75</v>
      </c>
      <c r="AY134" s="102" t="s">
        <v>204</v>
      </c>
    </row>
    <row r="135" spans="1:65" s="15" customFormat="1" x14ac:dyDescent="0.2">
      <c r="A135" s="207"/>
      <c r="B135" s="208"/>
      <c r="C135" s="207"/>
      <c r="D135" s="200" t="s">
        <v>212</v>
      </c>
      <c r="E135" s="209" t="s">
        <v>1</v>
      </c>
      <c r="F135" s="210" t="s">
        <v>227</v>
      </c>
      <c r="G135" s="207"/>
      <c r="H135" s="211">
        <v>1</v>
      </c>
      <c r="I135" s="207"/>
      <c r="J135" s="207"/>
      <c r="K135" s="207"/>
      <c r="L135" s="208"/>
      <c r="M135" s="212"/>
      <c r="N135" s="213"/>
      <c r="O135" s="213"/>
      <c r="P135" s="213"/>
      <c r="Q135" s="213"/>
      <c r="R135" s="213"/>
      <c r="S135" s="213"/>
      <c r="T135" s="214"/>
      <c r="U135" s="207"/>
      <c r="V135" s="207"/>
      <c r="AT135" s="103" t="s">
        <v>212</v>
      </c>
      <c r="AU135" s="103" t="s">
        <v>81</v>
      </c>
      <c r="AV135" s="15" t="s">
        <v>211</v>
      </c>
      <c r="AW135" s="15" t="s">
        <v>32</v>
      </c>
      <c r="AX135" s="15" t="s">
        <v>81</v>
      </c>
      <c r="AY135" s="103" t="s">
        <v>204</v>
      </c>
    </row>
    <row r="136" spans="1:65" s="2" customFormat="1" ht="37.9" customHeight="1" x14ac:dyDescent="0.2">
      <c r="A136" s="111"/>
      <c r="B136" s="112"/>
      <c r="C136" s="187" t="s">
        <v>83</v>
      </c>
      <c r="D136" s="187" t="s">
        <v>207</v>
      </c>
      <c r="E136" s="188" t="s">
        <v>2970</v>
      </c>
      <c r="F136" s="189" t="s">
        <v>2971</v>
      </c>
      <c r="G136" s="190" t="s">
        <v>282</v>
      </c>
      <c r="H136" s="191">
        <v>1</v>
      </c>
      <c r="I136" s="192"/>
      <c r="J136" s="192">
        <f>ROUND(I136*H136,2)</f>
        <v>0</v>
      </c>
      <c r="K136" s="193"/>
      <c r="L136" s="112"/>
      <c r="M136" s="194" t="s">
        <v>1</v>
      </c>
      <c r="N136" s="195" t="s">
        <v>40</v>
      </c>
      <c r="O136" s="196">
        <v>0</v>
      </c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  <c r="AR136" s="99" t="s">
        <v>310</v>
      </c>
      <c r="AT136" s="99" t="s">
        <v>207</v>
      </c>
      <c r="AU136" s="99" t="s">
        <v>81</v>
      </c>
      <c r="AY136" s="18" t="s">
        <v>204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8" t="s">
        <v>81</v>
      </c>
      <c r="BK136" s="100">
        <f>ROUND(I136*H136,2)</f>
        <v>0</v>
      </c>
      <c r="BL136" s="18" t="s">
        <v>310</v>
      </c>
      <c r="BM136" s="99" t="s">
        <v>291</v>
      </c>
    </row>
    <row r="137" spans="1:65" s="13" customFormat="1" x14ac:dyDescent="0.2">
      <c r="A137" s="225"/>
      <c r="B137" s="226"/>
      <c r="C137" s="225"/>
      <c r="D137" s="200" t="s">
        <v>212</v>
      </c>
      <c r="E137" s="227" t="s">
        <v>1</v>
      </c>
      <c r="F137" s="228" t="s">
        <v>2963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3" customFormat="1" ht="22.5" x14ac:dyDescent="0.2">
      <c r="A138" s="225"/>
      <c r="B138" s="226"/>
      <c r="C138" s="225"/>
      <c r="D138" s="200" t="s">
        <v>212</v>
      </c>
      <c r="E138" s="227" t="s">
        <v>1</v>
      </c>
      <c r="F138" s="228" t="s">
        <v>2964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2965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2966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2967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ht="22.5" x14ac:dyDescent="0.2">
      <c r="A142" s="225"/>
      <c r="B142" s="226"/>
      <c r="C142" s="225"/>
      <c r="D142" s="200" t="s">
        <v>212</v>
      </c>
      <c r="E142" s="227" t="s">
        <v>1</v>
      </c>
      <c r="F142" s="228" t="s">
        <v>2968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3" customFormat="1" ht="22.5" x14ac:dyDescent="0.2">
      <c r="A143" s="225"/>
      <c r="B143" s="226"/>
      <c r="C143" s="225"/>
      <c r="D143" s="200" t="s">
        <v>212</v>
      </c>
      <c r="E143" s="227" t="s">
        <v>1</v>
      </c>
      <c r="F143" s="228" t="s">
        <v>2972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81</v>
      </c>
      <c r="G144" s="198"/>
      <c r="H144" s="203">
        <v>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81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5" customFormat="1" x14ac:dyDescent="0.2">
      <c r="A145" s="207"/>
      <c r="B145" s="208"/>
      <c r="C145" s="207"/>
      <c r="D145" s="200" t="s">
        <v>212</v>
      </c>
      <c r="E145" s="209" t="s">
        <v>1</v>
      </c>
      <c r="F145" s="210" t="s">
        <v>227</v>
      </c>
      <c r="G145" s="207"/>
      <c r="H145" s="211">
        <v>1</v>
      </c>
      <c r="I145" s="207"/>
      <c r="J145" s="207"/>
      <c r="K145" s="207"/>
      <c r="L145" s="208"/>
      <c r="M145" s="212"/>
      <c r="N145" s="213"/>
      <c r="O145" s="213"/>
      <c r="P145" s="213"/>
      <c r="Q145" s="213"/>
      <c r="R145" s="213"/>
      <c r="S145" s="213"/>
      <c r="T145" s="214"/>
      <c r="U145" s="207"/>
      <c r="V145" s="207"/>
      <c r="AT145" s="103" t="s">
        <v>212</v>
      </c>
      <c r="AU145" s="103" t="s">
        <v>81</v>
      </c>
      <c r="AV145" s="15" t="s">
        <v>211</v>
      </c>
      <c r="AW145" s="15" t="s">
        <v>32</v>
      </c>
      <c r="AX145" s="15" t="s">
        <v>81</v>
      </c>
      <c r="AY145" s="103" t="s">
        <v>204</v>
      </c>
    </row>
    <row r="146" spans="1:65" s="2" customFormat="1" ht="37.9" customHeight="1" x14ac:dyDescent="0.2">
      <c r="A146" s="111"/>
      <c r="B146" s="112"/>
      <c r="C146" s="187" t="s">
        <v>230</v>
      </c>
      <c r="D146" s="187" t="s">
        <v>207</v>
      </c>
      <c r="E146" s="188" t="s">
        <v>2973</v>
      </c>
      <c r="F146" s="189" t="s">
        <v>2974</v>
      </c>
      <c r="G146" s="190" t="s">
        <v>282</v>
      </c>
      <c r="H146" s="191">
        <v>1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</v>
      </c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310</v>
      </c>
      <c r="AT146" s="99" t="s">
        <v>207</v>
      </c>
      <c r="AU146" s="99" t="s">
        <v>81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310</v>
      </c>
      <c r="BM146" s="99" t="s">
        <v>295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2963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3" customFormat="1" ht="22.5" x14ac:dyDescent="0.2">
      <c r="A148" s="225"/>
      <c r="B148" s="226"/>
      <c r="C148" s="225"/>
      <c r="D148" s="200" t="s">
        <v>212</v>
      </c>
      <c r="E148" s="227" t="s">
        <v>1</v>
      </c>
      <c r="F148" s="228" t="s">
        <v>2964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3" customFormat="1" x14ac:dyDescent="0.2">
      <c r="A149" s="225"/>
      <c r="B149" s="226"/>
      <c r="C149" s="225"/>
      <c r="D149" s="200" t="s">
        <v>212</v>
      </c>
      <c r="E149" s="227" t="s">
        <v>1</v>
      </c>
      <c r="F149" s="228" t="s">
        <v>2965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2966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2967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ht="22.5" x14ac:dyDescent="0.2">
      <c r="A152" s="225"/>
      <c r="B152" s="226"/>
      <c r="C152" s="225"/>
      <c r="D152" s="200" t="s">
        <v>212</v>
      </c>
      <c r="E152" s="227" t="s">
        <v>1</v>
      </c>
      <c r="F152" s="228" t="s">
        <v>2968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81</v>
      </c>
      <c r="G153" s="198"/>
      <c r="H153" s="203">
        <v>1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81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5" customFormat="1" x14ac:dyDescent="0.2">
      <c r="A154" s="207"/>
      <c r="B154" s="208"/>
      <c r="C154" s="207"/>
      <c r="D154" s="200" t="s">
        <v>212</v>
      </c>
      <c r="E154" s="209" t="s">
        <v>1</v>
      </c>
      <c r="F154" s="210" t="s">
        <v>227</v>
      </c>
      <c r="G154" s="207"/>
      <c r="H154" s="211">
        <v>1</v>
      </c>
      <c r="I154" s="207"/>
      <c r="J154" s="207"/>
      <c r="K154" s="207"/>
      <c r="L154" s="208"/>
      <c r="M154" s="212"/>
      <c r="N154" s="213"/>
      <c r="O154" s="213"/>
      <c r="P154" s="213"/>
      <c r="Q154" s="213"/>
      <c r="R154" s="213"/>
      <c r="S154" s="213"/>
      <c r="T154" s="214"/>
      <c r="U154" s="207"/>
      <c r="V154" s="207"/>
      <c r="AT154" s="103" t="s">
        <v>212</v>
      </c>
      <c r="AU154" s="103" t="s">
        <v>81</v>
      </c>
      <c r="AV154" s="15" t="s">
        <v>211</v>
      </c>
      <c r="AW154" s="15" t="s">
        <v>32</v>
      </c>
      <c r="AX154" s="15" t="s">
        <v>81</v>
      </c>
      <c r="AY154" s="103" t="s">
        <v>204</v>
      </c>
    </row>
    <row r="155" spans="1:65" s="2" customFormat="1" ht="37.9" customHeight="1" x14ac:dyDescent="0.2">
      <c r="A155" s="111"/>
      <c r="B155" s="112"/>
      <c r="C155" s="187" t="s">
        <v>211</v>
      </c>
      <c r="D155" s="187" t="s">
        <v>207</v>
      </c>
      <c r="E155" s="188" t="s">
        <v>2975</v>
      </c>
      <c r="F155" s="189" t="s">
        <v>2976</v>
      </c>
      <c r="G155" s="190" t="s">
        <v>282</v>
      </c>
      <c r="H155" s="191">
        <v>1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</v>
      </c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310</v>
      </c>
      <c r="AT155" s="99" t="s">
        <v>207</v>
      </c>
      <c r="AU155" s="99" t="s">
        <v>81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310</v>
      </c>
      <c r="BM155" s="99" t="s">
        <v>305</v>
      </c>
    </row>
    <row r="156" spans="1:65" s="13" customFormat="1" x14ac:dyDescent="0.2">
      <c r="A156" s="225"/>
      <c r="B156" s="226"/>
      <c r="C156" s="225"/>
      <c r="D156" s="200" t="s">
        <v>212</v>
      </c>
      <c r="E156" s="227" t="s">
        <v>1</v>
      </c>
      <c r="F156" s="228" t="s">
        <v>2963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22.5" x14ac:dyDescent="0.2">
      <c r="A157" s="225"/>
      <c r="B157" s="226"/>
      <c r="C157" s="225"/>
      <c r="D157" s="200" t="s">
        <v>212</v>
      </c>
      <c r="E157" s="227" t="s">
        <v>1</v>
      </c>
      <c r="F157" s="228" t="s">
        <v>2964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2965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2966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81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3" customFormat="1" x14ac:dyDescent="0.2">
      <c r="A160" s="225"/>
      <c r="B160" s="226"/>
      <c r="C160" s="225"/>
      <c r="D160" s="200" t="s">
        <v>212</v>
      </c>
      <c r="E160" s="227" t="s">
        <v>1</v>
      </c>
      <c r="F160" s="228" t="s">
        <v>2967</v>
      </c>
      <c r="G160" s="225"/>
      <c r="H160" s="227" t="s">
        <v>1</v>
      </c>
      <c r="I160" s="225"/>
      <c r="J160" s="225"/>
      <c r="K160" s="225"/>
      <c r="L160" s="226"/>
      <c r="M160" s="229"/>
      <c r="N160" s="230"/>
      <c r="O160" s="230"/>
      <c r="P160" s="230"/>
      <c r="Q160" s="230"/>
      <c r="R160" s="230"/>
      <c r="S160" s="230"/>
      <c r="T160" s="231"/>
      <c r="U160" s="225"/>
      <c r="V160" s="225"/>
      <c r="AT160" s="101" t="s">
        <v>212</v>
      </c>
      <c r="AU160" s="101" t="s">
        <v>81</v>
      </c>
      <c r="AV160" s="13" t="s">
        <v>81</v>
      </c>
      <c r="AW160" s="13" t="s">
        <v>32</v>
      </c>
      <c r="AX160" s="13" t="s">
        <v>75</v>
      </c>
      <c r="AY160" s="101" t="s">
        <v>204</v>
      </c>
    </row>
    <row r="161" spans="1:65" s="13" customFormat="1" ht="22.5" x14ac:dyDescent="0.2">
      <c r="A161" s="225"/>
      <c r="B161" s="226"/>
      <c r="C161" s="225"/>
      <c r="D161" s="200" t="s">
        <v>212</v>
      </c>
      <c r="E161" s="227" t="s">
        <v>1</v>
      </c>
      <c r="F161" s="228" t="s">
        <v>2968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81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65" s="14" customFormat="1" x14ac:dyDescent="0.2">
      <c r="A162" s="198"/>
      <c r="B162" s="199"/>
      <c r="C162" s="198"/>
      <c r="D162" s="200" t="s">
        <v>212</v>
      </c>
      <c r="E162" s="201" t="s">
        <v>1</v>
      </c>
      <c r="F162" s="202" t="s">
        <v>81</v>
      </c>
      <c r="G162" s="198"/>
      <c r="H162" s="203">
        <v>1</v>
      </c>
      <c r="I162" s="198"/>
      <c r="J162" s="198"/>
      <c r="K162" s="198"/>
      <c r="L162" s="199"/>
      <c r="M162" s="204"/>
      <c r="N162" s="205"/>
      <c r="O162" s="205"/>
      <c r="P162" s="205"/>
      <c r="Q162" s="205"/>
      <c r="R162" s="205"/>
      <c r="S162" s="205"/>
      <c r="T162" s="206"/>
      <c r="U162" s="198"/>
      <c r="V162" s="198"/>
      <c r="AT162" s="102" t="s">
        <v>212</v>
      </c>
      <c r="AU162" s="102" t="s">
        <v>81</v>
      </c>
      <c r="AV162" s="14" t="s">
        <v>83</v>
      </c>
      <c r="AW162" s="14" t="s">
        <v>32</v>
      </c>
      <c r="AX162" s="14" t="s">
        <v>75</v>
      </c>
      <c r="AY162" s="102" t="s">
        <v>204</v>
      </c>
    </row>
    <row r="163" spans="1:65" s="15" customFormat="1" x14ac:dyDescent="0.2">
      <c r="A163" s="207"/>
      <c r="B163" s="208"/>
      <c r="C163" s="207"/>
      <c r="D163" s="200" t="s">
        <v>212</v>
      </c>
      <c r="E163" s="209" t="s">
        <v>1</v>
      </c>
      <c r="F163" s="210" t="s">
        <v>227</v>
      </c>
      <c r="G163" s="207"/>
      <c r="H163" s="211">
        <v>1</v>
      </c>
      <c r="I163" s="207"/>
      <c r="J163" s="207"/>
      <c r="K163" s="207"/>
      <c r="L163" s="208"/>
      <c r="M163" s="212"/>
      <c r="N163" s="213"/>
      <c r="O163" s="213"/>
      <c r="P163" s="213"/>
      <c r="Q163" s="213"/>
      <c r="R163" s="213"/>
      <c r="S163" s="213"/>
      <c r="T163" s="214"/>
      <c r="U163" s="207"/>
      <c r="V163" s="207"/>
      <c r="AT163" s="103" t="s">
        <v>212</v>
      </c>
      <c r="AU163" s="103" t="s">
        <v>81</v>
      </c>
      <c r="AV163" s="15" t="s">
        <v>211</v>
      </c>
      <c r="AW163" s="15" t="s">
        <v>32</v>
      </c>
      <c r="AX163" s="15" t="s">
        <v>81</v>
      </c>
      <c r="AY163" s="103" t="s">
        <v>204</v>
      </c>
    </row>
    <row r="164" spans="1:65" s="2" customFormat="1" ht="37.9" customHeight="1" x14ac:dyDescent="0.2">
      <c r="A164" s="111"/>
      <c r="B164" s="112"/>
      <c r="C164" s="187" t="s">
        <v>288</v>
      </c>
      <c r="D164" s="187" t="s">
        <v>207</v>
      </c>
      <c r="E164" s="188" t="s">
        <v>2977</v>
      </c>
      <c r="F164" s="189" t="s">
        <v>2978</v>
      </c>
      <c r="G164" s="190" t="s">
        <v>282</v>
      </c>
      <c r="H164" s="191">
        <v>1</v>
      </c>
      <c r="I164" s="192"/>
      <c r="J164" s="192">
        <f>ROUND(I164*H164,2)</f>
        <v>0</v>
      </c>
      <c r="K164" s="193"/>
      <c r="L164" s="112"/>
      <c r="M164" s="194" t="s">
        <v>1</v>
      </c>
      <c r="N164" s="195" t="s">
        <v>40</v>
      </c>
      <c r="O164" s="196">
        <v>0</v>
      </c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310</v>
      </c>
      <c r="AT164" s="99" t="s">
        <v>207</v>
      </c>
      <c r="AU164" s="99" t="s">
        <v>81</v>
      </c>
      <c r="AY164" s="18" t="s">
        <v>204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8" t="s">
        <v>81</v>
      </c>
      <c r="BK164" s="100">
        <f>ROUND(I164*H164,2)</f>
        <v>0</v>
      </c>
      <c r="BL164" s="18" t="s">
        <v>310</v>
      </c>
      <c r="BM164" s="99" t="s">
        <v>310</v>
      </c>
    </row>
    <row r="165" spans="1:65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2963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3" customFormat="1" ht="22.5" x14ac:dyDescent="0.2">
      <c r="A166" s="225"/>
      <c r="B166" s="226"/>
      <c r="C166" s="225"/>
      <c r="D166" s="200" t="s">
        <v>212</v>
      </c>
      <c r="E166" s="227" t="s">
        <v>1</v>
      </c>
      <c r="F166" s="228" t="s">
        <v>2964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3" customFormat="1" x14ac:dyDescent="0.2">
      <c r="A167" s="225"/>
      <c r="B167" s="226"/>
      <c r="C167" s="225"/>
      <c r="D167" s="200" t="s">
        <v>212</v>
      </c>
      <c r="E167" s="227" t="s">
        <v>1</v>
      </c>
      <c r="F167" s="228" t="s">
        <v>2965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65" s="13" customFormat="1" x14ac:dyDescent="0.2">
      <c r="A168" s="225"/>
      <c r="B168" s="226"/>
      <c r="C168" s="225"/>
      <c r="D168" s="200" t="s">
        <v>212</v>
      </c>
      <c r="E168" s="227" t="s">
        <v>1</v>
      </c>
      <c r="F168" s="228" t="s">
        <v>2966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2967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81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3" customFormat="1" ht="22.5" x14ac:dyDescent="0.2">
      <c r="A170" s="225"/>
      <c r="B170" s="226"/>
      <c r="C170" s="225"/>
      <c r="D170" s="200" t="s">
        <v>212</v>
      </c>
      <c r="E170" s="227" t="s">
        <v>1</v>
      </c>
      <c r="F170" s="228" t="s">
        <v>2968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81</v>
      </c>
      <c r="G171" s="198"/>
      <c r="H171" s="203">
        <v>1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81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5" customFormat="1" x14ac:dyDescent="0.2">
      <c r="A172" s="207"/>
      <c r="B172" s="208"/>
      <c r="C172" s="207"/>
      <c r="D172" s="200" t="s">
        <v>212</v>
      </c>
      <c r="E172" s="209" t="s">
        <v>1</v>
      </c>
      <c r="F172" s="210" t="s">
        <v>227</v>
      </c>
      <c r="G172" s="207"/>
      <c r="H172" s="211">
        <v>1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AT172" s="103" t="s">
        <v>212</v>
      </c>
      <c r="AU172" s="103" t="s">
        <v>81</v>
      </c>
      <c r="AV172" s="15" t="s">
        <v>211</v>
      </c>
      <c r="AW172" s="15" t="s">
        <v>32</v>
      </c>
      <c r="AX172" s="15" t="s">
        <v>81</v>
      </c>
      <c r="AY172" s="103" t="s">
        <v>204</v>
      </c>
    </row>
    <row r="173" spans="1:65" s="2" customFormat="1" ht="44.25" customHeight="1" x14ac:dyDescent="0.2">
      <c r="A173" s="111"/>
      <c r="B173" s="112"/>
      <c r="C173" s="187" t="s">
        <v>205</v>
      </c>
      <c r="D173" s="187" t="s">
        <v>207</v>
      </c>
      <c r="E173" s="188" t="s">
        <v>2979</v>
      </c>
      <c r="F173" s="189" t="s">
        <v>2980</v>
      </c>
      <c r="G173" s="190" t="s">
        <v>282</v>
      </c>
      <c r="H173" s="191">
        <v>1</v>
      </c>
      <c r="I173" s="192"/>
      <c r="J173" s="192">
        <f>ROUND(I173*H173,2)</f>
        <v>0</v>
      </c>
      <c r="K173" s="193"/>
      <c r="L173" s="112"/>
      <c r="M173" s="194" t="s">
        <v>1</v>
      </c>
      <c r="N173" s="195" t="s">
        <v>40</v>
      </c>
      <c r="O173" s="196">
        <v>0</v>
      </c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310</v>
      </c>
      <c r="AT173" s="99" t="s">
        <v>207</v>
      </c>
      <c r="AU173" s="99" t="s">
        <v>81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310</v>
      </c>
      <c r="BM173" s="99" t="s">
        <v>313</v>
      </c>
    </row>
    <row r="174" spans="1:65" s="13" customFormat="1" x14ac:dyDescent="0.2">
      <c r="A174" s="225"/>
      <c r="B174" s="226"/>
      <c r="C174" s="225"/>
      <c r="D174" s="200" t="s">
        <v>212</v>
      </c>
      <c r="E174" s="227" t="s">
        <v>1</v>
      </c>
      <c r="F174" s="228" t="s">
        <v>2963</v>
      </c>
      <c r="G174" s="225"/>
      <c r="H174" s="227" t="s">
        <v>1</v>
      </c>
      <c r="I174" s="225"/>
      <c r="J174" s="225"/>
      <c r="K174" s="225"/>
      <c r="L174" s="226"/>
      <c r="M174" s="229"/>
      <c r="N174" s="230"/>
      <c r="O174" s="230"/>
      <c r="P174" s="230"/>
      <c r="Q174" s="230"/>
      <c r="R174" s="230"/>
      <c r="S174" s="230"/>
      <c r="T174" s="231"/>
      <c r="U174" s="225"/>
      <c r="V174" s="225"/>
      <c r="AT174" s="101" t="s">
        <v>212</v>
      </c>
      <c r="AU174" s="101" t="s">
        <v>81</v>
      </c>
      <c r="AV174" s="13" t="s">
        <v>81</v>
      </c>
      <c r="AW174" s="13" t="s">
        <v>32</v>
      </c>
      <c r="AX174" s="13" t="s">
        <v>75</v>
      </c>
      <c r="AY174" s="101" t="s">
        <v>204</v>
      </c>
    </row>
    <row r="175" spans="1:65" s="13" customFormat="1" ht="22.5" x14ac:dyDescent="0.2">
      <c r="A175" s="225"/>
      <c r="B175" s="226"/>
      <c r="C175" s="225"/>
      <c r="D175" s="200" t="s">
        <v>212</v>
      </c>
      <c r="E175" s="227" t="s">
        <v>1</v>
      </c>
      <c r="F175" s="228" t="s">
        <v>2964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3" customFormat="1" x14ac:dyDescent="0.2">
      <c r="A176" s="225"/>
      <c r="B176" s="226"/>
      <c r="C176" s="225"/>
      <c r="D176" s="200" t="s">
        <v>212</v>
      </c>
      <c r="E176" s="227" t="s">
        <v>1</v>
      </c>
      <c r="F176" s="228" t="s">
        <v>2965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3" customFormat="1" ht="22.5" x14ac:dyDescent="0.2">
      <c r="A177" s="225"/>
      <c r="B177" s="226"/>
      <c r="C177" s="225"/>
      <c r="D177" s="200" t="s">
        <v>212</v>
      </c>
      <c r="E177" s="227" t="s">
        <v>1</v>
      </c>
      <c r="F177" s="228" t="s">
        <v>2981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2967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3" customFormat="1" ht="22.5" x14ac:dyDescent="0.2">
      <c r="A179" s="225"/>
      <c r="B179" s="226"/>
      <c r="C179" s="225"/>
      <c r="D179" s="200" t="s">
        <v>212</v>
      </c>
      <c r="E179" s="227" t="s">
        <v>1</v>
      </c>
      <c r="F179" s="228" t="s">
        <v>2968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81</v>
      </c>
      <c r="G180" s="198"/>
      <c r="H180" s="203">
        <v>1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81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5" customFormat="1" x14ac:dyDescent="0.2">
      <c r="A181" s="207"/>
      <c r="B181" s="208"/>
      <c r="C181" s="207"/>
      <c r="D181" s="200" t="s">
        <v>212</v>
      </c>
      <c r="E181" s="209" t="s">
        <v>1</v>
      </c>
      <c r="F181" s="210" t="s">
        <v>227</v>
      </c>
      <c r="G181" s="207"/>
      <c r="H181" s="211">
        <v>1</v>
      </c>
      <c r="I181" s="207"/>
      <c r="J181" s="207"/>
      <c r="K181" s="207"/>
      <c r="L181" s="208"/>
      <c r="M181" s="212"/>
      <c r="N181" s="213"/>
      <c r="O181" s="213"/>
      <c r="P181" s="213"/>
      <c r="Q181" s="213"/>
      <c r="R181" s="213"/>
      <c r="S181" s="213"/>
      <c r="T181" s="214"/>
      <c r="U181" s="207"/>
      <c r="V181" s="207"/>
      <c r="AT181" s="103" t="s">
        <v>212</v>
      </c>
      <c r="AU181" s="103" t="s">
        <v>81</v>
      </c>
      <c r="AV181" s="15" t="s">
        <v>211</v>
      </c>
      <c r="AW181" s="15" t="s">
        <v>32</v>
      </c>
      <c r="AX181" s="15" t="s">
        <v>81</v>
      </c>
      <c r="AY181" s="103" t="s">
        <v>204</v>
      </c>
    </row>
    <row r="182" spans="1:65" s="2" customFormat="1" ht="44.25" customHeight="1" x14ac:dyDescent="0.2">
      <c r="A182" s="111"/>
      <c r="B182" s="112"/>
      <c r="C182" s="187" t="s">
        <v>302</v>
      </c>
      <c r="D182" s="187" t="s">
        <v>207</v>
      </c>
      <c r="E182" s="188" t="s">
        <v>2982</v>
      </c>
      <c r="F182" s="189" t="s">
        <v>2983</v>
      </c>
      <c r="G182" s="190" t="s">
        <v>282</v>
      </c>
      <c r="H182" s="191">
        <v>6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0</v>
      </c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310</v>
      </c>
      <c r="AT182" s="99" t="s">
        <v>207</v>
      </c>
      <c r="AU182" s="99" t="s">
        <v>81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310</v>
      </c>
      <c r="BM182" s="99" t="s">
        <v>316</v>
      </c>
    </row>
    <row r="183" spans="1:65" s="13" customFormat="1" x14ac:dyDescent="0.2">
      <c r="A183" s="225"/>
      <c r="B183" s="226"/>
      <c r="C183" s="225"/>
      <c r="D183" s="200" t="s">
        <v>212</v>
      </c>
      <c r="E183" s="227" t="s">
        <v>1</v>
      </c>
      <c r="F183" s="228" t="s">
        <v>2963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81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65" s="13" customFormat="1" ht="22.5" x14ac:dyDescent="0.2">
      <c r="A184" s="225"/>
      <c r="B184" s="226"/>
      <c r="C184" s="225"/>
      <c r="D184" s="200" t="s">
        <v>212</v>
      </c>
      <c r="E184" s="227" t="s">
        <v>1</v>
      </c>
      <c r="F184" s="228" t="s">
        <v>2964</v>
      </c>
      <c r="G184" s="225"/>
      <c r="H184" s="227" t="s">
        <v>1</v>
      </c>
      <c r="I184" s="225"/>
      <c r="J184" s="225"/>
      <c r="K184" s="225"/>
      <c r="L184" s="226"/>
      <c r="M184" s="229"/>
      <c r="N184" s="230"/>
      <c r="O184" s="230"/>
      <c r="P184" s="230"/>
      <c r="Q184" s="230"/>
      <c r="R184" s="230"/>
      <c r="S184" s="230"/>
      <c r="T184" s="231"/>
      <c r="U184" s="225"/>
      <c r="V184" s="225"/>
      <c r="AT184" s="101" t="s">
        <v>212</v>
      </c>
      <c r="AU184" s="101" t="s">
        <v>81</v>
      </c>
      <c r="AV184" s="13" t="s">
        <v>81</v>
      </c>
      <c r="AW184" s="13" t="s">
        <v>32</v>
      </c>
      <c r="AX184" s="13" t="s">
        <v>75</v>
      </c>
      <c r="AY184" s="101" t="s">
        <v>204</v>
      </c>
    </row>
    <row r="185" spans="1:65" s="13" customFormat="1" x14ac:dyDescent="0.2">
      <c r="A185" s="225"/>
      <c r="B185" s="226"/>
      <c r="C185" s="225"/>
      <c r="D185" s="200" t="s">
        <v>212</v>
      </c>
      <c r="E185" s="227" t="s">
        <v>1</v>
      </c>
      <c r="F185" s="228" t="s">
        <v>2965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81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65" s="13" customFormat="1" ht="22.5" x14ac:dyDescent="0.2">
      <c r="A186" s="225"/>
      <c r="B186" s="226"/>
      <c r="C186" s="225"/>
      <c r="D186" s="200" t="s">
        <v>212</v>
      </c>
      <c r="E186" s="227" t="s">
        <v>1</v>
      </c>
      <c r="F186" s="228" t="s">
        <v>2981</v>
      </c>
      <c r="G186" s="225"/>
      <c r="H186" s="227" t="s">
        <v>1</v>
      </c>
      <c r="I186" s="225"/>
      <c r="J186" s="225"/>
      <c r="K186" s="225"/>
      <c r="L186" s="226"/>
      <c r="M186" s="229"/>
      <c r="N186" s="230"/>
      <c r="O186" s="230"/>
      <c r="P186" s="230"/>
      <c r="Q186" s="230"/>
      <c r="R186" s="230"/>
      <c r="S186" s="230"/>
      <c r="T186" s="231"/>
      <c r="U186" s="225"/>
      <c r="V186" s="225"/>
      <c r="AT186" s="101" t="s">
        <v>212</v>
      </c>
      <c r="AU186" s="101" t="s">
        <v>81</v>
      </c>
      <c r="AV186" s="13" t="s">
        <v>81</v>
      </c>
      <c r="AW186" s="13" t="s">
        <v>32</v>
      </c>
      <c r="AX186" s="13" t="s">
        <v>75</v>
      </c>
      <c r="AY186" s="101" t="s">
        <v>204</v>
      </c>
    </row>
    <row r="187" spans="1:65" s="13" customFormat="1" x14ac:dyDescent="0.2">
      <c r="A187" s="225"/>
      <c r="B187" s="226"/>
      <c r="C187" s="225"/>
      <c r="D187" s="200" t="s">
        <v>212</v>
      </c>
      <c r="E187" s="227" t="s">
        <v>1</v>
      </c>
      <c r="F187" s="228" t="s">
        <v>2967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65" s="13" customFormat="1" ht="22.5" x14ac:dyDescent="0.2">
      <c r="A188" s="225"/>
      <c r="B188" s="226"/>
      <c r="C188" s="225"/>
      <c r="D188" s="200" t="s">
        <v>212</v>
      </c>
      <c r="E188" s="227" t="s">
        <v>1</v>
      </c>
      <c r="F188" s="228" t="s">
        <v>2968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65" s="14" customFormat="1" x14ac:dyDescent="0.2">
      <c r="A189" s="198"/>
      <c r="B189" s="199"/>
      <c r="C189" s="198"/>
      <c r="D189" s="200" t="s">
        <v>212</v>
      </c>
      <c r="E189" s="201" t="s">
        <v>1</v>
      </c>
      <c r="F189" s="202" t="s">
        <v>205</v>
      </c>
      <c r="G189" s="198"/>
      <c r="H189" s="203">
        <v>6</v>
      </c>
      <c r="I189" s="198"/>
      <c r="J189" s="198"/>
      <c r="K189" s="198"/>
      <c r="L189" s="199"/>
      <c r="M189" s="204"/>
      <c r="N189" s="205"/>
      <c r="O189" s="205"/>
      <c r="P189" s="205"/>
      <c r="Q189" s="205"/>
      <c r="R189" s="205"/>
      <c r="S189" s="205"/>
      <c r="T189" s="206"/>
      <c r="U189" s="198"/>
      <c r="V189" s="198"/>
      <c r="AT189" s="102" t="s">
        <v>212</v>
      </c>
      <c r="AU189" s="102" t="s">
        <v>81</v>
      </c>
      <c r="AV189" s="14" t="s">
        <v>83</v>
      </c>
      <c r="AW189" s="14" t="s">
        <v>32</v>
      </c>
      <c r="AX189" s="14" t="s">
        <v>75</v>
      </c>
      <c r="AY189" s="102" t="s">
        <v>204</v>
      </c>
    </row>
    <row r="190" spans="1:65" s="15" customFormat="1" x14ac:dyDescent="0.2">
      <c r="A190" s="207"/>
      <c r="B190" s="208"/>
      <c r="C190" s="207"/>
      <c r="D190" s="200" t="s">
        <v>212</v>
      </c>
      <c r="E190" s="209" t="s">
        <v>1</v>
      </c>
      <c r="F190" s="210" t="s">
        <v>227</v>
      </c>
      <c r="G190" s="207"/>
      <c r="H190" s="211">
        <v>6</v>
      </c>
      <c r="I190" s="207"/>
      <c r="J190" s="207"/>
      <c r="K190" s="207"/>
      <c r="L190" s="208"/>
      <c r="M190" s="212"/>
      <c r="N190" s="213"/>
      <c r="O190" s="213"/>
      <c r="P190" s="213"/>
      <c r="Q190" s="213"/>
      <c r="R190" s="213"/>
      <c r="S190" s="213"/>
      <c r="T190" s="214"/>
      <c r="U190" s="207"/>
      <c r="V190" s="207"/>
      <c r="AT190" s="103" t="s">
        <v>212</v>
      </c>
      <c r="AU190" s="103" t="s">
        <v>81</v>
      </c>
      <c r="AV190" s="15" t="s">
        <v>211</v>
      </c>
      <c r="AW190" s="15" t="s">
        <v>32</v>
      </c>
      <c r="AX190" s="15" t="s">
        <v>81</v>
      </c>
      <c r="AY190" s="103" t="s">
        <v>204</v>
      </c>
    </row>
    <row r="191" spans="1:65" s="2" customFormat="1" ht="44.25" customHeight="1" x14ac:dyDescent="0.2">
      <c r="A191" s="111"/>
      <c r="B191" s="112"/>
      <c r="C191" s="187" t="s">
        <v>278</v>
      </c>
      <c r="D191" s="187" t="s">
        <v>207</v>
      </c>
      <c r="E191" s="188" t="s">
        <v>2984</v>
      </c>
      <c r="F191" s="189" t="s">
        <v>2985</v>
      </c>
      <c r="G191" s="190" t="s">
        <v>282</v>
      </c>
      <c r="H191" s="191">
        <v>1</v>
      </c>
      <c r="I191" s="192"/>
      <c r="J191" s="192">
        <f>ROUND(I191*H191,2)</f>
        <v>0</v>
      </c>
      <c r="K191" s="193"/>
      <c r="L191" s="112"/>
      <c r="M191" s="194" t="s">
        <v>1</v>
      </c>
      <c r="N191" s="195" t="s">
        <v>40</v>
      </c>
      <c r="O191" s="196">
        <v>0</v>
      </c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310</v>
      </c>
      <c r="AT191" s="99" t="s">
        <v>207</v>
      </c>
      <c r="AU191" s="99" t="s">
        <v>81</v>
      </c>
      <c r="AY191" s="18" t="s">
        <v>204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8" t="s">
        <v>81</v>
      </c>
      <c r="BK191" s="100">
        <f>ROUND(I191*H191,2)</f>
        <v>0</v>
      </c>
      <c r="BL191" s="18" t="s">
        <v>310</v>
      </c>
      <c r="BM191" s="99" t="s">
        <v>320</v>
      </c>
    </row>
    <row r="192" spans="1:65" s="13" customFormat="1" x14ac:dyDescent="0.2">
      <c r="A192" s="225"/>
      <c r="B192" s="226"/>
      <c r="C192" s="225"/>
      <c r="D192" s="200" t="s">
        <v>212</v>
      </c>
      <c r="E192" s="227" t="s">
        <v>1</v>
      </c>
      <c r="F192" s="228" t="s">
        <v>2963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3" customFormat="1" ht="22.5" x14ac:dyDescent="0.2">
      <c r="A193" s="225"/>
      <c r="B193" s="226"/>
      <c r="C193" s="225"/>
      <c r="D193" s="200" t="s">
        <v>212</v>
      </c>
      <c r="E193" s="227" t="s">
        <v>1</v>
      </c>
      <c r="F193" s="228" t="s">
        <v>2964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3" customFormat="1" x14ac:dyDescent="0.2">
      <c r="A194" s="225"/>
      <c r="B194" s="226"/>
      <c r="C194" s="225"/>
      <c r="D194" s="200" t="s">
        <v>212</v>
      </c>
      <c r="E194" s="227" t="s">
        <v>1</v>
      </c>
      <c r="F194" s="228" t="s">
        <v>2965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3" customFormat="1" ht="22.5" x14ac:dyDescent="0.2">
      <c r="A195" s="225"/>
      <c r="B195" s="226"/>
      <c r="C195" s="225"/>
      <c r="D195" s="200" t="s">
        <v>212</v>
      </c>
      <c r="E195" s="227" t="s">
        <v>1</v>
      </c>
      <c r="F195" s="228" t="s">
        <v>2981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81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65" s="13" customFormat="1" x14ac:dyDescent="0.2">
      <c r="A196" s="225"/>
      <c r="B196" s="226"/>
      <c r="C196" s="225"/>
      <c r="D196" s="200" t="s">
        <v>212</v>
      </c>
      <c r="E196" s="227" t="s">
        <v>1</v>
      </c>
      <c r="F196" s="228" t="s">
        <v>2967</v>
      </c>
      <c r="G196" s="225"/>
      <c r="H196" s="227" t="s">
        <v>1</v>
      </c>
      <c r="I196" s="225"/>
      <c r="J196" s="225"/>
      <c r="K196" s="225"/>
      <c r="L196" s="226"/>
      <c r="M196" s="229"/>
      <c r="N196" s="230"/>
      <c r="O196" s="230"/>
      <c r="P196" s="230"/>
      <c r="Q196" s="230"/>
      <c r="R196" s="230"/>
      <c r="S196" s="230"/>
      <c r="T196" s="231"/>
      <c r="U196" s="225"/>
      <c r="V196" s="225"/>
      <c r="AT196" s="101" t="s">
        <v>212</v>
      </c>
      <c r="AU196" s="101" t="s">
        <v>81</v>
      </c>
      <c r="AV196" s="13" t="s">
        <v>81</v>
      </c>
      <c r="AW196" s="13" t="s">
        <v>32</v>
      </c>
      <c r="AX196" s="13" t="s">
        <v>75</v>
      </c>
      <c r="AY196" s="101" t="s">
        <v>204</v>
      </c>
    </row>
    <row r="197" spans="1:65" s="13" customFormat="1" ht="22.5" x14ac:dyDescent="0.2">
      <c r="A197" s="225"/>
      <c r="B197" s="226"/>
      <c r="C197" s="225"/>
      <c r="D197" s="200" t="s">
        <v>212</v>
      </c>
      <c r="E197" s="227" t="s">
        <v>1</v>
      </c>
      <c r="F197" s="228" t="s">
        <v>2968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81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65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81</v>
      </c>
      <c r="G198" s="198"/>
      <c r="H198" s="203">
        <v>1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81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65" s="15" customFormat="1" x14ac:dyDescent="0.2">
      <c r="A199" s="207"/>
      <c r="B199" s="208"/>
      <c r="C199" s="207"/>
      <c r="D199" s="200" t="s">
        <v>212</v>
      </c>
      <c r="E199" s="209" t="s">
        <v>1</v>
      </c>
      <c r="F199" s="210" t="s">
        <v>227</v>
      </c>
      <c r="G199" s="207"/>
      <c r="H199" s="211">
        <v>1</v>
      </c>
      <c r="I199" s="207"/>
      <c r="J199" s="207"/>
      <c r="K199" s="207"/>
      <c r="L199" s="208"/>
      <c r="M199" s="212"/>
      <c r="N199" s="213"/>
      <c r="O199" s="213"/>
      <c r="P199" s="213"/>
      <c r="Q199" s="213"/>
      <c r="R199" s="213"/>
      <c r="S199" s="213"/>
      <c r="T199" s="214"/>
      <c r="U199" s="207"/>
      <c r="V199" s="207"/>
      <c r="AT199" s="103" t="s">
        <v>212</v>
      </c>
      <c r="AU199" s="103" t="s">
        <v>81</v>
      </c>
      <c r="AV199" s="15" t="s">
        <v>211</v>
      </c>
      <c r="AW199" s="15" t="s">
        <v>32</v>
      </c>
      <c r="AX199" s="15" t="s">
        <v>81</v>
      </c>
      <c r="AY199" s="103" t="s">
        <v>204</v>
      </c>
    </row>
    <row r="200" spans="1:65" s="2" customFormat="1" ht="44.25" customHeight="1" x14ac:dyDescent="0.2">
      <c r="A200" s="111"/>
      <c r="B200" s="112"/>
      <c r="C200" s="187" t="s">
        <v>284</v>
      </c>
      <c r="D200" s="187" t="s">
        <v>207</v>
      </c>
      <c r="E200" s="188" t="s">
        <v>2986</v>
      </c>
      <c r="F200" s="189" t="s">
        <v>2987</v>
      </c>
      <c r="G200" s="190" t="s">
        <v>282</v>
      </c>
      <c r="H200" s="191">
        <v>1</v>
      </c>
      <c r="I200" s="192"/>
      <c r="J200" s="192">
        <f>ROUND(I200*H200,2)</f>
        <v>0</v>
      </c>
      <c r="K200" s="193"/>
      <c r="L200" s="112"/>
      <c r="M200" s="194" t="s">
        <v>1</v>
      </c>
      <c r="N200" s="195" t="s">
        <v>40</v>
      </c>
      <c r="O200" s="196">
        <v>0</v>
      </c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310</v>
      </c>
      <c r="AT200" s="99" t="s">
        <v>207</v>
      </c>
      <c r="AU200" s="99" t="s">
        <v>81</v>
      </c>
      <c r="AY200" s="18" t="s">
        <v>204</v>
      </c>
      <c r="BE200" s="100">
        <f>IF(N200="základní",J200,0)</f>
        <v>0</v>
      </c>
      <c r="BF200" s="100">
        <f>IF(N200="snížená",J200,0)</f>
        <v>0</v>
      </c>
      <c r="BG200" s="100">
        <f>IF(N200="zákl. přenesená",J200,0)</f>
        <v>0</v>
      </c>
      <c r="BH200" s="100">
        <f>IF(N200="sníž. přenesená",J200,0)</f>
        <v>0</v>
      </c>
      <c r="BI200" s="100">
        <f>IF(N200="nulová",J200,0)</f>
        <v>0</v>
      </c>
      <c r="BJ200" s="18" t="s">
        <v>81</v>
      </c>
      <c r="BK200" s="100">
        <f>ROUND(I200*H200,2)</f>
        <v>0</v>
      </c>
      <c r="BL200" s="18" t="s">
        <v>310</v>
      </c>
      <c r="BM200" s="99" t="s">
        <v>333</v>
      </c>
    </row>
    <row r="201" spans="1:65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2963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3" customFormat="1" ht="22.5" x14ac:dyDescent="0.2">
      <c r="A202" s="225"/>
      <c r="B202" s="226"/>
      <c r="C202" s="225"/>
      <c r="D202" s="200" t="s">
        <v>212</v>
      </c>
      <c r="E202" s="227" t="s">
        <v>1</v>
      </c>
      <c r="F202" s="228" t="s">
        <v>2964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81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2965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81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3" customFormat="1" ht="22.5" x14ac:dyDescent="0.2">
      <c r="A204" s="225"/>
      <c r="B204" s="226"/>
      <c r="C204" s="225"/>
      <c r="D204" s="200" t="s">
        <v>212</v>
      </c>
      <c r="E204" s="227" t="s">
        <v>1</v>
      </c>
      <c r="F204" s="228" t="s">
        <v>2981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65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2967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ht="22.5" x14ac:dyDescent="0.2">
      <c r="A206" s="225"/>
      <c r="B206" s="226"/>
      <c r="C206" s="225"/>
      <c r="D206" s="200" t="s">
        <v>212</v>
      </c>
      <c r="E206" s="227" t="s">
        <v>1</v>
      </c>
      <c r="F206" s="228" t="s">
        <v>2968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4" customFormat="1" x14ac:dyDescent="0.2">
      <c r="A207" s="198"/>
      <c r="B207" s="199"/>
      <c r="C207" s="198"/>
      <c r="D207" s="200" t="s">
        <v>212</v>
      </c>
      <c r="E207" s="201" t="s">
        <v>1</v>
      </c>
      <c r="F207" s="202" t="s">
        <v>81</v>
      </c>
      <c r="G207" s="198"/>
      <c r="H207" s="203">
        <v>1</v>
      </c>
      <c r="I207" s="198"/>
      <c r="J207" s="198"/>
      <c r="K207" s="198"/>
      <c r="L207" s="199"/>
      <c r="M207" s="204"/>
      <c r="N207" s="205"/>
      <c r="O207" s="205"/>
      <c r="P207" s="205"/>
      <c r="Q207" s="205"/>
      <c r="R207" s="205"/>
      <c r="S207" s="205"/>
      <c r="T207" s="206"/>
      <c r="U207" s="198"/>
      <c r="V207" s="198"/>
      <c r="AT207" s="102" t="s">
        <v>212</v>
      </c>
      <c r="AU207" s="102" t="s">
        <v>81</v>
      </c>
      <c r="AV207" s="14" t="s">
        <v>83</v>
      </c>
      <c r="AW207" s="14" t="s">
        <v>32</v>
      </c>
      <c r="AX207" s="14" t="s">
        <v>75</v>
      </c>
      <c r="AY207" s="102" t="s">
        <v>204</v>
      </c>
    </row>
    <row r="208" spans="1:65" s="15" customFormat="1" x14ac:dyDescent="0.2">
      <c r="A208" s="207"/>
      <c r="B208" s="208"/>
      <c r="C208" s="207"/>
      <c r="D208" s="200" t="s">
        <v>212</v>
      </c>
      <c r="E208" s="209" t="s">
        <v>1</v>
      </c>
      <c r="F208" s="210" t="s">
        <v>227</v>
      </c>
      <c r="G208" s="207"/>
      <c r="H208" s="211">
        <v>1</v>
      </c>
      <c r="I208" s="207"/>
      <c r="J208" s="207"/>
      <c r="K208" s="207"/>
      <c r="L208" s="208"/>
      <c r="M208" s="212"/>
      <c r="N208" s="213"/>
      <c r="O208" s="213"/>
      <c r="P208" s="213"/>
      <c r="Q208" s="213"/>
      <c r="R208" s="213"/>
      <c r="S208" s="213"/>
      <c r="T208" s="214"/>
      <c r="U208" s="207"/>
      <c r="V208" s="207"/>
      <c r="AT208" s="103" t="s">
        <v>212</v>
      </c>
      <c r="AU208" s="103" t="s">
        <v>81</v>
      </c>
      <c r="AV208" s="15" t="s">
        <v>211</v>
      </c>
      <c r="AW208" s="15" t="s">
        <v>32</v>
      </c>
      <c r="AX208" s="15" t="s">
        <v>81</v>
      </c>
      <c r="AY208" s="103" t="s">
        <v>204</v>
      </c>
    </row>
    <row r="209" spans="1:65" s="2" customFormat="1" ht="44.25" customHeight="1" x14ac:dyDescent="0.2">
      <c r="A209" s="111"/>
      <c r="B209" s="112"/>
      <c r="C209" s="187" t="s">
        <v>291</v>
      </c>
      <c r="D209" s="187" t="s">
        <v>207</v>
      </c>
      <c r="E209" s="188" t="s">
        <v>2988</v>
      </c>
      <c r="F209" s="189" t="s">
        <v>2989</v>
      </c>
      <c r="G209" s="190" t="s">
        <v>282</v>
      </c>
      <c r="H209" s="191">
        <v>2</v>
      </c>
      <c r="I209" s="192"/>
      <c r="J209" s="192">
        <f>ROUND(I209*H209,2)</f>
        <v>0</v>
      </c>
      <c r="K209" s="193"/>
      <c r="L209" s="112"/>
      <c r="M209" s="194" t="s">
        <v>1</v>
      </c>
      <c r="N209" s="195" t="s">
        <v>40</v>
      </c>
      <c r="O209" s="196">
        <v>0</v>
      </c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111"/>
      <c r="V209" s="111"/>
      <c r="W209" s="29"/>
      <c r="X209" s="29"/>
      <c r="Y209" s="29"/>
      <c r="Z209" s="29"/>
      <c r="AA209" s="29"/>
      <c r="AB209" s="29"/>
      <c r="AC209" s="29"/>
      <c r="AD209" s="29"/>
      <c r="AE209" s="29"/>
      <c r="AR209" s="99" t="s">
        <v>310</v>
      </c>
      <c r="AT209" s="99" t="s">
        <v>207</v>
      </c>
      <c r="AU209" s="99" t="s">
        <v>81</v>
      </c>
      <c r="AY209" s="18" t="s">
        <v>204</v>
      </c>
      <c r="BE209" s="100">
        <f>IF(N209="základní",J209,0)</f>
        <v>0</v>
      </c>
      <c r="BF209" s="100">
        <f>IF(N209="snížená",J209,0)</f>
        <v>0</v>
      </c>
      <c r="BG209" s="100">
        <f>IF(N209="zákl. přenesená",J209,0)</f>
        <v>0</v>
      </c>
      <c r="BH209" s="100">
        <f>IF(N209="sníž. přenesená",J209,0)</f>
        <v>0</v>
      </c>
      <c r="BI209" s="100">
        <f>IF(N209="nulová",J209,0)</f>
        <v>0</v>
      </c>
      <c r="BJ209" s="18" t="s">
        <v>81</v>
      </c>
      <c r="BK209" s="100">
        <f>ROUND(I209*H209,2)</f>
        <v>0</v>
      </c>
      <c r="BL209" s="18" t="s">
        <v>310</v>
      </c>
      <c r="BM209" s="99" t="s">
        <v>350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2963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81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3" customFormat="1" ht="22.5" x14ac:dyDescent="0.2">
      <c r="A211" s="225"/>
      <c r="B211" s="226"/>
      <c r="C211" s="225"/>
      <c r="D211" s="200" t="s">
        <v>212</v>
      </c>
      <c r="E211" s="227" t="s">
        <v>1</v>
      </c>
      <c r="F211" s="228" t="s">
        <v>2964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81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3" customFormat="1" x14ac:dyDescent="0.2">
      <c r="A212" s="225"/>
      <c r="B212" s="226"/>
      <c r="C212" s="225"/>
      <c r="D212" s="200" t="s">
        <v>212</v>
      </c>
      <c r="E212" s="227" t="s">
        <v>1</v>
      </c>
      <c r="F212" s="228" t="s">
        <v>2965</v>
      </c>
      <c r="G212" s="225"/>
      <c r="H212" s="227" t="s">
        <v>1</v>
      </c>
      <c r="I212" s="225"/>
      <c r="J212" s="225"/>
      <c r="K212" s="225"/>
      <c r="L212" s="226"/>
      <c r="M212" s="229"/>
      <c r="N212" s="230"/>
      <c r="O212" s="230"/>
      <c r="P212" s="230"/>
      <c r="Q212" s="230"/>
      <c r="R212" s="230"/>
      <c r="S212" s="230"/>
      <c r="T212" s="231"/>
      <c r="U212" s="225"/>
      <c r="V212" s="225"/>
      <c r="AT212" s="101" t="s">
        <v>212</v>
      </c>
      <c r="AU212" s="101" t="s">
        <v>81</v>
      </c>
      <c r="AV212" s="13" t="s">
        <v>81</v>
      </c>
      <c r="AW212" s="13" t="s">
        <v>32</v>
      </c>
      <c r="AX212" s="13" t="s">
        <v>75</v>
      </c>
      <c r="AY212" s="101" t="s">
        <v>204</v>
      </c>
    </row>
    <row r="213" spans="1:65" s="13" customFormat="1" ht="22.5" x14ac:dyDescent="0.2">
      <c r="A213" s="225"/>
      <c r="B213" s="226"/>
      <c r="C213" s="225"/>
      <c r="D213" s="200" t="s">
        <v>212</v>
      </c>
      <c r="E213" s="227" t="s">
        <v>1</v>
      </c>
      <c r="F213" s="228" t="s">
        <v>2981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3" customFormat="1" x14ac:dyDescent="0.2">
      <c r="A214" s="225"/>
      <c r="B214" s="226"/>
      <c r="C214" s="225"/>
      <c r="D214" s="200" t="s">
        <v>212</v>
      </c>
      <c r="E214" s="227" t="s">
        <v>1</v>
      </c>
      <c r="F214" s="228" t="s">
        <v>2967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3" customFormat="1" ht="22.5" x14ac:dyDescent="0.2">
      <c r="A215" s="225"/>
      <c r="B215" s="226"/>
      <c r="C215" s="225"/>
      <c r="D215" s="200" t="s">
        <v>212</v>
      </c>
      <c r="E215" s="227" t="s">
        <v>1</v>
      </c>
      <c r="F215" s="228" t="s">
        <v>2968</v>
      </c>
      <c r="G215" s="225"/>
      <c r="H215" s="227" t="s">
        <v>1</v>
      </c>
      <c r="I215" s="225"/>
      <c r="J215" s="225"/>
      <c r="K215" s="225"/>
      <c r="L215" s="226"/>
      <c r="M215" s="229"/>
      <c r="N215" s="230"/>
      <c r="O215" s="230"/>
      <c r="P215" s="230"/>
      <c r="Q215" s="230"/>
      <c r="R215" s="230"/>
      <c r="S215" s="230"/>
      <c r="T215" s="231"/>
      <c r="U215" s="225"/>
      <c r="V215" s="225"/>
      <c r="AT215" s="101" t="s">
        <v>212</v>
      </c>
      <c r="AU215" s="101" t="s">
        <v>81</v>
      </c>
      <c r="AV215" s="13" t="s">
        <v>81</v>
      </c>
      <c r="AW215" s="13" t="s">
        <v>32</v>
      </c>
      <c r="AX215" s="13" t="s">
        <v>75</v>
      </c>
      <c r="AY215" s="101" t="s">
        <v>204</v>
      </c>
    </row>
    <row r="216" spans="1:65" s="14" customFormat="1" x14ac:dyDescent="0.2">
      <c r="A216" s="198"/>
      <c r="B216" s="199"/>
      <c r="C216" s="198"/>
      <c r="D216" s="200" t="s">
        <v>212</v>
      </c>
      <c r="E216" s="201" t="s">
        <v>1</v>
      </c>
      <c r="F216" s="202" t="s">
        <v>83</v>
      </c>
      <c r="G216" s="198"/>
      <c r="H216" s="203">
        <v>2</v>
      </c>
      <c r="I216" s="198"/>
      <c r="J216" s="198"/>
      <c r="K216" s="198"/>
      <c r="L216" s="199"/>
      <c r="M216" s="204"/>
      <c r="N216" s="205"/>
      <c r="O216" s="205"/>
      <c r="P216" s="205"/>
      <c r="Q216" s="205"/>
      <c r="R216" s="205"/>
      <c r="S216" s="205"/>
      <c r="T216" s="206"/>
      <c r="U216" s="198"/>
      <c r="V216" s="198"/>
      <c r="AT216" s="102" t="s">
        <v>212</v>
      </c>
      <c r="AU216" s="102" t="s">
        <v>81</v>
      </c>
      <c r="AV216" s="14" t="s">
        <v>83</v>
      </c>
      <c r="AW216" s="14" t="s">
        <v>32</v>
      </c>
      <c r="AX216" s="14" t="s">
        <v>75</v>
      </c>
      <c r="AY216" s="102" t="s">
        <v>204</v>
      </c>
    </row>
    <row r="217" spans="1:65" s="15" customFormat="1" x14ac:dyDescent="0.2">
      <c r="A217" s="207"/>
      <c r="B217" s="208"/>
      <c r="C217" s="207"/>
      <c r="D217" s="200" t="s">
        <v>212</v>
      </c>
      <c r="E217" s="209" t="s">
        <v>1</v>
      </c>
      <c r="F217" s="210" t="s">
        <v>227</v>
      </c>
      <c r="G217" s="207"/>
      <c r="H217" s="211">
        <v>2</v>
      </c>
      <c r="I217" s="207"/>
      <c r="J217" s="207"/>
      <c r="K217" s="207"/>
      <c r="L217" s="208"/>
      <c r="M217" s="212"/>
      <c r="N217" s="213"/>
      <c r="O217" s="213"/>
      <c r="P217" s="213"/>
      <c r="Q217" s="213"/>
      <c r="R217" s="213"/>
      <c r="S217" s="213"/>
      <c r="T217" s="214"/>
      <c r="U217" s="207"/>
      <c r="V217" s="207"/>
      <c r="AT217" s="103" t="s">
        <v>212</v>
      </c>
      <c r="AU217" s="103" t="s">
        <v>81</v>
      </c>
      <c r="AV217" s="15" t="s">
        <v>211</v>
      </c>
      <c r="AW217" s="15" t="s">
        <v>32</v>
      </c>
      <c r="AX217" s="15" t="s">
        <v>81</v>
      </c>
      <c r="AY217" s="103" t="s">
        <v>204</v>
      </c>
    </row>
    <row r="218" spans="1:65" s="2" customFormat="1" ht="24.2" customHeight="1" x14ac:dyDescent="0.2">
      <c r="A218" s="111"/>
      <c r="B218" s="112"/>
      <c r="C218" s="187" t="s">
        <v>317</v>
      </c>
      <c r="D218" s="187" t="s">
        <v>207</v>
      </c>
      <c r="E218" s="188" t="s">
        <v>2990</v>
      </c>
      <c r="F218" s="189" t="s">
        <v>2991</v>
      </c>
      <c r="G218" s="190" t="s">
        <v>282</v>
      </c>
      <c r="H218" s="191">
        <v>1</v>
      </c>
      <c r="I218" s="192"/>
      <c r="J218" s="192">
        <f>ROUND(I218*H218,2)</f>
        <v>0</v>
      </c>
      <c r="K218" s="193"/>
      <c r="L218" s="112"/>
      <c r="M218" s="194" t="s">
        <v>1</v>
      </c>
      <c r="N218" s="195" t="s">
        <v>40</v>
      </c>
      <c r="O218" s="196">
        <v>0</v>
      </c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111"/>
      <c r="V218" s="111"/>
      <c r="W218" s="29"/>
      <c r="X218" s="29"/>
      <c r="Y218" s="29"/>
      <c r="Z218" s="29"/>
      <c r="AA218" s="29"/>
      <c r="AB218" s="29"/>
      <c r="AC218" s="29"/>
      <c r="AD218" s="29"/>
      <c r="AE218" s="29"/>
      <c r="AR218" s="99" t="s">
        <v>310</v>
      </c>
      <c r="AT218" s="99" t="s">
        <v>207</v>
      </c>
      <c r="AU218" s="99" t="s">
        <v>81</v>
      </c>
      <c r="AY218" s="18" t="s">
        <v>204</v>
      </c>
      <c r="BE218" s="100">
        <f>IF(N218="základní",J218,0)</f>
        <v>0</v>
      </c>
      <c r="BF218" s="100">
        <f>IF(N218="snížená",J218,0)</f>
        <v>0</v>
      </c>
      <c r="BG218" s="100">
        <f>IF(N218="zákl. přenesená",J218,0)</f>
        <v>0</v>
      </c>
      <c r="BH218" s="100">
        <f>IF(N218="sníž. přenesená",J218,0)</f>
        <v>0</v>
      </c>
      <c r="BI218" s="100">
        <f>IF(N218="nulová",J218,0)</f>
        <v>0</v>
      </c>
      <c r="BJ218" s="18" t="s">
        <v>81</v>
      </c>
      <c r="BK218" s="100">
        <f>ROUND(I218*H218,2)</f>
        <v>0</v>
      </c>
      <c r="BL218" s="18" t="s">
        <v>310</v>
      </c>
      <c r="BM218" s="99" t="s">
        <v>355</v>
      </c>
    </row>
    <row r="219" spans="1:65" s="13" customFormat="1" x14ac:dyDescent="0.2">
      <c r="A219" s="225"/>
      <c r="B219" s="226"/>
      <c r="C219" s="225"/>
      <c r="D219" s="200" t="s">
        <v>212</v>
      </c>
      <c r="E219" s="227" t="s">
        <v>1</v>
      </c>
      <c r="F219" s="228" t="s">
        <v>2963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3" customFormat="1" ht="22.5" x14ac:dyDescent="0.2">
      <c r="A220" s="225"/>
      <c r="B220" s="226"/>
      <c r="C220" s="225"/>
      <c r="D220" s="200" t="s">
        <v>212</v>
      </c>
      <c r="E220" s="227" t="s">
        <v>1</v>
      </c>
      <c r="F220" s="228" t="s">
        <v>2964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81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65" s="13" customFormat="1" x14ac:dyDescent="0.2">
      <c r="A221" s="225"/>
      <c r="B221" s="226"/>
      <c r="C221" s="225"/>
      <c r="D221" s="200" t="s">
        <v>212</v>
      </c>
      <c r="E221" s="227" t="s">
        <v>1</v>
      </c>
      <c r="F221" s="228" t="s">
        <v>2965</v>
      </c>
      <c r="G221" s="225"/>
      <c r="H221" s="227" t="s">
        <v>1</v>
      </c>
      <c r="I221" s="225"/>
      <c r="J221" s="225"/>
      <c r="K221" s="225"/>
      <c r="L221" s="226"/>
      <c r="M221" s="229"/>
      <c r="N221" s="230"/>
      <c r="O221" s="230"/>
      <c r="P221" s="230"/>
      <c r="Q221" s="230"/>
      <c r="R221" s="230"/>
      <c r="S221" s="230"/>
      <c r="T221" s="231"/>
      <c r="U221" s="225"/>
      <c r="V221" s="225"/>
      <c r="AT221" s="101" t="s">
        <v>212</v>
      </c>
      <c r="AU221" s="101" t="s">
        <v>81</v>
      </c>
      <c r="AV221" s="13" t="s">
        <v>81</v>
      </c>
      <c r="AW221" s="13" t="s">
        <v>32</v>
      </c>
      <c r="AX221" s="13" t="s">
        <v>75</v>
      </c>
      <c r="AY221" s="101" t="s">
        <v>204</v>
      </c>
    </row>
    <row r="222" spans="1:65" s="13" customFormat="1" ht="22.5" x14ac:dyDescent="0.2">
      <c r="A222" s="225"/>
      <c r="B222" s="226"/>
      <c r="C222" s="225"/>
      <c r="D222" s="200" t="s">
        <v>212</v>
      </c>
      <c r="E222" s="227" t="s">
        <v>1</v>
      </c>
      <c r="F222" s="228" t="s">
        <v>2981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2967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3" customFormat="1" ht="22.5" x14ac:dyDescent="0.2">
      <c r="A224" s="225"/>
      <c r="B224" s="226"/>
      <c r="C224" s="225"/>
      <c r="D224" s="200" t="s">
        <v>212</v>
      </c>
      <c r="E224" s="227" t="s">
        <v>1</v>
      </c>
      <c r="F224" s="228" t="s">
        <v>2968</v>
      </c>
      <c r="G224" s="225"/>
      <c r="H224" s="227" t="s">
        <v>1</v>
      </c>
      <c r="I224" s="225"/>
      <c r="J224" s="225"/>
      <c r="K224" s="225"/>
      <c r="L224" s="226"/>
      <c r="M224" s="229"/>
      <c r="N224" s="230"/>
      <c r="O224" s="230"/>
      <c r="P224" s="230"/>
      <c r="Q224" s="230"/>
      <c r="R224" s="230"/>
      <c r="S224" s="230"/>
      <c r="T224" s="231"/>
      <c r="U224" s="225"/>
      <c r="V224" s="225"/>
      <c r="AT224" s="101" t="s">
        <v>212</v>
      </c>
      <c r="AU224" s="101" t="s">
        <v>81</v>
      </c>
      <c r="AV224" s="13" t="s">
        <v>81</v>
      </c>
      <c r="AW224" s="13" t="s">
        <v>32</v>
      </c>
      <c r="AX224" s="13" t="s">
        <v>75</v>
      </c>
      <c r="AY224" s="101" t="s">
        <v>204</v>
      </c>
    </row>
    <row r="225" spans="1:65" s="14" customFormat="1" x14ac:dyDescent="0.2">
      <c r="A225" s="198"/>
      <c r="B225" s="199"/>
      <c r="C225" s="198"/>
      <c r="D225" s="200" t="s">
        <v>212</v>
      </c>
      <c r="E225" s="201" t="s">
        <v>1</v>
      </c>
      <c r="F225" s="202" t="s">
        <v>81</v>
      </c>
      <c r="G225" s="198"/>
      <c r="H225" s="203">
        <v>1</v>
      </c>
      <c r="I225" s="198"/>
      <c r="J225" s="198"/>
      <c r="K225" s="198"/>
      <c r="L225" s="199"/>
      <c r="M225" s="204"/>
      <c r="N225" s="205"/>
      <c r="O225" s="205"/>
      <c r="P225" s="205"/>
      <c r="Q225" s="205"/>
      <c r="R225" s="205"/>
      <c r="S225" s="205"/>
      <c r="T225" s="206"/>
      <c r="U225" s="198"/>
      <c r="V225" s="198"/>
      <c r="AT225" s="102" t="s">
        <v>212</v>
      </c>
      <c r="AU225" s="102" t="s">
        <v>81</v>
      </c>
      <c r="AV225" s="14" t="s">
        <v>83</v>
      </c>
      <c r="AW225" s="14" t="s">
        <v>32</v>
      </c>
      <c r="AX225" s="14" t="s">
        <v>75</v>
      </c>
      <c r="AY225" s="102" t="s">
        <v>204</v>
      </c>
    </row>
    <row r="226" spans="1:65" s="15" customFormat="1" x14ac:dyDescent="0.2">
      <c r="A226" s="207"/>
      <c r="B226" s="208"/>
      <c r="C226" s="207"/>
      <c r="D226" s="200" t="s">
        <v>212</v>
      </c>
      <c r="E226" s="209" t="s">
        <v>1</v>
      </c>
      <c r="F226" s="210" t="s">
        <v>227</v>
      </c>
      <c r="G226" s="207"/>
      <c r="H226" s="211">
        <v>1</v>
      </c>
      <c r="I226" s="207"/>
      <c r="J226" s="207"/>
      <c r="K226" s="207"/>
      <c r="L226" s="208"/>
      <c r="M226" s="212"/>
      <c r="N226" s="213"/>
      <c r="O226" s="213"/>
      <c r="P226" s="213"/>
      <c r="Q226" s="213"/>
      <c r="R226" s="213"/>
      <c r="S226" s="213"/>
      <c r="T226" s="214"/>
      <c r="U226" s="207"/>
      <c r="V226" s="207"/>
      <c r="AT226" s="103" t="s">
        <v>212</v>
      </c>
      <c r="AU226" s="103" t="s">
        <v>81</v>
      </c>
      <c r="AV226" s="15" t="s">
        <v>211</v>
      </c>
      <c r="AW226" s="15" t="s">
        <v>32</v>
      </c>
      <c r="AX226" s="15" t="s">
        <v>81</v>
      </c>
      <c r="AY226" s="103" t="s">
        <v>204</v>
      </c>
    </row>
    <row r="227" spans="1:65" s="2" customFormat="1" ht="44.25" customHeight="1" x14ac:dyDescent="0.2">
      <c r="A227" s="111"/>
      <c r="B227" s="112"/>
      <c r="C227" s="187" t="s">
        <v>295</v>
      </c>
      <c r="D227" s="187" t="s">
        <v>207</v>
      </c>
      <c r="E227" s="188" t="s">
        <v>2992</v>
      </c>
      <c r="F227" s="189" t="s">
        <v>2993</v>
      </c>
      <c r="G227" s="190" t="s">
        <v>282</v>
      </c>
      <c r="H227" s="191">
        <v>4</v>
      </c>
      <c r="I227" s="192"/>
      <c r="J227" s="192">
        <f>ROUND(I227*H227,2)</f>
        <v>0</v>
      </c>
      <c r="K227" s="193"/>
      <c r="L227" s="112"/>
      <c r="M227" s="194" t="s">
        <v>1</v>
      </c>
      <c r="N227" s="195" t="s">
        <v>40</v>
      </c>
      <c r="O227" s="196">
        <v>0</v>
      </c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111"/>
      <c r="V227" s="111"/>
      <c r="W227" s="29"/>
      <c r="X227" s="29"/>
      <c r="Y227" s="29"/>
      <c r="Z227" s="29"/>
      <c r="AA227" s="29"/>
      <c r="AB227" s="29"/>
      <c r="AC227" s="29"/>
      <c r="AD227" s="29"/>
      <c r="AE227" s="29"/>
      <c r="AR227" s="99" t="s">
        <v>310</v>
      </c>
      <c r="AT227" s="99" t="s">
        <v>207</v>
      </c>
      <c r="AU227" s="99" t="s">
        <v>81</v>
      </c>
      <c r="AY227" s="18" t="s">
        <v>204</v>
      </c>
      <c r="BE227" s="100">
        <f>IF(N227="základní",J227,0)</f>
        <v>0</v>
      </c>
      <c r="BF227" s="100">
        <f>IF(N227="snížená",J227,0)</f>
        <v>0</v>
      </c>
      <c r="BG227" s="100">
        <f>IF(N227="zákl. přenesená",J227,0)</f>
        <v>0</v>
      </c>
      <c r="BH227" s="100">
        <f>IF(N227="sníž. přenesená",J227,0)</f>
        <v>0</v>
      </c>
      <c r="BI227" s="100">
        <f>IF(N227="nulová",J227,0)</f>
        <v>0</v>
      </c>
      <c r="BJ227" s="18" t="s">
        <v>81</v>
      </c>
      <c r="BK227" s="100">
        <f>ROUND(I227*H227,2)</f>
        <v>0</v>
      </c>
      <c r="BL227" s="18" t="s">
        <v>310</v>
      </c>
      <c r="BM227" s="99" t="s">
        <v>362</v>
      </c>
    </row>
    <row r="228" spans="1:65" s="13" customFormat="1" x14ac:dyDescent="0.2">
      <c r="A228" s="225"/>
      <c r="B228" s="226"/>
      <c r="C228" s="225"/>
      <c r="D228" s="200" t="s">
        <v>212</v>
      </c>
      <c r="E228" s="227" t="s">
        <v>1</v>
      </c>
      <c r="F228" s="228" t="s">
        <v>2963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81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3" customFormat="1" ht="22.5" x14ac:dyDescent="0.2">
      <c r="A229" s="225"/>
      <c r="B229" s="226"/>
      <c r="C229" s="225"/>
      <c r="D229" s="200" t="s">
        <v>212</v>
      </c>
      <c r="E229" s="227" t="s">
        <v>1</v>
      </c>
      <c r="F229" s="228" t="s">
        <v>2964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81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3" customFormat="1" x14ac:dyDescent="0.2">
      <c r="A230" s="225"/>
      <c r="B230" s="226"/>
      <c r="C230" s="225"/>
      <c r="D230" s="200" t="s">
        <v>212</v>
      </c>
      <c r="E230" s="227" t="s">
        <v>1</v>
      </c>
      <c r="F230" s="228" t="s">
        <v>2965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ht="22.5" x14ac:dyDescent="0.2">
      <c r="A231" s="225"/>
      <c r="B231" s="226"/>
      <c r="C231" s="225"/>
      <c r="D231" s="200" t="s">
        <v>212</v>
      </c>
      <c r="E231" s="227" t="s">
        <v>1</v>
      </c>
      <c r="F231" s="228" t="s">
        <v>2981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3" customFormat="1" x14ac:dyDescent="0.2">
      <c r="A232" s="225"/>
      <c r="B232" s="226"/>
      <c r="C232" s="225"/>
      <c r="D232" s="200" t="s">
        <v>212</v>
      </c>
      <c r="E232" s="227" t="s">
        <v>1</v>
      </c>
      <c r="F232" s="228" t="s">
        <v>2967</v>
      </c>
      <c r="G232" s="225"/>
      <c r="H232" s="227" t="s">
        <v>1</v>
      </c>
      <c r="I232" s="225"/>
      <c r="J232" s="225"/>
      <c r="K232" s="225"/>
      <c r="L232" s="226"/>
      <c r="M232" s="229"/>
      <c r="N232" s="230"/>
      <c r="O232" s="230"/>
      <c r="P232" s="230"/>
      <c r="Q232" s="230"/>
      <c r="R232" s="230"/>
      <c r="S232" s="230"/>
      <c r="T232" s="231"/>
      <c r="U232" s="225"/>
      <c r="V232" s="225"/>
      <c r="AT232" s="101" t="s">
        <v>212</v>
      </c>
      <c r="AU232" s="101" t="s">
        <v>81</v>
      </c>
      <c r="AV232" s="13" t="s">
        <v>81</v>
      </c>
      <c r="AW232" s="13" t="s">
        <v>32</v>
      </c>
      <c r="AX232" s="13" t="s">
        <v>75</v>
      </c>
      <c r="AY232" s="101" t="s">
        <v>204</v>
      </c>
    </row>
    <row r="233" spans="1:65" s="13" customFormat="1" ht="22.5" x14ac:dyDescent="0.2">
      <c r="A233" s="225"/>
      <c r="B233" s="226"/>
      <c r="C233" s="225"/>
      <c r="D233" s="200" t="s">
        <v>212</v>
      </c>
      <c r="E233" s="227" t="s">
        <v>1</v>
      </c>
      <c r="F233" s="228" t="s">
        <v>2968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81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4" customFormat="1" x14ac:dyDescent="0.2">
      <c r="A234" s="198"/>
      <c r="B234" s="199"/>
      <c r="C234" s="198"/>
      <c r="D234" s="200" t="s">
        <v>212</v>
      </c>
      <c r="E234" s="201" t="s">
        <v>1</v>
      </c>
      <c r="F234" s="202" t="s">
        <v>211</v>
      </c>
      <c r="G234" s="198"/>
      <c r="H234" s="203">
        <v>4</v>
      </c>
      <c r="I234" s="198"/>
      <c r="J234" s="198"/>
      <c r="K234" s="198"/>
      <c r="L234" s="199"/>
      <c r="M234" s="204"/>
      <c r="N234" s="205"/>
      <c r="O234" s="205"/>
      <c r="P234" s="205"/>
      <c r="Q234" s="205"/>
      <c r="R234" s="205"/>
      <c r="S234" s="205"/>
      <c r="T234" s="206"/>
      <c r="U234" s="198"/>
      <c r="V234" s="198"/>
      <c r="AT234" s="102" t="s">
        <v>212</v>
      </c>
      <c r="AU234" s="102" t="s">
        <v>81</v>
      </c>
      <c r="AV234" s="14" t="s">
        <v>83</v>
      </c>
      <c r="AW234" s="14" t="s">
        <v>32</v>
      </c>
      <c r="AX234" s="14" t="s">
        <v>75</v>
      </c>
      <c r="AY234" s="102" t="s">
        <v>204</v>
      </c>
    </row>
    <row r="235" spans="1:65" s="15" customFormat="1" x14ac:dyDescent="0.2">
      <c r="A235" s="207"/>
      <c r="B235" s="208"/>
      <c r="C235" s="207"/>
      <c r="D235" s="200" t="s">
        <v>212</v>
      </c>
      <c r="E235" s="209" t="s">
        <v>1</v>
      </c>
      <c r="F235" s="210" t="s">
        <v>227</v>
      </c>
      <c r="G235" s="207"/>
      <c r="H235" s="211">
        <v>4</v>
      </c>
      <c r="I235" s="207"/>
      <c r="J235" s="207"/>
      <c r="K235" s="207"/>
      <c r="L235" s="208"/>
      <c r="M235" s="212"/>
      <c r="N235" s="213"/>
      <c r="O235" s="213"/>
      <c r="P235" s="213"/>
      <c r="Q235" s="213"/>
      <c r="R235" s="213"/>
      <c r="S235" s="213"/>
      <c r="T235" s="214"/>
      <c r="U235" s="207"/>
      <c r="V235" s="207"/>
      <c r="AT235" s="103" t="s">
        <v>212</v>
      </c>
      <c r="AU235" s="103" t="s">
        <v>81</v>
      </c>
      <c r="AV235" s="15" t="s">
        <v>211</v>
      </c>
      <c r="AW235" s="15" t="s">
        <v>32</v>
      </c>
      <c r="AX235" s="15" t="s">
        <v>81</v>
      </c>
      <c r="AY235" s="103" t="s">
        <v>204</v>
      </c>
    </row>
    <row r="236" spans="1:65" s="2" customFormat="1" ht="44.25" customHeight="1" x14ac:dyDescent="0.2">
      <c r="A236" s="111"/>
      <c r="B236" s="112"/>
      <c r="C236" s="187" t="s">
        <v>346</v>
      </c>
      <c r="D236" s="187" t="s">
        <v>207</v>
      </c>
      <c r="E236" s="188" t="s">
        <v>2994</v>
      </c>
      <c r="F236" s="189" t="s">
        <v>2995</v>
      </c>
      <c r="G236" s="190" t="s">
        <v>282</v>
      </c>
      <c r="H236" s="191">
        <v>1</v>
      </c>
      <c r="I236" s="192"/>
      <c r="J236" s="192">
        <f>ROUND(I236*H236,2)</f>
        <v>0</v>
      </c>
      <c r="K236" s="193"/>
      <c r="L236" s="112"/>
      <c r="M236" s="194" t="s">
        <v>1</v>
      </c>
      <c r="N236" s="195" t="s">
        <v>40</v>
      </c>
      <c r="O236" s="196">
        <v>0</v>
      </c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111"/>
      <c r="V236" s="111"/>
      <c r="W236" s="29"/>
      <c r="X236" s="29"/>
      <c r="Y236" s="29"/>
      <c r="Z236" s="29"/>
      <c r="AA236" s="29"/>
      <c r="AB236" s="29"/>
      <c r="AC236" s="29"/>
      <c r="AD236" s="29"/>
      <c r="AE236" s="29"/>
      <c r="AR236" s="99" t="s">
        <v>310</v>
      </c>
      <c r="AT236" s="99" t="s">
        <v>207</v>
      </c>
      <c r="AU236" s="99" t="s">
        <v>81</v>
      </c>
      <c r="AY236" s="18" t="s">
        <v>204</v>
      </c>
      <c r="BE236" s="100">
        <f>IF(N236="základní",J236,0)</f>
        <v>0</v>
      </c>
      <c r="BF236" s="100">
        <f>IF(N236="snížená",J236,0)</f>
        <v>0</v>
      </c>
      <c r="BG236" s="100">
        <f>IF(N236="zákl. přenesená",J236,0)</f>
        <v>0</v>
      </c>
      <c r="BH236" s="100">
        <f>IF(N236="sníž. přenesená",J236,0)</f>
        <v>0</v>
      </c>
      <c r="BI236" s="100">
        <f>IF(N236="nulová",J236,0)</f>
        <v>0</v>
      </c>
      <c r="BJ236" s="18" t="s">
        <v>81</v>
      </c>
      <c r="BK236" s="100">
        <f>ROUND(I236*H236,2)</f>
        <v>0</v>
      </c>
      <c r="BL236" s="18" t="s">
        <v>310</v>
      </c>
      <c r="BM236" s="99" t="s">
        <v>368</v>
      </c>
    </row>
    <row r="237" spans="1:65" s="13" customFormat="1" x14ac:dyDescent="0.2">
      <c r="A237" s="225"/>
      <c r="B237" s="226"/>
      <c r="C237" s="225"/>
      <c r="D237" s="200" t="s">
        <v>212</v>
      </c>
      <c r="E237" s="227" t="s">
        <v>1</v>
      </c>
      <c r="F237" s="228" t="s">
        <v>2963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81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3" customFormat="1" ht="22.5" x14ac:dyDescent="0.2">
      <c r="A238" s="225"/>
      <c r="B238" s="226"/>
      <c r="C238" s="225"/>
      <c r="D238" s="200" t="s">
        <v>212</v>
      </c>
      <c r="E238" s="227" t="s">
        <v>1</v>
      </c>
      <c r="F238" s="228" t="s">
        <v>2964</v>
      </c>
      <c r="G238" s="225"/>
      <c r="H238" s="227" t="s">
        <v>1</v>
      </c>
      <c r="I238" s="225"/>
      <c r="J238" s="225"/>
      <c r="K238" s="225"/>
      <c r="L238" s="226"/>
      <c r="M238" s="229"/>
      <c r="N238" s="230"/>
      <c r="O238" s="230"/>
      <c r="P238" s="230"/>
      <c r="Q238" s="230"/>
      <c r="R238" s="230"/>
      <c r="S238" s="230"/>
      <c r="T238" s="231"/>
      <c r="U238" s="225"/>
      <c r="V238" s="225"/>
      <c r="AT238" s="101" t="s">
        <v>212</v>
      </c>
      <c r="AU238" s="101" t="s">
        <v>81</v>
      </c>
      <c r="AV238" s="13" t="s">
        <v>81</v>
      </c>
      <c r="AW238" s="13" t="s">
        <v>32</v>
      </c>
      <c r="AX238" s="13" t="s">
        <v>75</v>
      </c>
      <c r="AY238" s="101" t="s">
        <v>204</v>
      </c>
    </row>
    <row r="239" spans="1:65" s="13" customFormat="1" x14ac:dyDescent="0.2">
      <c r="A239" s="225"/>
      <c r="B239" s="226"/>
      <c r="C239" s="225"/>
      <c r="D239" s="200" t="s">
        <v>212</v>
      </c>
      <c r="E239" s="227" t="s">
        <v>1</v>
      </c>
      <c r="F239" s="228" t="s">
        <v>2965</v>
      </c>
      <c r="G239" s="225"/>
      <c r="H239" s="227" t="s">
        <v>1</v>
      </c>
      <c r="I239" s="225"/>
      <c r="J239" s="225"/>
      <c r="K239" s="225"/>
      <c r="L239" s="226"/>
      <c r="M239" s="229"/>
      <c r="N239" s="230"/>
      <c r="O239" s="230"/>
      <c r="P239" s="230"/>
      <c r="Q239" s="230"/>
      <c r="R239" s="230"/>
      <c r="S239" s="230"/>
      <c r="T239" s="231"/>
      <c r="U239" s="225"/>
      <c r="V239" s="225"/>
      <c r="AT239" s="101" t="s">
        <v>212</v>
      </c>
      <c r="AU239" s="101" t="s">
        <v>81</v>
      </c>
      <c r="AV239" s="13" t="s">
        <v>81</v>
      </c>
      <c r="AW239" s="13" t="s">
        <v>32</v>
      </c>
      <c r="AX239" s="13" t="s">
        <v>75</v>
      </c>
      <c r="AY239" s="101" t="s">
        <v>204</v>
      </c>
    </row>
    <row r="240" spans="1:65" s="13" customFormat="1" ht="22.5" x14ac:dyDescent="0.2">
      <c r="A240" s="225"/>
      <c r="B240" s="226"/>
      <c r="C240" s="225"/>
      <c r="D240" s="200" t="s">
        <v>212</v>
      </c>
      <c r="E240" s="227" t="s">
        <v>1</v>
      </c>
      <c r="F240" s="228" t="s">
        <v>2981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81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2967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ht="22.5" x14ac:dyDescent="0.2">
      <c r="A242" s="225"/>
      <c r="B242" s="226"/>
      <c r="C242" s="225"/>
      <c r="D242" s="200" t="s">
        <v>212</v>
      </c>
      <c r="E242" s="227" t="s">
        <v>1</v>
      </c>
      <c r="F242" s="228" t="s">
        <v>2968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4" customFormat="1" x14ac:dyDescent="0.2">
      <c r="A243" s="198"/>
      <c r="B243" s="199"/>
      <c r="C243" s="198"/>
      <c r="D243" s="200" t="s">
        <v>212</v>
      </c>
      <c r="E243" s="201" t="s">
        <v>1</v>
      </c>
      <c r="F243" s="202" t="s">
        <v>81</v>
      </c>
      <c r="G243" s="198"/>
      <c r="H243" s="203">
        <v>1</v>
      </c>
      <c r="I243" s="198"/>
      <c r="J243" s="198"/>
      <c r="K243" s="198"/>
      <c r="L243" s="199"/>
      <c r="M243" s="204"/>
      <c r="N243" s="205"/>
      <c r="O243" s="205"/>
      <c r="P243" s="205"/>
      <c r="Q243" s="205"/>
      <c r="R243" s="205"/>
      <c r="S243" s="205"/>
      <c r="T243" s="206"/>
      <c r="U243" s="198"/>
      <c r="V243" s="198"/>
      <c r="AT243" s="102" t="s">
        <v>212</v>
      </c>
      <c r="AU243" s="102" t="s">
        <v>81</v>
      </c>
      <c r="AV243" s="14" t="s">
        <v>83</v>
      </c>
      <c r="AW243" s="14" t="s">
        <v>32</v>
      </c>
      <c r="AX243" s="14" t="s">
        <v>75</v>
      </c>
      <c r="AY243" s="102" t="s">
        <v>204</v>
      </c>
    </row>
    <row r="244" spans="1:65" s="15" customFormat="1" x14ac:dyDescent="0.2">
      <c r="A244" s="207"/>
      <c r="B244" s="208"/>
      <c r="C244" s="207"/>
      <c r="D244" s="200" t="s">
        <v>212</v>
      </c>
      <c r="E244" s="209" t="s">
        <v>1</v>
      </c>
      <c r="F244" s="210" t="s">
        <v>227</v>
      </c>
      <c r="G244" s="207"/>
      <c r="H244" s="211">
        <v>1</v>
      </c>
      <c r="I244" s="207"/>
      <c r="J244" s="207"/>
      <c r="K244" s="207"/>
      <c r="L244" s="208"/>
      <c r="M244" s="212"/>
      <c r="N244" s="213"/>
      <c r="O244" s="213"/>
      <c r="P244" s="213"/>
      <c r="Q244" s="213"/>
      <c r="R244" s="213"/>
      <c r="S244" s="213"/>
      <c r="T244" s="214"/>
      <c r="U244" s="207"/>
      <c r="V244" s="207"/>
      <c r="AT244" s="103" t="s">
        <v>212</v>
      </c>
      <c r="AU244" s="103" t="s">
        <v>81</v>
      </c>
      <c r="AV244" s="15" t="s">
        <v>211</v>
      </c>
      <c r="AW244" s="15" t="s">
        <v>32</v>
      </c>
      <c r="AX244" s="15" t="s">
        <v>81</v>
      </c>
      <c r="AY244" s="103" t="s">
        <v>204</v>
      </c>
    </row>
    <row r="245" spans="1:65" s="2" customFormat="1" ht="44.25" customHeight="1" x14ac:dyDescent="0.2">
      <c r="A245" s="111"/>
      <c r="B245" s="112"/>
      <c r="C245" s="187" t="s">
        <v>305</v>
      </c>
      <c r="D245" s="187" t="s">
        <v>207</v>
      </c>
      <c r="E245" s="188" t="s">
        <v>2996</v>
      </c>
      <c r="F245" s="189" t="s">
        <v>2997</v>
      </c>
      <c r="G245" s="190" t="s">
        <v>282</v>
      </c>
      <c r="H245" s="191">
        <v>9</v>
      </c>
      <c r="I245" s="192"/>
      <c r="J245" s="192">
        <f>ROUND(I245*H245,2)</f>
        <v>0</v>
      </c>
      <c r="K245" s="193"/>
      <c r="L245" s="112"/>
      <c r="M245" s="194" t="s">
        <v>1</v>
      </c>
      <c r="N245" s="195" t="s">
        <v>40</v>
      </c>
      <c r="O245" s="196">
        <v>0</v>
      </c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111"/>
      <c r="V245" s="111"/>
      <c r="W245" s="29"/>
      <c r="X245" s="29"/>
      <c r="Y245" s="29"/>
      <c r="Z245" s="29"/>
      <c r="AA245" s="29"/>
      <c r="AB245" s="29"/>
      <c r="AC245" s="29"/>
      <c r="AD245" s="29"/>
      <c r="AE245" s="29"/>
      <c r="AR245" s="99" t="s">
        <v>310</v>
      </c>
      <c r="AT245" s="99" t="s">
        <v>207</v>
      </c>
      <c r="AU245" s="99" t="s">
        <v>81</v>
      </c>
      <c r="AY245" s="18" t="s">
        <v>204</v>
      </c>
      <c r="BE245" s="100">
        <f>IF(N245="základní",J245,0)</f>
        <v>0</v>
      </c>
      <c r="BF245" s="100">
        <f>IF(N245="snížená",J245,0)</f>
        <v>0</v>
      </c>
      <c r="BG245" s="100">
        <f>IF(N245="zákl. přenesená",J245,0)</f>
        <v>0</v>
      </c>
      <c r="BH245" s="100">
        <f>IF(N245="sníž. přenesená",J245,0)</f>
        <v>0</v>
      </c>
      <c r="BI245" s="100">
        <f>IF(N245="nulová",J245,0)</f>
        <v>0</v>
      </c>
      <c r="BJ245" s="18" t="s">
        <v>81</v>
      </c>
      <c r="BK245" s="100">
        <f>ROUND(I245*H245,2)</f>
        <v>0</v>
      </c>
      <c r="BL245" s="18" t="s">
        <v>310</v>
      </c>
      <c r="BM245" s="99" t="s">
        <v>379</v>
      </c>
    </row>
    <row r="246" spans="1:65" s="13" customFormat="1" x14ac:dyDescent="0.2">
      <c r="A246" s="225"/>
      <c r="B246" s="226"/>
      <c r="C246" s="225"/>
      <c r="D246" s="200" t="s">
        <v>212</v>
      </c>
      <c r="E246" s="227" t="s">
        <v>1</v>
      </c>
      <c r="F246" s="228" t="s">
        <v>2963</v>
      </c>
      <c r="G246" s="225"/>
      <c r="H246" s="227" t="s">
        <v>1</v>
      </c>
      <c r="I246" s="225"/>
      <c r="J246" s="225"/>
      <c r="K246" s="225"/>
      <c r="L246" s="226"/>
      <c r="M246" s="229"/>
      <c r="N246" s="230"/>
      <c r="O246" s="230"/>
      <c r="P246" s="230"/>
      <c r="Q246" s="230"/>
      <c r="R246" s="230"/>
      <c r="S246" s="230"/>
      <c r="T246" s="231"/>
      <c r="U246" s="225"/>
      <c r="V246" s="225"/>
      <c r="AT246" s="101" t="s">
        <v>212</v>
      </c>
      <c r="AU246" s="101" t="s">
        <v>81</v>
      </c>
      <c r="AV246" s="13" t="s">
        <v>81</v>
      </c>
      <c r="AW246" s="13" t="s">
        <v>32</v>
      </c>
      <c r="AX246" s="13" t="s">
        <v>75</v>
      </c>
      <c r="AY246" s="101" t="s">
        <v>204</v>
      </c>
    </row>
    <row r="247" spans="1:65" s="13" customFormat="1" ht="22.5" x14ac:dyDescent="0.2">
      <c r="A247" s="225"/>
      <c r="B247" s="226"/>
      <c r="C247" s="225"/>
      <c r="D247" s="200" t="s">
        <v>212</v>
      </c>
      <c r="E247" s="227" t="s">
        <v>1</v>
      </c>
      <c r="F247" s="228" t="s">
        <v>2964</v>
      </c>
      <c r="G247" s="225"/>
      <c r="H247" s="227" t="s">
        <v>1</v>
      </c>
      <c r="I247" s="225"/>
      <c r="J247" s="225"/>
      <c r="K247" s="225"/>
      <c r="L247" s="226"/>
      <c r="M247" s="229"/>
      <c r="N247" s="230"/>
      <c r="O247" s="230"/>
      <c r="P247" s="230"/>
      <c r="Q247" s="230"/>
      <c r="R247" s="230"/>
      <c r="S247" s="230"/>
      <c r="T247" s="231"/>
      <c r="U247" s="225"/>
      <c r="V247" s="225"/>
      <c r="AT247" s="101" t="s">
        <v>212</v>
      </c>
      <c r="AU247" s="101" t="s">
        <v>81</v>
      </c>
      <c r="AV247" s="13" t="s">
        <v>81</v>
      </c>
      <c r="AW247" s="13" t="s">
        <v>32</v>
      </c>
      <c r="AX247" s="13" t="s">
        <v>75</v>
      </c>
      <c r="AY247" s="101" t="s">
        <v>204</v>
      </c>
    </row>
    <row r="248" spans="1:65" s="13" customFormat="1" x14ac:dyDescent="0.2">
      <c r="A248" s="225"/>
      <c r="B248" s="226"/>
      <c r="C248" s="225"/>
      <c r="D248" s="200" t="s">
        <v>212</v>
      </c>
      <c r="E248" s="227" t="s">
        <v>1</v>
      </c>
      <c r="F248" s="228" t="s">
        <v>2965</v>
      </c>
      <c r="G248" s="225"/>
      <c r="H248" s="227" t="s">
        <v>1</v>
      </c>
      <c r="I248" s="225"/>
      <c r="J248" s="225"/>
      <c r="K248" s="225"/>
      <c r="L248" s="226"/>
      <c r="M248" s="229"/>
      <c r="N248" s="230"/>
      <c r="O248" s="230"/>
      <c r="P248" s="230"/>
      <c r="Q248" s="230"/>
      <c r="R248" s="230"/>
      <c r="S248" s="230"/>
      <c r="T248" s="231"/>
      <c r="U248" s="225"/>
      <c r="V248" s="225"/>
      <c r="AT248" s="101" t="s">
        <v>212</v>
      </c>
      <c r="AU248" s="101" t="s">
        <v>81</v>
      </c>
      <c r="AV248" s="13" t="s">
        <v>81</v>
      </c>
      <c r="AW248" s="13" t="s">
        <v>32</v>
      </c>
      <c r="AX248" s="13" t="s">
        <v>75</v>
      </c>
      <c r="AY248" s="101" t="s">
        <v>204</v>
      </c>
    </row>
    <row r="249" spans="1:65" s="13" customFormat="1" ht="22.5" x14ac:dyDescent="0.2">
      <c r="A249" s="225"/>
      <c r="B249" s="226"/>
      <c r="C249" s="225"/>
      <c r="D249" s="200" t="s">
        <v>212</v>
      </c>
      <c r="E249" s="227" t="s">
        <v>1</v>
      </c>
      <c r="F249" s="228" t="s">
        <v>2981</v>
      </c>
      <c r="G249" s="225"/>
      <c r="H249" s="227" t="s">
        <v>1</v>
      </c>
      <c r="I249" s="225"/>
      <c r="J249" s="225"/>
      <c r="K249" s="225"/>
      <c r="L249" s="226"/>
      <c r="M249" s="229"/>
      <c r="N249" s="230"/>
      <c r="O249" s="230"/>
      <c r="P249" s="230"/>
      <c r="Q249" s="230"/>
      <c r="R249" s="230"/>
      <c r="S249" s="230"/>
      <c r="T249" s="231"/>
      <c r="U249" s="225"/>
      <c r="V249" s="225"/>
      <c r="AT249" s="101" t="s">
        <v>212</v>
      </c>
      <c r="AU249" s="101" t="s">
        <v>81</v>
      </c>
      <c r="AV249" s="13" t="s">
        <v>81</v>
      </c>
      <c r="AW249" s="13" t="s">
        <v>32</v>
      </c>
      <c r="AX249" s="13" t="s">
        <v>75</v>
      </c>
      <c r="AY249" s="101" t="s">
        <v>204</v>
      </c>
    </row>
    <row r="250" spans="1:65" s="13" customFormat="1" x14ac:dyDescent="0.2">
      <c r="A250" s="225"/>
      <c r="B250" s="226"/>
      <c r="C250" s="225"/>
      <c r="D250" s="200" t="s">
        <v>212</v>
      </c>
      <c r="E250" s="227" t="s">
        <v>1</v>
      </c>
      <c r="F250" s="228" t="s">
        <v>2967</v>
      </c>
      <c r="G250" s="225"/>
      <c r="H250" s="227" t="s">
        <v>1</v>
      </c>
      <c r="I250" s="225"/>
      <c r="J250" s="225"/>
      <c r="K250" s="225"/>
      <c r="L250" s="226"/>
      <c r="M250" s="229"/>
      <c r="N250" s="230"/>
      <c r="O250" s="230"/>
      <c r="P250" s="230"/>
      <c r="Q250" s="230"/>
      <c r="R250" s="230"/>
      <c r="S250" s="230"/>
      <c r="T250" s="231"/>
      <c r="U250" s="225"/>
      <c r="V250" s="225"/>
      <c r="AT250" s="101" t="s">
        <v>212</v>
      </c>
      <c r="AU250" s="101" t="s">
        <v>81</v>
      </c>
      <c r="AV250" s="13" t="s">
        <v>81</v>
      </c>
      <c r="AW250" s="13" t="s">
        <v>32</v>
      </c>
      <c r="AX250" s="13" t="s">
        <v>75</v>
      </c>
      <c r="AY250" s="101" t="s">
        <v>204</v>
      </c>
    </row>
    <row r="251" spans="1:65" s="13" customFormat="1" ht="22.5" x14ac:dyDescent="0.2">
      <c r="A251" s="225"/>
      <c r="B251" s="226"/>
      <c r="C251" s="225"/>
      <c r="D251" s="200" t="s">
        <v>212</v>
      </c>
      <c r="E251" s="227" t="s">
        <v>1</v>
      </c>
      <c r="F251" s="228" t="s">
        <v>2968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81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4" customFormat="1" x14ac:dyDescent="0.2">
      <c r="A252" s="198"/>
      <c r="B252" s="199"/>
      <c r="C252" s="198"/>
      <c r="D252" s="200" t="s">
        <v>212</v>
      </c>
      <c r="E252" s="201" t="s">
        <v>1</v>
      </c>
      <c r="F252" s="202" t="s">
        <v>284</v>
      </c>
      <c r="G252" s="198"/>
      <c r="H252" s="203">
        <v>9</v>
      </c>
      <c r="I252" s="198"/>
      <c r="J252" s="198"/>
      <c r="K252" s="198"/>
      <c r="L252" s="199"/>
      <c r="M252" s="204"/>
      <c r="N252" s="205"/>
      <c r="O252" s="205"/>
      <c r="P252" s="205"/>
      <c r="Q252" s="205"/>
      <c r="R252" s="205"/>
      <c r="S252" s="205"/>
      <c r="T252" s="206"/>
      <c r="U252" s="198"/>
      <c r="V252" s="198"/>
      <c r="AT252" s="102" t="s">
        <v>212</v>
      </c>
      <c r="AU252" s="102" t="s">
        <v>81</v>
      </c>
      <c r="AV252" s="14" t="s">
        <v>83</v>
      </c>
      <c r="AW252" s="14" t="s">
        <v>32</v>
      </c>
      <c r="AX252" s="14" t="s">
        <v>75</v>
      </c>
      <c r="AY252" s="102" t="s">
        <v>204</v>
      </c>
    </row>
    <row r="253" spans="1:65" s="15" customFormat="1" x14ac:dyDescent="0.2">
      <c r="A253" s="207"/>
      <c r="B253" s="208"/>
      <c r="C253" s="207"/>
      <c r="D253" s="200" t="s">
        <v>212</v>
      </c>
      <c r="E253" s="209" t="s">
        <v>1</v>
      </c>
      <c r="F253" s="210" t="s">
        <v>227</v>
      </c>
      <c r="G253" s="207"/>
      <c r="H253" s="211">
        <v>9</v>
      </c>
      <c r="I253" s="207"/>
      <c r="J253" s="207"/>
      <c r="K253" s="207"/>
      <c r="L253" s="208"/>
      <c r="M253" s="212"/>
      <c r="N253" s="213"/>
      <c r="O253" s="213"/>
      <c r="P253" s="213"/>
      <c r="Q253" s="213"/>
      <c r="R253" s="213"/>
      <c r="S253" s="213"/>
      <c r="T253" s="214"/>
      <c r="U253" s="207"/>
      <c r="V253" s="207"/>
      <c r="AT253" s="103" t="s">
        <v>212</v>
      </c>
      <c r="AU253" s="103" t="s">
        <v>81</v>
      </c>
      <c r="AV253" s="15" t="s">
        <v>211</v>
      </c>
      <c r="AW253" s="15" t="s">
        <v>32</v>
      </c>
      <c r="AX253" s="15" t="s">
        <v>81</v>
      </c>
      <c r="AY253" s="103" t="s">
        <v>204</v>
      </c>
    </row>
    <row r="254" spans="1:65" s="2" customFormat="1" ht="44.25" customHeight="1" x14ac:dyDescent="0.2">
      <c r="A254" s="111"/>
      <c r="B254" s="112"/>
      <c r="C254" s="187" t="s">
        <v>8</v>
      </c>
      <c r="D254" s="187" t="s">
        <v>207</v>
      </c>
      <c r="E254" s="188" t="s">
        <v>2998</v>
      </c>
      <c r="F254" s="189" t="s">
        <v>2999</v>
      </c>
      <c r="G254" s="190" t="s">
        <v>282</v>
      </c>
      <c r="H254" s="191">
        <v>3</v>
      </c>
      <c r="I254" s="192"/>
      <c r="J254" s="192">
        <f>ROUND(I254*H254,2)</f>
        <v>0</v>
      </c>
      <c r="K254" s="193"/>
      <c r="L254" s="112"/>
      <c r="M254" s="194" t="s">
        <v>1</v>
      </c>
      <c r="N254" s="195" t="s">
        <v>40</v>
      </c>
      <c r="O254" s="196">
        <v>0</v>
      </c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111"/>
      <c r="V254" s="111"/>
      <c r="W254" s="29"/>
      <c r="X254" s="29"/>
      <c r="Y254" s="29"/>
      <c r="Z254" s="29"/>
      <c r="AA254" s="29"/>
      <c r="AB254" s="29"/>
      <c r="AC254" s="29"/>
      <c r="AD254" s="29"/>
      <c r="AE254" s="29"/>
      <c r="AR254" s="99" t="s">
        <v>310</v>
      </c>
      <c r="AT254" s="99" t="s">
        <v>207</v>
      </c>
      <c r="AU254" s="99" t="s">
        <v>81</v>
      </c>
      <c r="AY254" s="18" t="s">
        <v>204</v>
      </c>
      <c r="BE254" s="100">
        <f>IF(N254="základní",J254,0)</f>
        <v>0</v>
      </c>
      <c r="BF254" s="100">
        <f>IF(N254="snížená",J254,0)</f>
        <v>0</v>
      </c>
      <c r="BG254" s="100">
        <f>IF(N254="zákl. přenesená",J254,0)</f>
        <v>0</v>
      </c>
      <c r="BH254" s="100">
        <f>IF(N254="sníž. přenesená",J254,0)</f>
        <v>0</v>
      </c>
      <c r="BI254" s="100">
        <f>IF(N254="nulová",J254,0)</f>
        <v>0</v>
      </c>
      <c r="BJ254" s="18" t="s">
        <v>81</v>
      </c>
      <c r="BK254" s="100">
        <f>ROUND(I254*H254,2)</f>
        <v>0</v>
      </c>
      <c r="BL254" s="18" t="s">
        <v>310</v>
      </c>
      <c r="BM254" s="99" t="s">
        <v>223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2963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81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3" customFormat="1" ht="22.5" x14ac:dyDescent="0.2">
      <c r="A256" s="225"/>
      <c r="B256" s="226"/>
      <c r="C256" s="225"/>
      <c r="D256" s="200" t="s">
        <v>212</v>
      </c>
      <c r="E256" s="227" t="s">
        <v>1</v>
      </c>
      <c r="F256" s="228" t="s">
        <v>2964</v>
      </c>
      <c r="G256" s="225"/>
      <c r="H256" s="227" t="s">
        <v>1</v>
      </c>
      <c r="I256" s="225"/>
      <c r="J256" s="225"/>
      <c r="K256" s="225"/>
      <c r="L256" s="226"/>
      <c r="M256" s="229"/>
      <c r="N256" s="230"/>
      <c r="O256" s="230"/>
      <c r="P256" s="230"/>
      <c r="Q256" s="230"/>
      <c r="R256" s="230"/>
      <c r="S256" s="230"/>
      <c r="T256" s="231"/>
      <c r="U256" s="225"/>
      <c r="V256" s="225"/>
      <c r="AT256" s="101" t="s">
        <v>212</v>
      </c>
      <c r="AU256" s="101" t="s">
        <v>81</v>
      </c>
      <c r="AV256" s="13" t="s">
        <v>81</v>
      </c>
      <c r="AW256" s="13" t="s">
        <v>32</v>
      </c>
      <c r="AX256" s="13" t="s">
        <v>75</v>
      </c>
      <c r="AY256" s="101" t="s">
        <v>204</v>
      </c>
    </row>
    <row r="257" spans="1:65" s="13" customFormat="1" x14ac:dyDescent="0.2">
      <c r="A257" s="225"/>
      <c r="B257" s="226"/>
      <c r="C257" s="225"/>
      <c r="D257" s="200" t="s">
        <v>212</v>
      </c>
      <c r="E257" s="227" t="s">
        <v>1</v>
      </c>
      <c r="F257" s="228" t="s">
        <v>2965</v>
      </c>
      <c r="G257" s="225"/>
      <c r="H257" s="227" t="s">
        <v>1</v>
      </c>
      <c r="I257" s="225"/>
      <c r="J257" s="225"/>
      <c r="K257" s="225"/>
      <c r="L257" s="226"/>
      <c r="M257" s="229"/>
      <c r="N257" s="230"/>
      <c r="O257" s="230"/>
      <c r="P257" s="230"/>
      <c r="Q257" s="230"/>
      <c r="R257" s="230"/>
      <c r="S257" s="230"/>
      <c r="T257" s="231"/>
      <c r="U257" s="225"/>
      <c r="V257" s="225"/>
      <c r="AT257" s="101" t="s">
        <v>212</v>
      </c>
      <c r="AU257" s="101" t="s">
        <v>81</v>
      </c>
      <c r="AV257" s="13" t="s">
        <v>81</v>
      </c>
      <c r="AW257" s="13" t="s">
        <v>32</v>
      </c>
      <c r="AX257" s="13" t="s">
        <v>75</v>
      </c>
      <c r="AY257" s="101" t="s">
        <v>204</v>
      </c>
    </row>
    <row r="258" spans="1:65" s="13" customFormat="1" ht="22.5" x14ac:dyDescent="0.2">
      <c r="A258" s="225"/>
      <c r="B258" s="226"/>
      <c r="C258" s="225"/>
      <c r="D258" s="200" t="s">
        <v>212</v>
      </c>
      <c r="E258" s="227" t="s">
        <v>1</v>
      </c>
      <c r="F258" s="228" t="s">
        <v>2981</v>
      </c>
      <c r="G258" s="225"/>
      <c r="H258" s="227" t="s">
        <v>1</v>
      </c>
      <c r="I258" s="225"/>
      <c r="J258" s="225"/>
      <c r="K258" s="225"/>
      <c r="L258" s="226"/>
      <c r="M258" s="229"/>
      <c r="N258" s="230"/>
      <c r="O258" s="230"/>
      <c r="P258" s="230"/>
      <c r="Q258" s="230"/>
      <c r="R258" s="230"/>
      <c r="S258" s="230"/>
      <c r="T258" s="231"/>
      <c r="U258" s="225"/>
      <c r="V258" s="225"/>
      <c r="AT258" s="101" t="s">
        <v>212</v>
      </c>
      <c r="AU258" s="101" t="s">
        <v>81</v>
      </c>
      <c r="AV258" s="13" t="s">
        <v>81</v>
      </c>
      <c r="AW258" s="13" t="s">
        <v>32</v>
      </c>
      <c r="AX258" s="13" t="s">
        <v>75</v>
      </c>
      <c r="AY258" s="101" t="s">
        <v>204</v>
      </c>
    </row>
    <row r="259" spans="1:65" s="13" customFormat="1" x14ac:dyDescent="0.2">
      <c r="A259" s="225"/>
      <c r="B259" s="226"/>
      <c r="C259" s="225"/>
      <c r="D259" s="200" t="s">
        <v>212</v>
      </c>
      <c r="E259" s="227" t="s">
        <v>1</v>
      </c>
      <c r="F259" s="228" t="s">
        <v>2967</v>
      </c>
      <c r="G259" s="225"/>
      <c r="H259" s="227" t="s">
        <v>1</v>
      </c>
      <c r="I259" s="225"/>
      <c r="J259" s="225"/>
      <c r="K259" s="225"/>
      <c r="L259" s="226"/>
      <c r="M259" s="229"/>
      <c r="N259" s="230"/>
      <c r="O259" s="230"/>
      <c r="P259" s="230"/>
      <c r="Q259" s="230"/>
      <c r="R259" s="230"/>
      <c r="S259" s="230"/>
      <c r="T259" s="231"/>
      <c r="U259" s="225"/>
      <c r="V259" s="225"/>
      <c r="AT259" s="101" t="s">
        <v>212</v>
      </c>
      <c r="AU259" s="101" t="s">
        <v>81</v>
      </c>
      <c r="AV259" s="13" t="s">
        <v>81</v>
      </c>
      <c r="AW259" s="13" t="s">
        <v>32</v>
      </c>
      <c r="AX259" s="13" t="s">
        <v>75</v>
      </c>
      <c r="AY259" s="101" t="s">
        <v>204</v>
      </c>
    </row>
    <row r="260" spans="1:65" s="13" customFormat="1" ht="22.5" x14ac:dyDescent="0.2">
      <c r="A260" s="225"/>
      <c r="B260" s="226"/>
      <c r="C260" s="225"/>
      <c r="D260" s="200" t="s">
        <v>212</v>
      </c>
      <c r="E260" s="227" t="s">
        <v>1</v>
      </c>
      <c r="F260" s="228" t="s">
        <v>2968</v>
      </c>
      <c r="G260" s="225"/>
      <c r="H260" s="227" t="s">
        <v>1</v>
      </c>
      <c r="I260" s="225"/>
      <c r="J260" s="225"/>
      <c r="K260" s="225"/>
      <c r="L260" s="226"/>
      <c r="M260" s="229"/>
      <c r="N260" s="230"/>
      <c r="O260" s="230"/>
      <c r="P260" s="230"/>
      <c r="Q260" s="230"/>
      <c r="R260" s="230"/>
      <c r="S260" s="230"/>
      <c r="T260" s="231"/>
      <c r="U260" s="225"/>
      <c r="V260" s="225"/>
      <c r="AT260" s="101" t="s">
        <v>212</v>
      </c>
      <c r="AU260" s="101" t="s">
        <v>81</v>
      </c>
      <c r="AV260" s="13" t="s">
        <v>81</v>
      </c>
      <c r="AW260" s="13" t="s">
        <v>32</v>
      </c>
      <c r="AX260" s="13" t="s">
        <v>75</v>
      </c>
      <c r="AY260" s="101" t="s">
        <v>204</v>
      </c>
    </row>
    <row r="261" spans="1:65" s="14" customFormat="1" x14ac:dyDescent="0.2">
      <c r="A261" s="198"/>
      <c r="B261" s="199"/>
      <c r="C261" s="198"/>
      <c r="D261" s="200" t="s">
        <v>212</v>
      </c>
      <c r="E261" s="201" t="s">
        <v>1</v>
      </c>
      <c r="F261" s="202" t="s">
        <v>230</v>
      </c>
      <c r="G261" s="198"/>
      <c r="H261" s="203">
        <v>3</v>
      </c>
      <c r="I261" s="198"/>
      <c r="J261" s="198"/>
      <c r="K261" s="198"/>
      <c r="L261" s="199"/>
      <c r="M261" s="204"/>
      <c r="N261" s="205"/>
      <c r="O261" s="205"/>
      <c r="P261" s="205"/>
      <c r="Q261" s="205"/>
      <c r="R261" s="205"/>
      <c r="S261" s="205"/>
      <c r="T261" s="206"/>
      <c r="U261" s="198"/>
      <c r="V261" s="198"/>
      <c r="AT261" s="102" t="s">
        <v>212</v>
      </c>
      <c r="AU261" s="102" t="s">
        <v>81</v>
      </c>
      <c r="AV261" s="14" t="s">
        <v>83</v>
      </c>
      <c r="AW261" s="14" t="s">
        <v>32</v>
      </c>
      <c r="AX261" s="14" t="s">
        <v>75</v>
      </c>
      <c r="AY261" s="102" t="s">
        <v>204</v>
      </c>
    </row>
    <row r="262" spans="1:65" s="15" customFormat="1" x14ac:dyDescent="0.2">
      <c r="A262" s="207"/>
      <c r="B262" s="208"/>
      <c r="C262" s="207"/>
      <c r="D262" s="200" t="s">
        <v>212</v>
      </c>
      <c r="E262" s="209" t="s">
        <v>1</v>
      </c>
      <c r="F262" s="210" t="s">
        <v>227</v>
      </c>
      <c r="G262" s="207"/>
      <c r="H262" s="211">
        <v>3</v>
      </c>
      <c r="I262" s="207"/>
      <c r="J262" s="207"/>
      <c r="K262" s="207"/>
      <c r="L262" s="208"/>
      <c r="M262" s="212"/>
      <c r="N262" s="213"/>
      <c r="O262" s="213"/>
      <c r="P262" s="213"/>
      <c r="Q262" s="213"/>
      <c r="R262" s="213"/>
      <c r="S262" s="213"/>
      <c r="T262" s="214"/>
      <c r="U262" s="207"/>
      <c r="V262" s="207"/>
      <c r="AT262" s="103" t="s">
        <v>212</v>
      </c>
      <c r="AU262" s="103" t="s">
        <v>81</v>
      </c>
      <c r="AV262" s="15" t="s">
        <v>211</v>
      </c>
      <c r="AW262" s="15" t="s">
        <v>32</v>
      </c>
      <c r="AX262" s="15" t="s">
        <v>81</v>
      </c>
      <c r="AY262" s="103" t="s">
        <v>204</v>
      </c>
    </row>
    <row r="263" spans="1:65" s="2" customFormat="1" ht="44.25" customHeight="1" x14ac:dyDescent="0.2">
      <c r="A263" s="111"/>
      <c r="B263" s="112"/>
      <c r="C263" s="187" t="s">
        <v>310</v>
      </c>
      <c r="D263" s="187" t="s">
        <v>207</v>
      </c>
      <c r="E263" s="188" t="s">
        <v>3000</v>
      </c>
      <c r="F263" s="189" t="s">
        <v>3001</v>
      </c>
      <c r="G263" s="190" t="s">
        <v>282</v>
      </c>
      <c r="H263" s="191">
        <v>3</v>
      </c>
      <c r="I263" s="192"/>
      <c r="J263" s="192">
        <f>ROUND(I263*H263,2)</f>
        <v>0</v>
      </c>
      <c r="K263" s="193"/>
      <c r="L263" s="112"/>
      <c r="M263" s="194" t="s">
        <v>1</v>
      </c>
      <c r="N263" s="195" t="s">
        <v>40</v>
      </c>
      <c r="O263" s="196">
        <v>0</v>
      </c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111"/>
      <c r="V263" s="111"/>
      <c r="W263" s="29"/>
      <c r="X263" s="29"/>
      <c r="Y263" s="29"/>
      <c r="Z263" s="29"/>
      <c r="AA263" s="29"/>
      <c r="AB263" s="29"/>
      <c r="AC263" s="29"/>
      <c r="AD263" s="29"/>
      <c r="AE263" s="29"/>
      <c r="AR263" s="99" t="s">
        <v>310</v>
      </c>
      <c r="AT263" s="99" t="s">
        <v>207</v>
      </c>
      <c r="AU263" s="99" t="s">
        <v>81</v>
      </c>
      <c r="AY263" s="18" t="s">
        <v>204</v>
      </c>
      <c r="BE263" s="100">
        <f>IF(N263="základní",J263,0)</f>
        <v>0</v>
      </c>
      <c r="BF263" s="100">
        <f>IF(N263="snížená",J263,0)</f>
        <v>0</v>
      </c>
      <c r="BG263" s="100">
        <f>IF(N263="zákl. přenesená",J263,0)</f>
        <v>0</v>
      </c>
      <c r="BH263" s="100">
        <f>IF(N263="sníž. přenesená",J263,0)</f>
        <v>0</v>
      </c>
      <c r="BI263" s="100">
        <f>IF(N263="nulová",J263,0)</f>
        <v>0</v>
      </c>
      <c r="BJ263" s="18" t="s">
        <v>81</v>
      </c>
      <c r="BK263" s="100">
        <f>ROUND(I263*H263,2)</f>
        <v>0</v>
      </c>
      <c r="BL263" s="18" t="s">
        <v>310</v>
      </c>
      <c r="BM263" s="99" t="s">
        <v>389</v>
      </c>
    </row>
    <row r="264" spans="1:65" s="13" customFormat="1" x14ac:dyDescent="0.2">
      <c r="A264" s="225"/>
      <c r="B264" s="226"/>
      <c r="C264" s="225"/>
      <c r="D264" s="200" t="s">
        <v>212</v>
      </c>
      <c r="E264" s="227" t="s">
        <v>1</v>
      </c>
      <c r="F264" s="228" t="s">
        <v>2963</v>
      </c>
      <c r="G264" s="225"/>
      <c r="H264" s="227" t="s">
        <v>1</v>
      </c>
      <c r="I264" s="225"/>
      <c r="J264" s="225"/>
      <c r="K264" s="225"/>
      <c r="L264" s="226"/>
      <c r="M264" s="229"/>
      <c r="N264" s="230"/>
      <c r="O264" s="230"/>
      <c r="P264" s="230"/>
      <c r="Q264" s="230"/>
      <c r="R264" s="230"/>
      <c r="S264" s="230"/>
      <c r="T264" s="231"/>
      <c r="U264" s="225"/>
      <c r="V264" s="225"/>
      <c r="AT264" s="101" t="s">
        <v>212</v>
      </c>
      <c r="AU264" s="101" t="s">
        <v>81</v>
      </c>
      <c r="AV264" s="13" t="s">
        <v>81</v>
      </c>
      <c r="AW264" s="13" t="s">
        <v>32</v>
      </c>
      <c r="AX264" s="13" t="s">
        <v>75</v>
      </c>
      <c r="AY264" s="101" t="s">
        <v>204</v>
      </c>
    </row>
    <row r="265" spans="1:65" s="13" customFormat="1" ht="22.5" x14ac:dyDescent="0.2">
      <c r="A265" s="225"/>
      <c r="B265" s="226"/>
      <c r="C265" s="225"/>
      <c r="D265" s="200" t="s">
        <v>212</v>
      </c>
      <c r="E265" s="227" t="s">
        <v>1</v>
      </c>
      <c r="F265" s="228" t="s">
        <v>2964</v>
      </c>
      <c r="G265" s="225"/>
      <c r="H265" s="227" t="s">
        <v>1</v>
      </c>
      <c r="I265" s="225"/>
      <c r="J265" s="225"/>
      <c r="K265" s="225"/>
      <c r="L265" s="226"/>
      <c r="M265" s="229"/>
      <c r="N265" s="230"/>
      <c r="O265" s="230"/>
      <c r="P265" s="230"/>
      <c r="Q265" s="230"/>
      <c r="R265" s="230"/>
      <c r="S265" s="230"/>
      <c r="T265" s="231"/>
      <c r="U265" s="225"/>
      <c r="V265" s="225"/>
      <c r="AT265" s="101" t="s">
        <v>212</v>
      </c>
      <c r="AU265" s="101" t="s">
        <v>81</v>
      </c>
      <c r="AV265" s="13" t="s">
        <v>81</v>
      </c>
      <c r="AW265" s="13" t="s">
        <v>32</v>
      </c>
      <c r="AX265" s="13" t="s">
        <v>75</v>
      </c>
      <c r="AY265" s="101" t="s">
        <v>204</v>
      </c>
    </row>
    <row r="266" spans="1:65" s="13" customFormat="1" x14ac:dyDescent="0.2">
      <c r="A266" s="225"/>
      <c r="B266" s="226"/>
      <c r="C266" s="225"/>
      <c r="D266" s="200" t="s">
        <v>212</v>
      </c>
      <c r="E266" s="227" t="s">
        <v>1</v>
      </c>
      <c r="F266" s="228" t="s">
        <v>2965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81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3" customFormat="1" ht="22.5" x14ac:dyDescent="0.2">
      <c r="A267" s="225"/>
      <c r="B267" s="226"/>
      <c r="C267" s="225"/>
      <c r="D267" s="200" t="s">
        <v>212</v>
      </c>
      <c r="E267" s="227" t="s">
        <v>1</v>
      </c>
      <c r="F267" s="228" t="s">
        <v>2981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81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3" customFormat="1" x14ac:dyDescent="0.2">
      <c r="A268" s="225"/>
      <c r="B268" s="226"/>
      <c r="C268" s="225"/>
      <c r="D268" s="200" t="s">
        <v>212</v>
      </c>
      <c r="E268" s="227" t="s">
        <v>1</v>
      </c>
      <c r="F268" s="228" t="s">
        <v>2967</v>
      </c>
      <c r="G268" s="225"/>
      <c r="H268" s="227" t="s">
        <v>1</v>
      </c>
      <c r="I268" s="225"/>
      <c r="J268" s="225"/>
      <c r="K268" s="225"/>
      <c r="L268" s="226"/>
      <c r="M268" s="229"/>
      <c r="N268" s="230"/>
      <c r="O268" s="230"/>
      <c r="P268" s="230"/>
      <c r="Q268" s="230"/>
      <c r="R268" s="230"/>
      <c r="S268" s="230"/>
      <c r="T268" s="231"/>
      <c r="U268" s="225"/>
      <c r="V268" s="225"/>
      <c r="AT268" s="101" t="s">
        <v>212</v>
      </c>
      <c r="AU268" s="101" t="s">
        <v>81</v>
      </c>
      <c r="AV268" s="13" t="s">
        <v>81</v>
      </c>
      <c r="AW268" s="13" t="s">
        <v>32</v>
      </c>
      <c r="AX268" s="13" t="s">
        <v>75</v>
      </c>
      <c r="AY268" s="101" t="s">
        <v>204</v>
      </c>
    </row>
    <row r="269" spans="1:65" s="13" customFormat="1" ht="22.5" x14ac:dyDescent="0.2">
      <c r="A269" s="225"/>
      <c r="B269" s="226"/>
      <c r="C269" s="225"/>
      <c r="D269" s="200" t="s">
        <v>212</v>
      </c>
      <c r="E269" s="227" t="s">
        <v>1</v>
      </c>
      <c r="F269" s="228" t="s">
        <v>2968</v>
      </c>
      <c r="G269" s="225"/>
      <c r="H269" s="227" t="s">
        <v>1</v>
      </c>
      <c r="I269" s="225"/>
      <c r="J269" s="225"/>
      <c r="K269" s="225"/>
      <c r="L269" s="226"/>
      <c r="M269" s="229"/>
      <c r="N269" s="230"/>
      <c r="O269" s="230"/>
      <c r="P269" s="230"/>
      <c r="Q269" s="230"/>
      <c r="R269" s="230"/>
      <c r="S269" s="230"/>
      <c r="T269" s="231"/>
      <c r="U269" s="225"/>
      <c r="V269" s="225"/>
      <c r="AT269" s="101" t="s">
        <v>212</v>
      </c>
      <c r="AU269" s="101" t="s">
        <v>81</v>
      </c>
      <c r="AV269" s="13" t="s">
        <v>81</v>
      </c>
      <c r="AW269" s="13" t="s">
        <v>32</v>
      </c>
      <c r="AX269" s="13" t="s">
        <v>75</v>
      </c>
      <c r="AY269" s="101" t="s">
        <v>204</v>
      </c>
    </row>
    <row r="270" spans="1:65" s="14" customFormat="1" x14ac:dyDescent="0.2">
      <c r="A270" s="198"/>
      <c r="B270" s="199"/>
      <c r="C270" s="198"/>
      <c r="D270" s="200" t="s">
        <v>212</v>
      </c>
      <c r="E270" s="201" t="s">
        <v>1</v>
      </c>
      <c r="F270" s="202" t="s">
        <v>230</v>
      </c>
      <c r="G270" s="198"/>
      <c r="H270" s="203">
        <v>3</v>
      </c>
      <c r="I270" s="198"/>
      <c r="J270" s="198"/>
      <c r="K270" s="198"/>
      <c r="L270" s="199"/>
      <c r="M270" s="204"/>
      <c r="N270" s="205"/>
      <c r="O270" s="205"/>
      <c r="P270" s="205"/>
      <c r="Q270" s="205"/>
      <c r="R270" s="205"/>
      <c r="S270" s="205"/>
      <c r="T270" s="206"/>
      <c r="U270" s="198"/>
      <c r="V270" s="198"/>
      <c r="AT270" s="102" t="s">
        <v>212</v>
      </c>
      <c r="AU270" s="102" t="s">
        <v>81</v>
      </c>
      <c r="AV270" s="14" t="s">
        <v>83</v>
      </c>
      <c r="AW270" s="14" t="s">
        <v>32</v>
      </c>
      <c r="AX270" s="14" t="s">
        <v>75</v>
      </c>
      <c r="AY270" s="102" t="s">
        <v>204</v>
      </c>
    </row>
    <row r="271" spans="1:65" s="15" customFormat="1" x14ac:dyDescent="0.2">
      <c r="A271" s="207"/>
      <c r="B271" s="208"/>
      <c r="C271" s="207"/>
      <c r="D271" s="200" t="s">
        <v>212</v>
      </c>
      <c r="E271" s="209" t="s">
        <v>1</v>
      </c>
      <c r="F271" s="210" t="s">
        <v>227</v>
      </c>
      <c r="G271" s="207"/>
      <c r="H271" s="211">
        <v>3</v>
      </c>
      <c r="I271" s="207"/>
      <c r="J271" s="207"/>
      <c r="K271" s="207"/>
      <c r="L271" s="208"/>
      <c r="M271" s="212"/>
      <c r="N271" s="213"/>
      <c r="O271" s="213"/>
      <c r="P271" s="213"/>
      <c r="Q271" s="213"/>
      <c r="R271" s="213"/>
      <c r="S271" s="213"/>
      <c r="T271" s="214"/>
      <c r="U271" s="207"/>
      <c r="V271" s="207"/>
      <c r="AT271" s="103" t="s">
        <v>212</v>
      </c>
      <c r="AU271" s="103" t="s">
        <v>81</v>
      </c>
      <c r="AV271" s="15" t="s">
        <v>211</v>
      </c>
      <c r="AW271" s="15" t="s">
        <v>32</v>
      </c>
      <c r="AX271" s="15" t="s">
        <v>81</v>
      </c>
      <c r="AY271" s="103" t="s">
        <v>204</v>
      </c>
    </row>
    <row r="272" spans="1:65" s="2" customFormat="1" ht="44.25" customHeight="1" x14ac:dyDescent="0.2">
      <c r="A272" s="111"/>
      <c r="B272" s="112"/>
      <c r="C272" s="187" t="s">
        <v>376</v>
      </c>
      <c r="D272" s="187" t="s">
        <v>207</v>
      </c>
      <c r="E272" s="188" t="s">
        <v>3002</v>
      </c>
      <c r="F272" s="189" t="s">
        <v>3003</v>
      </c>
      <c r="G272" s="190" t="s">
        <v>282</v>
      </c>
      <c r="H272" s="191">
        <v>3</v>
      </c>
      <c r="I272" s="192"/>
      <c r="J272" s="192">
        <f>ROUND(I272*H272,2)</f>
        <v>0</v>
      </c>
      <c r="K272" s="193"/>
      <c r="L272" s="112"/>
      <c r="M272" s="194" t="s">
        <v>1</v>
      </c>
      <c r="N272" s="195" t="s">
        <v>40</v>
      </c>
      <c r="O272" s="196">
        <v>0</v>
      </c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111"/>
      <c r="V272" s="111"/>
      <c r="W272" s="29"/>
      <c r="X272" s="29"/>
      <c r="Y272" s="29"/>
      <c r="Z272" s="29"/>
      <c r="AA272" s="29"/>
      <c r="AB272" s="29"/>
      <c r="AC272" s="29"/>
      <c r="AD272" s="29"/>
      <c r="AE272" s="29"/>
      <c r="AR272" s="99" t="s">
        <v>310</v>
      </c>
      <c r="AT272" s="99" t="s">
        <v>207</v>
      </c>
      <c r="AU272" s="99" t="s">
        <v>81</v>
      </c>
      <c r="AY272" s="18" t="s">
        <v>204</v>
      </c>
      <c r="BE272" s="100">
        <f>IF(N272="základní",J272,0)</f>
        <v>0</v>
      </c>
      <c r="BF272" s="100">
        <f>IF(N272="snížená",J272,0)</f>
        <v>0</v>
      </c>
      <c r="BG272" s="100">
        <f>IF(N272="zákl. přenesená",J272,0)</f>
        <v>0</v>
      </c>
      <c r="BH272" s="100">
        <f>IF(N272="sníž. přenesená",J272,0)</f>
        <v>0</v>
      </c>
      <c r="BI272" s="100">
        <f>IF(N272="nulová",J272,0)</f>
        <v>0</v>
      </c>
      <c r="BJ272" s="18" t="s">
        <v>81</v>
      </c>
      <c r="BK272" s="100">
        <f>ROUND(I272*H272,2)</f>
        <v>0</v>
      </c>
      <c r="BL272" s="18" t="s">
        <v>310</v>
      </c>
      <c r="BM272" s="99" t="s">
        <v>406</v>
      </c>
    </row>
    <row r="273" spans="1:65" s="13" customFormat="1" x14ac:dyDescent="0.2">
      <c r="A273" s="225"/>
      <c r="B273" s="226"/>
      <c r="C273" s="225"/>
      <c r="D273" s="200" t="s">
        <v>212</v>
      </c>
      <c r="E273" s="227" t="s">
        <v>1</v>
      </c>
      <c r="F273" s="228" t="s">
        <v>2963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81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3" customFormat="1" ht="22.5" x14ac:dyDescent="0.2">
      <c r="A274" s="225"/>
      <c r="B274" s="226"/>
      <c r="C274" s="225"/>
      <c r="D274" s="200" t="s">
        <v>212</v>
      </c>
      <c r="E274" s="227" t="s">
        <v>1</v>
      </c>
      <c r="F274" s="228" t="s">
        <v>2964</v>
      </c>
      <c r="G274" s="225"/>
      <c r="H274" s="227" t="s">
        <v>1</v>
      </c>
      <c r="I274" s="225"/>
      <c r="J274" s="225"/>
      <c r="K274" s="225"/>
      <c r="L274" s="226"/>
      <c r="M274" s="229"/>
      <c r="N274" s="230"/>
      <c r="O274" s="230"/>
      <c r="P274" s="230"/>
      <c r="Q274" s="230"/>
      <c r="R274" s="230"/>
      <c r="S274" s="230"/>
      <c r="T274" s="231"/>
      <c r="U274" s="225"/>
      <c r="V274" s="225"/>
      <c r="AT274" s="101" t="s">
        <v>212</v>
      </c>
      <c r="AU274" s="101" t="s">
        <v>81</v>
      </c>
      <c r="AV274" s="13" t="s">
        <v>81</v>
      </c>
      <c r="AW274" s="13" t="s">
        <v>32</v>
      </c>
      <c r="AX274" s="13" t="s">
        <v>75</v>
      </c>
      <c r="AY274" s="101" t="s">
        <v>204</v>
      </c>
    </row>
    <row r="275" spans="1:65" s="13" customFormat="1" x14ac:dyDescent="0.2">
      <c r="A275" s="225"/>
      <c r="B275" s="226"/>
      <c r="C275" s="225"/>
      <c r="D275" s="200" t="s">
        <v>212</v>
      </c>
      <c r="E275" s="227" t="s">
        <v>1</v>
      </c>
      <c r="F275" s="228" t="s">
        <v>2965</v>
      </c>
      <c r="G275" s="225"/>
      <c r="H275" s="227" t="s">
        <v>1</v>
      </c>
      <c r="I275" s="225"/>
      <c r="J275" s="225"/>
      <c r="K275" s="225"/>
      <c r="L275" s="226"/>
      <c r="M275" s="229"/>
      <c r="N275" s="230"/>
      <c r="O275" s="230"/>
      <c r="P275" s="230"/>
      <c r="Q275" s="230"/>
      <c r="R275" s="230"/>
      <c r="S275" s="230"/>
      <c r="T275" s="231"/>
      <c r="U275" s="225"/>
      <c r="V275" s="225"/>
      <c r="AT275" s="101" t="s">
        <v>212</v>
      </c>
      <c r="AU275" s="101" t="s">
        <v>81</v>
      </c>
      <c r="AV275" s="13" t="s">
        <v>81</v>
      </c>
      <c r="AW275" s="13" t="s">
        <v>32</v>
      </c>
      <c r="AX275" s="13" t="s">
        <v>75</v>
      </c>
      <c r="AY275" s="101" t="s">
        <v>204</v>
      </c>
    </row>
    <row r="276" spans="1:65" s="13" customFormat="1" ht="22.5" x14ac:dyDescent="0.2">
      <c r="A276" s="225"/>
      <c r="B276" s="226"/>
      <c r="C276" s="225"/>
      <c r="D276" s="200" t="s">
        <v>212</v>
      </c>
      <c r="E276" s="227" t="s">
        <v>1</v>
      </c>
      <c r="F276" s="228" t="s">
        <v>2981</v>
      </c>
      <c r="G276" s="225"/>
      <c r="H276" s="227" t="s">
        <v>1</v>
      </c>
      <c r="I276" s="225"/>
      <c r="J276" s="225"/>
      <c r="K276" s="225"/>
      <c r="L276" s="226"/>
      <c r="M276" s="229"/>
      <c r="N276" s="230"/>
      <c r="O276" s="230"/>
      <c r="P276" s="230"/>
      <c r="Q276" s="230"/>
      <c r="R276" s="230"/>
      <c r="S276" s="230"/>
      <c r="T276" s="231"/>
      <c r="U276" s="225"/>
      <c r="V276" s="225"/>
      <c r="AT276" s="101" t="s">
        <v>212</v>
      </c>
      <c r="AU276" s="101" t="s">
        <v>81</v>
      </c>
      <c r="AV276" s="13" t="s">
        <v>81</v>
      </c>
      <c r="AW276" s="13" t="s">
        <v>32</v>
      </c>
      <c r="AX276" s="13" t="s">
        <v>75</v>
      </c>
      <c r="AY276" s="101" t="s">
        <v>204</v>
      </c>
    </row>
    <row r="277" spans="1:65" s="13" customFormat="1" x14ac:dyDescent="0.2">
      <c r="A277" s="225"/>
      <c r="B277" s="226"/>
      <c r="C277" s="225"/>
      <c r="D277" s="200" t="s">
        <v>212</v>
      </c>
      <c r="E277" s="227" t="s">
        <v>1</v>
      </c>
      <c r="F277" s="228" t="s">
        <v>2967</v>
      </c>
      <c r="G277" s="225"/>
      <c r="H277" s="227" t="s">
        <v>1</v>
      </c>
      <c r="I277" s="225"/>
      <c r="J277" s="225"/>
      <c r="K277" s="225"/>
      <c r="L277" s="226"/>
      <c r="M277" s="229"/>
      <c r="N277" s="230"/>
      <c r="O277" s="230"/>
      <c r="P277" s="230"/>
      <c r="Q277" s="230"/>
      <c r="R277" s="230"/>
      <c r="S277" s="230"/>
      <c r="T277" s="231"/>
      <c r="U277" s="225"/>
      <c r="V277" s="225"/>
      <c r="AT277" s="101" t="s">
        <v>212</v>
      </c>
      <c r="AU277" s="101" t="s">
        <v>81</v>
      </c>
      <c r="AV277" s="13" t="s">
        <v>81</v>
      </c>
      <c r="AW277" s="13" t="s">
        <v>32</v>
      </c>
      <c r="AX277" s="13" t="s">
        <v>75</v>
      </c>
      <c r="AY277" s="101" t="s">
        <v>204</v>
      </c>
    </row>
    <row r="278" spans="1:65" s="13" customFormat="1" ht="22.5" x14ac:dyDescent="0.2">
      <c r="A278" s="225"/>
      <c r="B278" s="226"/>
      <c r="C278" s="225"/>
      <c r="D278" s="200" t="s">
        <v>212</v>
      </c>
      <c r="E278" s="227" t="s">
        <v>1</v>
      </c>
      <c r="F278" s="228" t="s">
        <v>2968</v>
      </c>
      <c r="G278" s="225"/>
      <c r="H278" s="227" t="s">
        <v>1</v>
      </c>
      <c r="I278" s="225"/>
      <c r="J278" s="225"/>
      <c r="K278" s="225"/>
      <c r="L278" s="226"/>
      <c r="M278" s="229"/>
      <c r="N278" s="230"/>
      <c r="O278" s="230"/>
      <c r="P278" s="230"/>
      <c r="Q278" s="230"/>
      <c r="R278" s="230"/>
      <c r="S278" s="230"/>
      <c r="T278" s="231"/>
      <c r="U278" s="225"/>
      <c r="V278" s="225"/>
      <c r="AT278" s="101" t="s">
        <v>212</v>
      </c>
      <c r="AU278" s="101" t="s">
        <v>81</v>
      </c>
      <c r="AV278" s="13" t="s">
        <v>81</v>
      </c>
      <c r="AW278" s="13" t="s">
        <v>32</v>
      </c>
      <c r="AX278" s="13" t="s">
        <v>75</v>
      </c>
      <c r="AY278" s="101" t="s">
        <v>204</v>
      </c>
    </row>
    <row r="279" spans="1:65" s="14" customFormat="1" x14ac:dyDescent="0.2">
      <c r="A279" s="198"/>
      <c r="B279" s="199"/>
      <c r="C279" s="198"/>
      <c r="D279" s="200" t="s">
        <v>212</v>
      </c>
      <c r="E279" s="201" t="s">
        <v>1</v>
      </c>
      <c r="F279" s="202" t="s">
        <v>230</v>
      </c>
      <c r="G279" s="198"/>
      <c r="H279" s="203">
        <v>3</v>
      </c>
      <c r="I279" s="198"/>
      <c r="J279" s="198"/>
      <c r="K279" s="198"/>
      <c r="L279" s="199"/>
      <c r="M279" s="204"/>
      <c r="N279" s="205"/>
      <c r="O279" s="205"/>
      <c r="P279" s="205"/>
      <c r="Q279" s="205"/>
      <c r="R279" s="205"/>
      <c r="S279" s="205"/>
      <c r="T279" s="206"/>
      <c r="U279" s="198"/>
      <c r="V279" s="198"/>
      <c r="AT279" s="102" t="s">
        <v>212</v>
      </c>
      <c r="AU279" s="102" t="s">
        <v>81</v>
      </c>
      <c r="AV279" s="14" t="s">
        <v>83</v>
      </c>
      <c r="AW279" s="14" t="s">
        <v>32</v>
      </c>
      <c r="AX279" s="14" t="s">
        <v>75</v>
      </c>
      <c r="AY279" s="102" t="s">
        <v>204</v>
      </c>
    </row>
    <row r="280" spans="1:65" s="15" customFormat="1" x14ac:dyDescent="0.2">
      <c r="A280" s="207"/>
      <c r="B280" s="208"/>
      <c r="C280" s="207"/>
      <c r="D280" s="200" t="s">
        <v>212</v>
      </c>
      <c r="E280" s="209" t="s">
        <v>1</v>
      </c>
      <c r="F280" s="210" t="s">
        <v>227</v>
      </c>
      <c r="G280" s="207"/>
      <c r="H280" s="211">
        <v>3</v>
      </c>
      <c r="I280" s="207"/>
      <c r="J280" s="207"/>
      <c r="K280" s="207"/>
      <c r="L280" s="208"/>
      <c r="M280" s="212"/>
      <c r="N280" s="213"/>
      <c r="O280" s="213"/>
      <c r="P280" s="213"/>
      <c r="Q280" s="213"/>
      <c r="R280" s="213"/>
      <c r="S280" s="213"/>
      <c r="T280" s="214"/>
      <c r="U280" s="207"/>
      <c r="V280" s="207"/>
      <c r="AT280" s="103" t="s">
        <v>212</v>
      </c>
      <c r="AU280" s="103" t="s">
        <v>81</v>
      </c>
      <c r="AV280" s="15" t="s">
        <v>211</v>
      </c>
      <c r="AW280" s="15" t="s">
        <v>32</v>
      </c>
      <c r="AX280" s="15" t="s">
        <v>81</v>
      </c>
      <c r="AY280" s="103" t="s">
        <v>204</v>
      </c>
    </row>
    <row r="281" spans="1:65" s="2" customFormat="1" ht="44.25" customHeight="1" x14ac:dyDescent="0.2">
      <c r="A281" s="111"/>
      <c r="B281" s="112"/>
      <c r="C281" s="187" t="s">
        <v>313</v>
      </c>
      <c r="D281" s="187" t="s">
        <v>207</v>
      </c>
      <c r="E281" s="188" t="s">
        <v>3004</v>
      </c>
      <c r="F281" s="189" t="s">
        <v>3005</v>
      </c>
      <c r="G281" s="190" t="s">
        <v>282</v>
      </c>
      <c r="H281" s="191">
        <v>1</v>
      </c>
      <c r="I281" s="192"/>
      <c r="J281" s="192">
        <f>ROUND(I281*H281,2)</f>
        <v>0</v>
      </c>
      <c r="K281" s="193"/>
      <c r="L281" s="112"/>
      <c r="M281" s="194" t="s">
        <v>1</v>
      </c>
      <c r="N281" s="195" t="s">
        <v>40</v>
      </c>
      <c r="O281" s="196">
        <v>0</v>
      </c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111"/>
      <c r="V281" s="111"/>
      <c r="W281" s="29"/>
      <c r="X281" s="29"/>
      <c r="Y281" s="29"/>
      <c r="Z281" s="29"/>
      <c r="AA281" s="29"/>
      <c r="AB281" s="29"/>
      <c r="AC281" s="29"/>
      <c r="AD281" s="29"/>
      <c r="AE281" s="29"/>
      <c r="AR281" s="99" t="s">
        <v>310</v>
      </c>
      <c r="AT281" s="99" t="s">
        <v>207</v>
      </c>
      <c r="AU281" s="99" t="s">
        <v>81</v>
      </c>
      <c r="AY281" s="18" t="s">
        <v>204</v>
      </c>
      <c r="BE281" s="100">
        <f>IF(N281="základní",J281,0)</f>
        <v>0</v>
      </c>
      <c r="BF281" s="100">
        <f>IF(N281="snížená",J281,0)</f>
        <v>0</v>
      </c>
      <c r="BG281" s="100">
        <f>IF(N281="zákl. přenesená",J281,0)</f>
        <v>0</v>
      </c>
      <c r="BH281" s="100">
        <f>IF(N281="sníž. přenesená",J281,0)</f>
        <v>0</v>
      </c>
      <c r="BI281" s="100">
        <f>IF(N281="nulová",J281,0)</f>
        <v>0</v>
      </c>
      <c r="BJ281" s="18" t="s">
        <v>81</v>
      </c>
      <c r="BK281" s="100">
        <f>ROUND(I281*H281,2)</f>
        <v>0</v>
      </c>
      <c r="BL281" s="18" t="s">
        <v>310</v>
      </c>
      <c r="BM281" s="99" t="s">
        <v>410</v>
      </c>
    </row>
    <row r="282" spans="1:65" s="13" customFormat="1" x14ac:dyDescent="0.2">
      <c r="A282" s="225"/>
      <c r="B282" s="226"/>
      <c r="C282" s="225"/>
      <c r="D282" s="200" t="s">
        <v>212</v>
      </c>
      <c r="E282" s="227" t="s">
        <v>1</v>
      </c>
      <c r="F282" s="228" t="s">
        <v>2963</v>
      </c>
      <c r="G282" s="225"/>
      <c r="H282" s="227" t="s">
        <v>1</v>
      </c>
      <c r="I282" s="225"/>
      <c r="J282" s="225"/>
      <c r="K282" s="225"/>
      <c r="L282" s="226"/>
      <c r="M282" s="229"/>
      <c r="N282" s="230"/>
      <c r="O282" s="230"/>
      <c r="P282" s="230"/>
      <c r="Q282" s="230"/>
      <c r="R282" s="230"/>
      <c r="S282" s="230"/>
      <c r="T282" s="231"/>
      <c r="U282" s="225"/>
      <c r="V282" s="225"/>
      <c r="AT282" s="101" t="s">
        <v>212</v>
      </c>
      <c r="AU282" s="101" t="s">
        <v>81</v>
      </c>
      <c r="AV282" s="13" t="s">
        <v>81</v>
      </c>
      <c r="AW282" s="13" t="s">
        <v>32</v>
      </c>
      <c r="AX282" s="13" t="s">
        <v>75</v>
      </c>
      <c r="AY282" s="101" t="s">
        <v>204</v>
      </c>
    </row>
    <row r="283" spans="1:65" s="13" customFormat="1" ht="22.5" x14ac:dyDescent="0.2">
      <c r="A283" s="225"/>
      <c r="B283" s="226"/>
      <c r="C283" s="225"/>
      <c r="D283" s="200" t="s">
        <v>212</v>
      </c>
      <c r="E283" s="227" t="s">
        <v>1</v>
      </c>
      <c r="F283" s="228" t="s">
        <v>2964</v>
      </c>
      <c r="G283" s="225"/>
      <c r="H283" s="227" t="s">
        <v>1</v>
      </c>
      <c r="I283" s="225"/>
      <c r="J283" s="225"/>
      <c r="K283" s="225"/>
      <c r="L283" s="226"/>
      <c r="M283" s="229"/>
      <c r="N283" s="230"/>
      <c r="O283" s="230"/>
      <c r="P283" s="230"/>
      <c r="Q283" s="230"/>
      <c r="R283" s="230"/>
      <c r="S283" s="230"/>
      <c r="T283" s="231"/>
      <c r="U283" s="225"/>
      <c r="V283" s="225"/>
      <c r="AT283" s="101" t="s">
        <v>212</v>
      </c>
      <c r="AU283" s="101" t="s">
        <v>81</v>
      </c>
      <c r="AV283" s="13" t="s">
        <v>81</v>
      </c>
      <c r="AW283" s="13" t="s">
        <v>32</v>
      </c>
      <c r="AX283" s="13" t="s">
        <v>75</v>
      </c>
      <c r="AY283" s="101" t="s">
        <v>204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2965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81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ht="22.5" x14ac:dyDescent="0.2">
      <c r="A285" s="225"/>
      <c r="B285" s="226"/>
      <c r="C285" s="225"/>
      <c r="D285" s="200" t="s">
        <v>212</v>
      </c>
      <c r="E285" s="227" t="s">
        <v>1</v>
      </c>
      <c r="F285" s="228" t="s">
        <v>2981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81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3" customFormat="1" x14ac:dyDescent="0.2">
      <c r="A286" s="225"/>
      <c r="B286" s="226"/>
      <c r="C286" s="225"/>
      <c r="D286" s="200" t="s">
        <v>212</v>
      </c>
      <c r="E286" s="227" t="s">
        <v>1</v>
      </c>
      <c r="F286" s="228" t="s">
        <v>2967</v>
      </c>
      <c r="G286" s="225"/>
      <c r="H286" s="227" t="s">
        <v>1</v>
      </c>
      <c r="I286" s="225"/>
      <c r="J286" s="225"/>
      <c r="K286" s="225"/>
      <c r="L286" s="226"/>
      <c r="M286" s="229"/>
      <c r="N286" s="230"/>
      <c r="O286" s="230"/>
      <c r="P286" s="230"/>
      <c r="Q286" s="230"/>
      <c r="R286" s="230"/>
      <c r="S286" s="230"/>
      <c r="T286" s="231"/>
      <c r="U286" s="225"/>
      <c r="V286" s="225"/>
      <c r="AT286" s="101" t="s">
        <v>212</v>
      </c>
      <c r="AU286" s="101" t="s">
        <v>81</v>
      </c>
      <c r="AV286" s="13" t="s">
        <v>81</v>
      </c>
      <c r="AW286" s="13" t="s">
        <v>32</v>
      </c>
      <c r="AX286" s="13" t="s">
        <v>75</v>
      </c>
      <c r="AY286" s="101" t="s">
        <v>204</v>
      </c>
    </row>
    <row r="287" spans="1:65" s="13" customFormat="1" ht="22.5" x14ac:dyDescent="0.2">
      <c r="A287" s="225"/>
      <c r="B287" s="226"/>
      <c r="C287" s="225"/>
      <c r="D287" s="200" t="s">
        <v>212</v>
      </c>
      <c r="E287" s="227" t="s">
        <v>1</v>
      </c>
      <c r="F287" s="228" t="s">
        <v>2968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81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4" customFormat="1" x14ac:dyDescent="0.2">
      <c r="A288" s="198"/>
      <c r="B288" s="199"/>
      <c r="C288" s="198"/>
      <c r="D288" s="200" t="s">
        <v>212</v>
      </c>
      <c r="E288" s="201" t="s">
        <v>1</v>
      </c>
      <c r="F288" s="202" t="s">
        <v>81</v>
      </c>
      <c r="G288" s="198"/>
      <c r="H288" s="203">
        <v>1</v>
      </c>
      <c r="I288" s="198"/>
      <c r="J288" s="198"/>
      <c r="K288" s="198"/>
      <c r="L288" s="199"/>
      <c r="M288" s="204"/>
      <c r="N288" s="205"/>
      <c r="O288" s="205"/>
      <c r="P288" s="205"/>
      <c r="Q288" s="205"/>
      <c r="R288" s="205"/>
      <c r="S288" s="205"/>
      <c r="T288" s="206"/>
      <c r="U288" s="198"/>
      <c r="V288" s="198"/>
      <c r="AT288" s="102" t="s">
        <v>212</v>
      </c>
      <c r="AU288" s="102" t="s">
        <v>81</v>
      </c>
      <c r="AV288" s="14" t="s">
        <v>83</v>
      </c>
      <c r="AW288" s="14" t="s">
        <v>32</v>
      </c>
      <c r="AX288" s="14" t="s">
        <v>75</v>
      </c>
      <c r="AY288" s="102" t="s">
        <v>204</v>
      </c>
    </row>
    <row r="289" spans="1:65" s="15" customFormat="1" x14ac:dyDescent="0.2">
      <c r="A289" s="207"/>
      <c r="B289" s="208"/>
      <c r="C289" s="207"/>
      <c r="D289" s="200" t="s">
        <v>212</v>
      </c>
      <c r="E289" s="209" t="s">
        <v>1</v>
      </c>
      <c r="F289" s="210" t="s">
        <v>227</v>
      </c>
      <c r="G289" s="207"/>
      <c r="H289" s="211">
        <v>1</v>
      </c>
      <c r="I289" s="207"/>
      <c r="J289" s="207"/>
      <c r="K289" s="207"/>
      <c r="L289" s="208"/>
      <c r="M289" s="212"/>
      <c r="N289" s="213"/>
      <c r="O289" s="213"/>
      <c r="P289" s="213"/>
      <c r="Q289" s="213"/>
      <c r="R289" s="213"/>
      <c r="S289" s="213"/>
      <c r="T289" s="214"/>
      <c r="U289" s="207"/>
      <c r="V289" s="207"/>
      <c r="AT289" s="103" t="s">
        <v>212</v>
      </c>
      <c r="AU289" s="103" t="s">
        <v>81</v>
      </c>
      <c r="AV289" s="15" t="s">
        <v>211</v>
      </c>
      <c r="AW289" s="15" t="s">
        <v>32</v>
      </c>
      <c r="AX289" s="15" t="s">
        <v>81</v>
      </c>
      <c r="AY289" s="103" t="s">
        <v>204</v>
      </c>
    </row>
    <row r="290" spans="1:65" s="2" customFormat="1" ht="24.2" customHeight="1" x14ac:dyDescent="0.2">
      <c r="A290" s="111"/>
      <c r="B290" s="112"/>
      <c r="C290" s="187" t="s">
        <v>386</v>
      </c>
      <c r="D290" s="187" t="s">
        <v>207</v>
      </c>
      <c r="E290" s="188" t="s">
        <v>3006</v>
      </c>
      <c r="F290" s="189" t="s">
        <v>3007</v>
      </c>
      <c r="G290" s="190" t="s">
        <v>282</v>
      </c>
      <c r="H290" s="191">
        <v>1</v>
      </c>
      <c r="I290" s="192"/>
      <c r="J290" s="192">
        <f>ROUND(I290*H290,2)</f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310</v>
      </c>
      <c r="AT290" s="99" t="s">
        <v>207</v>
      </c>
      <c r="AU290" s="99" t="s">
        <v>81</v>
      </c>
      <c r="AY290" s="18" t="s">
        <v>204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8" t="s">
        <v>81</v>
      </c>
      <c r="BK290" s="100">
        <f>ROUND(I290*H290,2)</f>
        <v>0</v>
      </c>
      <c r="BL290" s="18" t="s">
        <v>310</v>
      </c>
      <c r="BM290" s="99" t="s">
        <v>418</v>
      </c>
    </row>
    <row r="291" spans="1:65" s="13" customFormat="1" x14ac:dyDescent="0.2">
      <c r="A291" s="225"/>
      <c r="B291" s="226"/>
      <c r="C291" s="225"/>
      <c r="D291" s="200" t="s">
        <v>212</v>
      </c>
      <c r="E291" s="227" t="s">
        <v>1</v>
      </c>
      <c r="F291" s="228" t="s">
        <v>2963</v>
      </c>
      <c r="G291" s="225"/>
      <c r="H291" s="227" t="s">
        <v>1</v>
      </c>
      <c r="I291" s="225"/>
      <c r="J291" s="225"/>
      <c r="K291" s="225"/>
      <c r="L291" s="226"/>
      <c r="M291" s="229"/>
      <c r="N291" s="230"/>
      <c r="O291" s="230"/>
      <c r="P291" s="230"/>
      <c r="Q291" s="230"/>
      <c r="R291" s="230"/>
      <c r="S291" s="230"/>
      <c r="T291" s="231"/>
      <c r="U291" s="225"/>
      <c r="V291" s="225"/>
      <c r="AT291" s="101" t="s">
        <v>212</v>
      </c>
      <c r="AU291" s="101" t="s">
        <v>81</v>
      </c>
      <c r="AV291" s="13" t="s">
        <v>81</v>
      </c>
      <c r="AW291" s="13" t="s">
        <v>32</v>
      </c>
      <c r="AX291" s="13" t="s">
        <v>75</v>
      </c>
      <c r="AY291" s="101" t="s">
        <v>204</v>
      </c>
    </row>
    <row r="292" spans="1:65" s="13" customFormat="1" ht="22.5" x14ac:dyDescent="0.2">
      <c r="A292" s="225"/>
      <c r="B292" s="226"/>
      <c r="C292" s="225"/>
      <c r="D292" s="200" t="s">
        <v>212</v>
      </c>
      <c r="E292" s="227" t="s">
        <v>1</v>
      </c>
      <c r="F292" s="228" t="s">
        <v>2964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81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3" customFormat="1" x14ac:dyDescent="0.2">
      <c r="A293" s="225"/>
      <c r="B293" s="226"/>
      <c r="C293" s="225"/>
      <c r="D293" s="200" t="s">
        <v>212</v>
      </c>
      <c r="E293" s="227" t="s">
        <v>1</v>
      </c>
      <c r="F293" s="228" t="s">
        <v>2965</v>
      </c>
      <c r="G293" s="225"/>
      <c r="H293" s="227" t="s">
        <v>1</v>
      </c>
      <c r="I293" s="225"/>
      <c r="J293" s="225"/>
      <c r="K293" s="225"/>
      <c r="L293" s="226"/>
      <c r="M293" s="229"/>
      <c r="N293" s="230"/>
      <c r="O293" s="230"/>
      <c r="P293" s="230"/>
      <c r="Q293" s="230"/>
      <c r="R293" s="230"/>
      <c r="S293" s="230"/>
      <c r="T293" s="231"/>
      <c r="U293" s="225"/>
      <c r="V293" s="225"/>
      <c r="AT293" s="101" t="s">
        <v>212</v>
      </c>
      <c r="AU293" s="101" t="s">
        <v>81</v>
      </c>
      <c r="AV293" s="13" t="s">
        <v>81</v>
      </c>
      <c r="AW293" s="13" t="s">
        <v>32</v>
      </c>
      <c r="AX293" s="13" t="s">
        <v>75</v>
      </c>
      <c r="AY293" s="101" t="s">
        <v>204</v>
      </c>
    </row>
    <row r="294" spans="1:65" s="13" customFormat="1" x14ac:dyDescent="0.2">
      <c r="A294" s="225"/>
      <c r="B294" s="226"/>
      <c r="C294" s="225"/>
      <c r="D294" s="200" t="s">
        <v>212</v>
      </c>
      <c r="E294" s="227" t="s">
        <v>1</v>
      </c>
      <c r="F294" s="228" t="s">
        <v>3008</v>
      </c>
      <c r="G294" s="225"/>
      <c r="H294" s="227" t="s">
        <v>1</v>
      </c>
      <c r="I294" s="225"/>
      <c r="J294" s="225"/>
      <c r="K294" s="225"/>
      <c r="L294" s="226"/>
      <c r="M294" s="229"/>
      <c r="N294" s="230"/>
      <c r="O294" s="230"/>
      <c r="P294" s="230"/>
      <c r="Q294" s="230"/>
      <c r="R294" s="230"/>
      <c r="S294" s="230"/>
      <c r="T294" s="231"/>
      <c r="U294" s="225"/>
      <c r="V294" s="225"/>
      <c r="AT294" s="101" t="s">
        <v>212</v>
      </c>
      <c r="AU294" s="101" t="s">
        <v>81</v>
      </c>
      <c r="AV294" s="13" t="s">
        <v>81</v>
      </c>
      <c r="AW294" s="13" t="s">
        <v>32</v>
      </c>
      <c r="AX294" s="13" t="s">
        <v>75</v>
      </c>
      <c r="AY294" s="101" t="s">
        <v>204</v>
      </c>
    </row>
    <row r="295" spans="1:65" s="13" customFormat="1" x14ac:dyDescent="0.2">
      <c r="A295" s="225"/>
      <c r="B295" s="226"/>
      <c r="C295" s="225"/>
      <c r="D295" s="200" t="s">
        <v>212</v>
      </c>
      <c r="E295" s="227" t="s">
        <v>1</v>
      </c>
      <c r="F295" s="228" t="s">
        <v>2967</v>
      </c>
      <c r="G295" s="225"/>
      <c r="H295" s="227" t="s">
        <v>1</v>
      </c>
      <c r="I295" s="225"/>
      <c r="J295" s="225"/>
      <c r="K295" s="225"/>
      <c r="L295" s="226"/>
      <c r="M295" s="229"/>
      <c r="N295" s="230"/>
      <c r="O295" s="230"/>
      <c r="P295" s="230"/>
      <c r="Q295" s="230"/>
      <c r="R295" s="230"/>
      <c r="S295" s="230"/>
      <c r="T295" s="231"/>
      <c r="U295" s="225"/>
      <c r="V295" s="225"/>
      <c r="AT295" s="101" t="s">
        <v>212</v>
      </c>
      <c r="AU295" s="101" t="s">
        <v>81</v>
      </c>
      <c r="AV295" s="13" t="s">
        <v>81</v>
      </c>
      <c r="AW295" s="13" t="s">
        <v>32</v>
      </c>
      <c r="AX295" s="13" t="s">
        <v>75</v>
      </c>
      <c r="AY295" s="101" t="s">
        <v>204</v>
      </c>
    </row>
    <row r="296" spans="1:65" s="13" customFormat="1" ht="33.75" x14ac:dyDescent="0.2">
      <c r="A296" s="225"/>
      <c r="B296" s="226"/>
      <c r="C296" s="225"/>
      <c r="D296" s="200" t="s">
        <v>212</v>
      </c>
      <c r="E296" s="227" t="s">
        <v>1</v>
      </c>
      <c r="F296" s="228" t="s">
        <v>3009</v>
      </c>
      <c r="G296" s="225"/>
      <c r="H296" s="227" t="s">
        <v>1</v>
      </c>
      <c r="I296" s="225"/>
      <c r="J296" s="225"/>
      <c r="K296" s="225"/>
      <c r="L296" s="226"/>
      <c r="M296" s="229"/>
      <c r="N296" s="230"/>
      <c r="O296" s="230"/>
      <c r="P296" s="230"/>
      <c r="Q296" s="230"/>
      <c r="R296" s="230"/>
      <c r="S296" s="230"/>
      <c r="T296" s="231"/>
      <c r="U296" s="225"/>
      <c r="V296" s="225"/>
      <c r="AT296" s="101" t="s">
        <v>212</v>
      </c>
      <c r="AU296" s="101" t="s">
        <v>81</v>
      </c>
      <c r="AV296" s="13" t="s">
        <v>81</v>
      </c>
      <c r="AW296" s="13" t="s">
        <v>32</v>
      </c>
      <c r="AX296" s="13" t="s">
        <v>75</v>
      </c>
      <c r="AY296" s="101" t="s">
        <v>204</v>
      </c>
    </row>
    <row r="297" spans="1:65" s="14" customFormat="1" x14ac:dyDescent="0.2">
      <c r="A297" s="198"/>
      <c r="B297" s="199"/>
      <c r="C297" s="198"/>
      <c r="D297" s="200" t="s">
        <v>212</v>
      </c>
      <c r="E297" s="201" t="s">
        <v>1</v>
      </c>
      <c r="F297" s="202" t="s">
        <v>81</v>
      </c>
      <c r="G297" s="198"/>
      <c r="H297" s="203">
        <v>1</v>
      </c>
      <c r="I297" s="198"/>
      <c r="J297" s="198"/>
      <c r="K297" s="198"/>
      <c r="L297" s="199"/>
      <c r="M297" s="204"/>
      <c r="N297" s="205"/>
      <c r="O297" s="205"/>
      <c r="P297" s="205"/>
      <c r="Q297" s="205"/>
      <c r="R297" s="205"/>
      <c r="S297" s="205"/>
      <c r="T297" s="206"/>
      <c r="U297" s="198"/>
      <c r="V297" s="198"/>
      <c r="AT297" s="102" t="s">
        <v>212</v>
      </c>
      <c r="AU297" s="102" t="s">
        <v>81</v>
      </c>
      <c r="AV297" s="14" t="s">
        <v>83</v>
      </c>
      <c r="AW297" s="14" t="s">
        <v>32</v>
      </c>
      <c r="AX297" s="14" t="s">
        <v>75</v>
      </c>
      <c r="AY297" s="102" t="s">
        <v>204</v>
      </c>
    </row>
    <row r="298" spans="1:65" s="15" customFormat="1" x14ac:dyDescent="0.2">
      <c r="A298" s="207"/>
      <c r="B298" s="208"/>
      <c r="C298" s="207"/>
      <c r="D298" s="200" t="s">
        <v>212</v>
      </c>
      <c r="E298" s="209" t="s">
        <v>1</v>
      </c>
      <c r="F298" s="210" t="s">
        <v>227</v>
      </c>
      <c r="G298" s="207"/>
      <c r="H298" s="211">
        <v>1</v>
      </c>
      <c r="I298" s="207"/>
      <c r="J298" s="207"/>
      <c r="K298" s="207"/>
      <c r="L298" s="208"/>
      <c r="M298" s="212"/>
      <c r="N298" s="213"/>
      <c r="O298" s="213"/>
      <c r="P298" s="213"/>
      <c r="Q298" s="213"/>
      <c r="R298" s="213"/>
      <c r="S298" s="213"/>
      <c r="T298" s="214"/>
      <c r="U298" s="207"/>
      <c r="V298" s="207"/>
      <c r="AT298" s="103" t="s">
        <v>212</v>
      </c>
      <c r="AU298" s="103" t="s">
        <v>81</v>
      </c>
      <c r="AV298" s="15" t="s">
        <v>211</v>
      </c>
      <c r="AW298" s="15" t="s">
        <v>32</v>
      </c>
      <c r="AX298" s="15" t="s">
        <v>81</v>
      </c>
      <c r="AY298" s="103" t="s">
        <v>204</v>
      </c>
    </row>
    <row r="299" spans="1:65" s="2" customFormat="1" ht="44.25" customHeight="1" x14ac:dyDescent="0.2">
      <c r="A299" s="111"/>
      <c r="B299" s="112"/>
      <c r="C299" s="187" t="s">
        <v>316</v>
      </c>
      <c r="D299" s="187" t="s">
        <v>207</v>
      </c>
      <c r="E299" s="188" t="s">
        <v>3010</v>
      </c>
      <c r="F299" s="189" t="s">
        <v>3011</v>
      </c>
      <c r="G299" s="190" t="s">
        <v>282</v>
      </c>
      <c r="H299" s="191">
        <v>1</v>
      </c>
      <c r="I299" s="192"/>
      <c r="J299" s="192">
        <f>ROUND(I299*H299,2)</f>
        <v>0</v>
      </c>
      <c r="K299" s="193"/>
      <c r="L299" s="112"/>
      <c r="M299" s="194" t="s">
        <v>1</v>
      </c>
      <c r="N299" s="195" t="s">
        <v>40</v>
      </c>
      <c r="O299" s="196">
        <v>0</v>
      </c>
      <c r="P299" s="196">
        <f>O299*H299</f>
        <v>0</v>
      </c>
      <c r="Q299" s="196">
        <v>0</v>
      </c>
      <c r="R299" s="196">
        <f>Q299*H299</f>
        <v>0</v>
      </c>
      <c r="S299" s="196">
        <v>0</v>
      </c>
      <c r="T299" s="197">
        <f>S299*H299</f>
        <v>0</v>
      </c>
      <c r="U299" s="111"/>
      <c r="V299" s="111"/>
      <c r="W299" s="29"/>
      <c r="X299" s="29"/>
      <c r="Y299" s="29"/>
      <c r="Z299" s="29"/>
      <c r="AA299" s="29"/>
      <c r="AB299" s="29"/>
      <c r="AC299" s="29"/>
      <c r="AD299" s="29"/>
      <c r="AE299" s="29"/>
      <c r="AR299" s="99" t="s">
        <v>310</v>
      </c>
      <c r="AT299" s="99" t="s">
        <v>207</v>
      </c>
      <c r="AU299" s="99" t="s">
        <v>81</v>
      </c>
      <c r="AY299" s="18" t="s">
        <v>204</v>
      </c>
      <c r="BE299" s="100">
        <f>IF(N299="základní",J299,0)</f>
        <v>0</v>
      </c>
      <c r="BF299" s="100">
        <f>IF(N299="snížená",J299,0)</f>
        <v>0</v>
      </c>
      <c r="BG299" s="100">
        <f>IF(N299="zákl. přenesená",J299,0)</f>
        <v>0</v>
      </c>
      <c r="BH299" s="100">
        <f>IF(N299="sníž. přenesená",J299,0)</f>
        <v>0</v>
      </c>
      <c r="BI299" s="100">
        <f>IF(N299="nulová",J299,0)</f>
        <v>0</v>
      </c>
      <c r="BJ299" s="18" t="s">
        <v>81</v>
      </c>
      <c r="BK299" s="100">
        <f>ROUND(I299*H299,2)</f>
        <v>0</v>
      </c>
      <c r="BL299" s="18" t="s">
        <v>310</v>
      </c>
      <c r="BM299" s="99" t="s">
        <v>438</v>
      </c>
    </row>
    <row r="300" spans="1:65" s="13" customFormat="1" x14ac:dyDescent="0.2">
      <c r="A300" s="225"/>
      <c r="B300" s="226"/>
      <c r="C300" s="225"/>
      <c r="D300" s="200" t="s">
        <v>212</v>
      </c>
      <c r="E300" s="227" t="s">
        <v>1</v>
      </c>
      <c r="F300" s="228" t="s">
        <v>3012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81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3" customFormat="1" ht="22.5" x14ac:dyDescent="0.2">
      <c r="A301" s="225"/>
      <c r="B301" s="226"/>
      <c r="C301" s="225"/>
      <c r="D301" s="200" t="s">
        <v>212</v>
      </c>
      <c r="E301" s="227" t="s">
        <v>1</v>
      </c>
      <c r="F301" s="228" t="s">
        <v>2964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81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65" s="13" customFormat="1" x14ac:dyDescent="0.2">
      <c r="A302" s="225"/>
      <c r="B302" s="226"/>
      <c r="C302" s="225"/>
      <c r="D302" s="200" t="s">
        <v>212</v>
      </c>
      <c r="E302" s="227" t="s">
        <v>1</v>
      </c>
      <c r="F302" s="228" t="s">
        <v>2965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81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65" s="13" customFormat="1" ht="22.5" x14ac:dyDescent="0.2">
      <c r="A303" s="225"/>
      <c r="B303" s="226"/>
      <c r="C303" s="225"/>
      <c r="D303" s="200" t="s">
        <v>212</v>
      </c>
      <c r="E303" s="227" t="s">
        <v>1</v>
      </c>
      <c r="F303" s="228" t="s">
        <v>2981</v>
      </c>
      <c r="G303" s="225"/>
      <c r="H303" s="227" t="s">
        <v>1</v>
      </c>
      <c r="I303" s="225"/>
      <c r="J303" s="225"/>
      <c r="K303" s="225"/>
      <c r="L303" s="226"/>
      <c r="M303" s="229"/>
      <c r="N303" s="230"/>
      <c r="O303" s="230"/>
      <c r="P303" s="230"/>
      <c r="Q303" s="230"/>
      <c r="R303" s="230"/>
      <c r="S303" s="230"/>
      <c r="T303" s="231"/>
      <c r="U303" s="225"/>
      <c r="V303" s="225"/>
      <c r="AT303" s="101" t="s">
        <v>212</v>
      </c>
      <c r="AU303" s="101" t="s">
        <v>81</v>
      </c>
      <c r="AV303" s="13" t="s">
        <v>81</v>
      </c>
      <c r="AW303" s="13" t="s">
        <v>32</v>
      </c>
      <c r="AX303" s="13" t="s">
        <v>75</v>
      </c>
      <c r="AY303" s="101" t="s">
        <v>204</v>
      </c>
    </row>
    <row r="304" spans="1:65" s="13" customFormat="1" x14ac:dyDescent="0.2">
      <c r="A304" s="225"/>
      <c r="B304" s="226"/>
      <c r="C304" s="225"/>
      <c r="D304" s="200" t="s">
        <v>212</v>
      </c>
      <c r="E304" s="227" t="s">
        <v>1</v>
      </c>
      <c r="F304" s="228" t="s">
        <v>2967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81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3" customFormat="1" ht="22.5" x14ac:dyDescent="0.2">
      <c r="A305" s="225"/>
      <c r="B305" s="226"/>
      <c r="C305" s="225"/>
      <c r="D305" s="200" t="s">
        <v>212</v>
      </c>
      <c r="E305" s="227" t="s">
        <v>1</v>
      </c>
      <c r="F305" s="228" t="s">
        <v>2968</v>
      </c>
      <c r="G305" s="225"/>
      <c r="H305" s="227" t="s">
        <v>1</v>
      </c>
      <c r="I305" s="225"/>
      <c r="J305" s="225"/>
      <c r="K305" s="225"/>
      <c r="L305" s="226"/>
      <c r="M305" s="229"/>
      <c r="N305" s="230"/>
      <c r="O305" s="230"/>
      <c r="P305" s="230"/>
      <c r="Q305" s="230"/>
      <c r="R305" s="230"/>
      <c r="S305" s="230"/>
      <c r="T305" s="231"/>
      <c r="U305" s="225"/>
      <c r="V305" s="225"/>
      <c r="AT305" s="101" t="s">
        <v>212</v>
      </c>
      <c r="AU305" s="101" t="s">
        <v>81</v>
      </c>
      <c r="AV305" s="13" t="s">
        <v>81</v>
      </c>
      <c r="AW305" s="13" t="s">
        <v>32</v>
      </c>
      <c r="AX305" s="13" t="s">
        <v>75</v>
      </c>
      <c r="AY305" s="101" t="s">
        <v>204</v>
      </c>
    </row>
    <row r="306" spans="1:65" s="14" customFormat="1" x14ac:dyDescent="0.2">
      <c r="A306" s="198"/>
      <c r="B306" s="199"/>
      <c r="C306" s="198"/>
      <c r="D306" s="200" t="s">
        <v>212</v>
      </c>
      <c r="E306" s="201" t="s">
        <v>1</v>
      </c>
      <c r="F306" s="202" t="s">
        <v>81</v>
      </c>
      <c r="G306" s="198"/>
      <c r="H306" s="203">
        <v>1</v>
      </c>
      <c r="I306" s="198"/>
      <c r="J306" s="198"/>
      <c r="K306" s="198"/>
      <c r="L306" s="199"/>
      <c r="M306" s="204"/>
      <c r="N306" s="205"/>
      <c r="O306" s="205"/>
      <c r="P306" s="205"/>
      <c r="Q306" s="205"/>
      <c r="R306" s="205"/>
      <c r="S306" s="205"/>
      <c r="T306" s="206"/>
      <c r="U306" s="198"/>
      <c r="V306" s="198"/>
      <c r="AT306" s="102" t="s">
        <v>212</v>
      </c>
      <c r="AU306" s="102" t="s">
        <v>81</v>
      </c>
      <c r="AV306" s="14" t="s">
        <v>83</v>
      </c>
      <c r="AW306" s="14" t="s">
        <v>32</v>
      </c>
      <c r="AX306" s="14" t="s">
        <v>75</v>
      </c>
      <c r="AY306" s="102" t="s">
        <v>204</v>
      </c>
    </row>
    <row r="307" spans="1:65" s="15" customFormat="1" x14ac:dyDescent="0.2">
      <c r="A307" s="207"/>
      <c r="B307" s="208"/>
      <c r="C307" s="207"/>
      <c r="D307" s="200" t="s">
        <v>212</v>
      </c>
      <c r="E307" s="209" t="s">
        <v>1</v>
      </c>
      <c r="F307" s="210" t="s">
        <v>227</v>
      </c>
      <c r="G307" s="207"/>
      <c r="H307" s="211">
        <v>1</v>
      </c>
      <c r="I307" s="207"/>
      <c r="J307" s="207"/>
      <c r="K307" s="207"/>
      <c r="L307" s="208"/>
      <c r="M307" s="212"/>
      <c r="N307" s="213"/>
      <c r="O307" s="213"/>
      <c r="P307" s="213"/>
      <c r="Q307" s="213"/>
      <c r="R307" s="213"/>
      <c r="S307" s="213"/>
      <c r="T307" s="214"/>
      <c r="U307" s="207"/>
      <c r="V307" s="207"/>
      <c r="AT307" s="103" t="s">
        <v>212</v>
      </c>
      <c r="AU307" s="103" t="s">
        <v>81</v>
      </c>
      <c r="AV307" s="15" t="s">
        <v>211</v>
      </c>
      <c r="AW307" s="15" t="s">
        <v>32</v>
      </c>
      <c r="AX307" s="15" t="s">
        <v>81</v>
      </c>
      <c r="AY307" s="103" t="s">
        <v>204</v>
      </c>
    </row>
    <row r="308" spans="1:65" s="2" customFormat="1" ht="44.25" customHeight="1" x14ac:dyDescent="0.2">
      <c r="A308" s="111"/>
      <c r="B308" s="112"/>
      <c r="C308" s="187" t="s">
        <v>7</v>
      </c>
      <c r="D308" s="187" t="s">
        <v>207</v>
      </c>
      <c r="E308" s="188" t="s">
        <v>3013</v>
      </c>
      <c r="F308" s="189" t="s">
        <v>3014</v>
      </c>
      <c r="G308" s="190" t="s">
        <v>282</v>
      </c>
      <c r="H308" s="191">
        <v>1</v>
      </c>
      <c r="I308" s="192"/>
      <c r="J308" s="192">
        <f>ROUND(I308*H308,2)</f>
        <v>0</v>
      </c>
      <c r="K308" s="193"/>
      <c r="L308" s="112"/>
      <c r="M308" s="194" t="s">
        <v>1</v>
      </c>
      <c r="N308" s="195" t="s">
        <v>40</v>
      </c>
      <c r="O308" s="196">
        <v>0</v>
      </c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111"/>
      <c r="V308" s="111"/>
      <c r="W308" s="29"/>
      <c r="X308" s="29"/>
      <c r="Y308" s="29"/>
      <c r="Z308" s="29"/>
      <c r="AA308" s="29"/>
      <c r="AB308" s="29"/>
      <c r="AC308" s="29"/>
      <c r="AD308" s="29"/>
      <c r="AE308" s="29"/>
      <c r="AR308" s="99" t="s">
        <v>310</v>
      </c>
      <c r="AT308" s="99" t="s">
        <v>207</v>
      </c>
      <c r="AU308" s="99" t="s">
        <v>81</v>
      </c>
      <c r="AY308" s="18" t="s">
        <v>204</v>
      </c>
      <c r="BE308" s="100">
        <f>IF(N308="základní",J308,0)</f>
        <v>0</v>
      </c>
      <c r="BF308" s="100">
        <f>IF(N308="snížená",J308,0)</f>
        <v>0</v>
      </c>
      <c r="BG308" s="100">
        <f>IF(N308="zákl. přenesená",J308,0)</f>
        <v>0</v>
      </c>
      <c r="BH308" s="100">
        <f>IF(N308="sníž. přenesená",J308,0)</f>
        <v>0</v>
      </c>
      <c r="BI308" s="100">
        <f>IF(N308="nulová",J308,0)</f>
        <v>0</v>
      </c>
      <c r="BJ308" s="18" t="s">
        <v>81</v>
      </c>
      <c r="BK308" s="100">
        <f>ROUND(I308*H308,2)</f>
        <v>0</v>
      </c>
      <c r="BL308" s="18" t="s">
        <v>310</v>
      </c>
      <c r="BM308" s="99" t="s">
        <v>445</v>
      </c>
    </row>
    <row r="309" spans="1:65" s="13" customFormat="1" x14ac:dyDescent="0.2">
      <c r="A309" s="225"/>
      <c r="B309" s="226"/>
      <c r="C309" s="225"/>
      <c r="D309" s="200" t="s">
        <v>212</v>
      </c>
      <c r="E309" s="227" t="s">
        <v>1</v>
      </c>
      <c r="F309" s="228" t="s">
        <v>3015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81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3" customFormat="1" ht="22.5" x14ac:dyDescent="0.2">
      <c r="A310" s="225"/>
      <c r="B310" s="226"/>
      <c r="C310" s="225"/>
      <c r="D310" s="200" t="s">
        <v>212</v>
      </c>
      <c r="E310" s="227" t="s">
        <v>1</v>
      </c>
      <c r="F310" s="228" t="s">
        <v>2964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81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3" customFormat="1" x14ac:dyDescent="0.2">
      <c r="A311" s="225"/>
      <c r="B311" s="226"/>
      <c r="C311" s="225"/>
      <c r="D311" s="200" t="s">
        <v>212</v>
      </c>
      <c r="E311" s="227" t="s">
        <v>1</v>
      </c>
      <c r="F311" s="228" t="s">
        <v>2965</v>
      </c>
      <c r="G311" s="225"/>
      <c r="H311" s="227" t="s">
        <v>1</v>
      </c>
      <c r="I311" s="225"/>
      <c r="J311" s="225"/>
      <c r="K311" s="225"/>
      <c r="L311" s="226"/>
      <c r="M311" s="229"/>
      <c r="N311" s="230"/>
      <c r="O311" s="230"/>
      <c r="P311" s="230"/>
      <c r="Q311" s="230"/>
      <c r="R311" s="230"/>
      <c r="S311" s="230"/>
      <c r="T311" s="231"/>
      <c r="U311" s="225"/>
      <c r="V311" s="225"/>
      <c r="AT311" s="101" t="s">
        <v>212</v>
      </c>
      <c r="AU311" s="101" t="s">
        <v>81</v>
      </c>
      <c r="AV311" s="13" t="s">
        <v>81</v>
      </c>
      <c r="AW311" s="13" t="s">
        <v>32</v>
      </c>
      <c r="AX311" s="13" t="s">
        <v>75</v>
      </c>
      <c r="AY311" s="101" t="s">
        <v>204</v>
      </c>
    </row>
    <row r="312" spans="1:65" s="13" customFormat="1" ht="22.5" x14ac:dyDescent="0.2">
      <c r="A312" s="225"/>
      <c r="B312" s="226"/>
      <c r="C312" s="225"/>
      <c r="D312" s="200" t="s">
        <v>212</v>
      </c>
      <c r="E312" s="227" t="s">
        <v>1</v>
      </c>
      <c r="F312" s="228" t="s">
        <v>2981</v>
      </c>
      <c r="G312" s="225"/>
      <c r="H312" s="227" t="s">
        <v>1</v>
      </c>
      <c r="I312" s="225"/>
      <c r="J312" s="225"/>
      <c r="K312" s="225"/>
      <c r="L312" s="226"/>
      <c r="M312" s="229"/>
      <c r="N312" s="230"/>
      <c r="O312" s="230"/>
      <c r="P312" s="230"/>
      <c r="Q312" s="230"/>
      <c r="R312" s="230"/>
      <c r="S312" s="230"/>
      <c r="T312" s="231"/>
      <c r="U312" s="225"/>
      <c r="V312" s="225"/>
      <c r="AT312" s="101" t="s">
        <v>212</v>
      </c>
      <c r="AU312" s="101" t="s">
        <v>81</v>
      </c>
      <c r="AV312" s="13" t="s">
        <v>81</v>
      </c>
      <c r="AW312" s="13" t="s">
        <v>32</v>
      </c>
      <c r="AX312" s="13" t="s">
        <v>75</v>
      </c>
      <c r="AY312" s="101" t="s">
        <v>204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2967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81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ht="22.5" x14ac:dyDescent="0.2">
      <c r="A314" s="225"/>
      <c r="B314" s="226"/>
      <c r="C314" s="225"/>
      <c r="D314" s="200" t="s">
        <v>212</v>
      </c>
      <c r="E314" s="227" t="s">
        <v>1</v>
      </c>
      <c r="F314" s="228" t="s">
        <v>2968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81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81</v>
      </c>
      <c r="G315" s="198"/>
      <c r="H315" s="203">
        <v>1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81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5" customFormat="1" x14ac:dyDescent="0.2">
      <c r="A316" s="207"/>
      <c r="B316" s="208"/>
      <c r="C316" s="207"/>
      <c r="D316" s="200" t="s">
        <v>212</v>
      </c>
      <c r="E316" s="209" t="s">
        <v>1</v>
      </c>
      <c r="F316" s="210" t="s">
        <v>227</v>
      </c>
      <c r="G316" s="207"/>
      <c r="H316" s="211">
        <v>1</v>
      </c>
      <c r="I316" s="207"/>
      <c r="J316" s="207"/>
      <c r="K316" s="207"/>
      <c r="L316" s="208"/>
      <c r="M316" s="212"/>
      <c r="N316" s="213"/>
      <c r="O316" s="213"/>
      <c r="P316" s="213"/>
      <c r="Q316" s="213"/>
      <c r="R316" s="213"/>
      <c r="S316" s="213"/>
      <c r="T316" s="214"/>
      <c r="U316" s="207"/>
      <c r="V316" s="207"/>
      <c r="AT316" s="103" t="s">
        <v>212</v>
      </c>
      <c r="AU316" s="103" t="s">
        <v>81</v>
      </c>
      <c r="AV316" s="15" t="s">
        <v>211</v>
      </c>
      <c r="AW316" s="15" t="s">
        <v>32</v>
      </c>
      <c r="AX316" s="15" t="s">
        <v>81</v>
      </c>
      <c r="AY316" s="103" t="s">
        <v>204</v>
      </c>
    </row>
    <row r="317" spans="1:65" s="2" customFormat="1" ht="44.25" customHeight="1" x14ac:dyDescent="0.2">
      <c r="A317" s="111"/>
      <c r="B317" s="112"/>
      <c r="C317" s="187" t="s">
        <v>320</v>
      </c>
      <c r="D317" s="187" t="s">
        <v>207</v>
      </c>
      <c r="E317" s="188" t="s">
        <v>3016</v>
      </c>
      <c r="F317" s="189" t="s">
        <v>3017</v>
      </c>
      <c r="G317" s="190" t="s">
        <v>282</v>
      </c>
      <c r="H317" s="191">
        <v>1</v>
      </c>
      <c r="I317" s="192"/>
      <c r="J317" s="192">
        <f>ROUND(I317*H317,2)</f>
        <v>0</v>
      </c>
      <c r="K317" s="193"/>
      <c r="L317" s="112"/>
      <c r="M317" s="194" t="s">
        <v>1</v>
      </c>
      <c r="N317" s="195" t="s">
        <v>40</v>
      </c>
      <c r="O317" s="196">
        <v>0</v>
      </c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310</v>
      </c>
      <c r="AT317" s="99" t="s">
        <v>207</v>
      </c>
      <c r="AU317" s="99" t="s">
        <v>81</v>
      </c>
      <c r="AY317" s="18" t="s">
        <v>204</v>
      </c>
      <c r="BE317" s="100">
        <f>IF(N317="základní",J317,0)</f>
        <v>0</v>
      </c>
      <c r="BF317" s="100">
        <f>IF(N317="snížená",J317,0)</f>
        <v>0</v>
      </c>
      <c r="BG317" s="100">
        <f>IF(N317="zákl. přenesená",J317,0)</f>
        <v>0</v>
      </c>
      <c r="BH317" s="100">
        <f>IF(N317="sníž. přenesená",J317,0)</f>
        <v>0</v>
      </c>
      <c r="BI317" s="100">
        <f>IF(N317="nulová",J317,0)</f>
        <v>0</v>
      </c>
      <c r="BJ317" s="18" t="s">
        <v>81</v>
      </c>
      <c r="BK317" s="100">
        <f>ROUND(I317*H317,2)</f>
        <v>0</v>
      </c>
      <c r="BL317" s="18" t="s">
        <v>310</v>
      </c>
      <c r="BM317" s="99" t="s">
        <v>462</v>
      </c>
    </row>
    <row r="318" spans="1:65" s="13" customFormat="1" x14ac:dyDescent="0.2">
      <c r="A318" s="225"/>
      <c r="B318" s="226"/>
      <c r="C318" s="225"/>
      <c r="D318" s="200" t="s">
        <v>212</v>
      </c>
      <c r="E318" s="227" t="s">
        <v>1</v>
      </c>
      <c r="F318" s="228" t="s">
        <v>3015</v>
      </c>
      <c r="G318" s="225"/>
      <c r="H318" s="227" t="s">
        <v>1</v>
      </c>
      <c r="I318" s="225"/>
      <c r="J318" s="225"/>
      <c r="K318" s="225"/>
      <c r="L318" s="226"/>
      <c r="M318" s="229"/>
      <c r="N318" s="230"/>
      <c r="O318" s="230"/>
      <c r="P318" s="230"/>
      <c r="Q318" s="230"/>
      <c r="R318" s="230"/>
      <c r="S318" s="230"/>
      <c r="T318" s="231"/>
      <c r="U318" s="225"/>
      <c r="V318" s="225"/>
      <c r="AT318" s="101" t="s">
        <v>212</v>
      </c>
      <c r="AU318" s="101" t="s">
        <v>81</v>
      </c>
      <c r="AV318" s="13" t="s">
        <v>81</v>
      </c>
      <c r="AW318" s="13" t="s">
        <v>32</v>
      </c>
      <c r="AX318" s="13" t="s">
        <v>75</v>
      </c>
      <c r="AY318" s="101" t="s">
        <v>204</v>
      </c>
    </row>
    <row r="319" spans="1:65" s="13" customFormat="1" ht="22.5" x14ac:dyDescent="0.2">
      <c r="A319" s="225"/>
      <c r="B319" s="226"/>
      <c r="C319" s="225"/>
      <c r="D319" s="200" t="s">
        <v>212</v>
      </c>
      <c r="E319" s="227" t="s">
        <v>1</v>
      </c>
      <c r="F319" s="228" t="s">
        <v>2964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81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3" customFormat="1" x14ac:dyDescent="0.2">
      <c r="A320" s="225"/>
      <c r="B320" s="226"/>
      <c r="C320" s="225"/>
      <c r="D320" s="200" t="s">
        <v>212</v>
      </c>
      <c r="E320" s="227" t="s">
        <v>1</v>
      </c>
      <c r="F320" s="228" t="s">
        <v>2965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81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65" s="13" customFormat="1" ht="22.5" x14ac:dyDescent="0.2">
      <c r="A321" s="225"/>
      <c r="B321" s="226"/>
      <c r="C321" s="225"/>
      <c r="D321" s="200" t="s">
        <v>212</v>
      </c>
      <c r="E321" s="227" t="s">
        <v>1</v>
      </c>
      <c r="F321" s="228" t="s">
        <v>2981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81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65" s="13" customFormat="1" x14ac:dyDescent="0.2">
      <c r="A322" s="225"/>
      <c r="B322" s="226"/>
      <c r="C322" s="225"/>
      <c r="D322" s="200" t="s">
        <v>212</v>
      </c>
      <c r="E322" s="227" t="s">
        <v>1</v>
      </c>
      <c r="F322" s="228" t="s">
        <v>2967</v>
      </c>
      <c r="G322" s="225"/>
      <c r="H322" s="227" t="s">
        <v>1</v>
      </c>
      <c r="I322" s="225"/>
      <c r="J322" s="225"/>
      <c r="K322" s="225"/>
      <c r="L322" s="226"/>
      <c r="M322" s="229"/>
      <c r="N322" s="230"/>
      <c r="O322" s="230"/>
      <c r="P322" s="230"/>
      <c r="Q322" s="230"/>
      <c r="R322" s="230"/>
      <c r="S322" s="230"/>
      <c r="T322" s="231"/>
      <c r="U322" s="225"/>
      <c r="V322" s="225"/>
      <c r="AT322" s="101" t="s">
        <v>212</v>
      </c>
      <c r="AU322" s="101" t="s">
        <v>81</v>
      </c>
      <c r="AV322" s="13" t="s">
        <v>81</v>
      </c>
      <c r="AW322" s="13" t="s">
        <v>32</v>
      </c>
      <c r="AX322" s="13" t="s">
        <v>75</v>
      </c>
      <c r="AY322" s="101" t="s">
        <v>204</v>
      </c>
    </row>
    <row r="323" spans="1:65" s="13" customFormat="1" ht="22.5" x14ac:dyDescent="0.2">
      <c r="A323" s="225"/>
      <c r="B323" s="226"/>
      <c r="C323" s="225"/>
      <c r="D323" s="200" t="s">
        <v>212</v>
      </c>
      <c r="E323" s="227" t="s">
        <v>1</v>
      </c>
      <c r="F323" s="228" t="s">
        <v>2968</v>
      </c>
      <c r="G323" s="225"/>
      <c r="H323" s="227" t="s">
        <v>1</v>
      </c>
      <c r="I323" s="225"/>
      <c r="J323" s="225"/>
      <c r="K323" s="225"/>
      <c r="L323" s="226"/>
      <c r="M323" s="229"/>
      <c r="N323" s="230"/>
      <c r="O323" s="230"/>
      <c r="P323" s="230"/>
      <c r="Q323" s="230"/>
      <c r="R323" s="230"/>
      <c r="S323" s="230"/>
      <c r="T323" s="231"/>
      <c r="U323" s="225"/>
      <c r="V323" s="225"/>
      <c r="AT323" s="101" t="s">
        <v>212</v>
      </c>
      <c r="AU323" s="101" t="s">
        <v>81</v>
      </c>
      <c r="AV323" s="13" t="s">
        <v>81</v>
      </c>
      <c r="AW323" s="13" t="s">
        <v>32</v>
      </c>
      <c r="AX323" s="13" t="s">
        <v>75</v>
      </c>
      <c r="AY323" s="101" t="s">
        <v>204</v>
      </c>
    </row>
    <row r="324" spans="1:65" s="14" customFormat="1" x14ac:dyDescent="0.2">
      <c r="A324" s="198"/>
      <c r="B324" s="199"/>
      <c r="C324" s="198"/>
      <c r="D324" s="200" t="s">
        <v>212</v>
      </c>
      <c r="E324" s="201" t="s">
        <v>1</v>
      </c>
      <c r="F324" s="202" t="s">
        <v>81</v>
      </c>
      <c r="G324" s="198"/>
      <c r="H324" s="203">
        <v>1</v>
      </c>
      <c r="I324" s="198"/>
      <c r="J324" s="198"/>
      <c r="K324" s="198"/>
      <c r="L324" s="199"/>
      <c r="M324" s="204"/>
      <c r="N324" s="205"/>
      <c r="O324" s="205"/>
      <c r="P324" s="205"/>
      <c r="Q324" s="205"/>
      <c r="R324" s="205"/>
      <c r="S324" s="205"/>
      <c r="T324" s="206"/>
      <c r="U324" s="198"/>
      <c r="V324" s="198"/>
      <c r="AT324" s="102" t="s">
        <v>212</v>
      </c>
      <c r="AU324" s="102" t="s">
        <v>81</v>
      </c>
      <c r="AV324" s="14" t="s">
        <v>83</v>
      </c>
      <c r="AW324" s="14" t="s">
        <v>32</v>
      </c>
      <c r="AX324" s="14" t="s">
        <v>75</v>
      </c>
      <c r="AY324" s="102" t="s">
        <v>204</v>
      </c>
    </row>
    <row r="325" spans="1:65" s="15" customFormat="1" x14ac:dyDescent="0.2">
      <c r="A325" s="207"/>
      <c r="B325" s="208"/>
      <c r="C325" s="207"/>
      <c r="D325" s="200" t="s">
        <v>212</v>
      </c>
      <c r="E325" s="209" t="s">
        <v>1</v>
      </c>
      <c r="F325" s="210" t="s">
        <v>227</v>
      </c>
      <c r="G325" s="207"/>
      <c r="H325" s="211">
        <v>1</v>
      </c>
      <c r="I325" s="207"/>
      <c r="J325" s="207"/>
      <c r="K325" s="207"/>
      <c r="L325" s="208"/>
      <c r="M325" s="212"/>
      <c r="N325" s="213"/>
      <c r="O325" s="213"/>
      <c r="P325" s="213"/>
      <c r="Q325" s="213"/>
      <c r="R325" s="213"/>
      <c r="S325" s="213"/>
      <c r="T325" s="214"/>
      <c r="U325" s="207"/>
      <c r="V325" s="207"/>
      <c r="AT325" s="103" t="s">
        <v>212</v>
      </c>
      <c r="AU325" s="103" t="s">
        <v>81</v>
      </c>
      <c r="AV325" s="15" t="s">
        <v>211</v>
      </c>
      <c r="AW325" s="15" t="s">
        <v>32</v>
      </c>
      <c r="AX325" s="15" t="s">
        <v>81</v>
      </c>
      <c r="AY325" s="103" t="s">
        <v>204</v>
      </c>
    </row>
    <row r="326" spans="1:65" s="2" customFormat="1" ht="24.2" customHeight="1" x14ac:dyDescent="0.2">
      <c r="A326" s="111"/>
      <c r="B326" s="112"/>
      <c r="C326" s="187" t="s">
        <v>435</v>
      </c>
      <c r="D326" s="187" t="s">
        <v>207</v>
      </c>
      <c r="E326" s="188" t="s">
        <v>3018</v>
      </c>
      <c r="F326" s="189" t="s">
        <v>3019</v>
      </c>
      <c r="G326" s="190" t="s">
        <v>282</v>
      </c>
      <c r="H326" s="191">
        <v>1</v>
      </c>
      <c r="I326" s="192"/>
      <c r="J326" s="192">
        <f>ROUND(I326*H326,2)</f>
        <v>0</v>
      </c>
      <c r="K326" s="193"/>
      <c r="L326" s="112"/>
      <c r="M326" s="194" t="s">
        <v>1</v>
      </c>
      <c r="N326" s="195" t="s">
        <v>40</v>
      </c>
      <c r="O326" s="196">
        <v>0</v>
      </c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111"/>
      <c r="V326" s="111"/>
      <c r="W326" s="29"/>
      <c r="X326" s="29"/>
      <c r="Y326" s="29"/>
      <c r="Z326" s="29"/>
      <c r="AA326" s="29"/>
      <c r="AB326" s="29"/>
      <c r="AC326" s="29"/>
      <c r="AD326" s="29"/>
      <c r="AE326" s="29"/>
      <c r="AR326" s="99" t="s">
        <v>310</v>
      </c>
      <c r="AT326" s="99" t="s">
        <v>207</v>
      </c>
      <c r="AU326" s="99" t="s">
        <v>81</v>
      </c>
      <c r="AY326" s="18" t="s">
        <v>204</v>
      </c>
      <c r="BE326" s="100">
        <f>IF(N326="základní",J326,0)</f>
        <v>0</v>
      </c>
      <c r="BF326" s="100">
        <f>IF(N326="snížená",J326,0)</f>
        <v>0</v>
      </c>
      <c r="BG326" s="100">
        <f>IF(N326="zákl. přenesená",J326,0)</f>
        <v>0</v>
      </c>
      <c r="BH326" s="100">
        <f>IF(N326="sníž. přenesená",J326,0)</f>
        <v>0</v>
      </c>
      <c r="BI326" s="100">
        <f>IF(N326="nulová",J326,0)</f>
        <v>0</v>
      </c>
      <c r="BJ326" s="18" t="s">
        <v>81</v>
      </c>
      <c r="BK326" s="100">
        <f>ROUND(I326*H326,2)</f>
        <v>0</v>
      </c>
      <c r="BL326" s="18" t="s">
        <v>310</v>
      </c>
      <c r="BM326" s="99" t="s">
        <v>467</v>
      </c>
    </row>
    <row r="327" spans="1:65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3015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81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65" s="13" customFormat="1" ht="22.5" x14ac:dyDescent="0.2">
      <c r="A328" s="225"/>
      <c r="B328" s="226"/>
      <c r="C328" s="225"/>
      <c r="D328" s="200" t="s">
        <v>212</v>
      </c>
      <c r="E328" s="227" t="s">
        <v>1</v>
      </c>
      <c r="F328" s="228" t="s">
        <v>2964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81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2965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81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3" customFormat="1" ht="22.5" x14ac:dyDescent="0.2">
      <c r="A330" s="225"/>
      <c r="B330" s="226"/>
      <c r="C330" s="225"/>
      <c r="D330" s="200" t="s">
        <v>212</v>
      </c>
      <c r="E330" s="227" t="s">
        <v>1</v>
      </c>
      <c r="F330" s="228" t="s">
        <v>2981</v>
      </c>
      <c r="G330" s="225"/>
      <c r="H330" s="227" t="s">
        <v>1</v>
      </c>
      <c r="I330" s="225"/>
      <c r="J330" s="225"/>
      <c r="K330" s="225"/>
      <c r="L330" s="226"/>
      <c r="M330" s="229"/>
      <c r="N330" s="230"/>
      <c r="O330" s="230"/>
      <c r="P330" s="230"/>
      <c r="Q330" s="230"/>
      <c r="R330" s="230"/>
      <c r="S330" s="230"/>
      <c r="T330" s="231"/>
      <c r="U330" s="225"/>
      <c r="V330" s="225"/>
      <c r="AT330" s="101" t="s">
        <v>212</v>
      </c>
      <c r="AU330" s="101" t="s">
        <v>81</v>
      </c>
      <c r="AV330" s="13" t="s">
        <v>81</v>
      </c>
      <c r="AW330" s="13" t="s">
        <v>32</v>
      </c>
      <c r="AX330" s="13" t="s">
        <v>75</v>
      </c>
      <c r="AY330" s="101" t="s">
        <v>204</v>
      </c>
    </row>
    <row r="331" spans="1:65" s="13" customFormat="1" x14ac:dyDescent="0.2">
      <c r="A331" s="225"/>
      <c r="B331" s="226"/>
      <c r="C331" s="225"/>
      <c r="D331" s="200" t="s">
        <v>212</v>
      </c>
      <c r="E331" s="227" t="s">
        <v>1</v>
      </c>
      <c r="F331" s="228" t="s">
        <v>2967</v>
      </c>
      <c r="G331" s="225"/>
      <c r="H331" s="227" t="s">
        <v>1</v>
      </c>
      <c r="I331" s="225"/>
      <c r="J331" s="225"/>
      <c r="K331" s="225"/>
      <c r="L331" s="226"/>
      <c r="M331" s="229"/>
      <c r="N331" s="230"/>
      <c r="O331" s="230"/>
      <c r="P331" s="230"/>
      <c r="Q331" s="230"/>
      <c r="R331" s="230"/>
      <c r="S331" s="230"/>
      <c r="T331" s="231"/>
      <c r="U331" s="225"/>
      <c r="V331" s="225"/>
      <c r="AT331" s="101" t="s">
        <v>212</v>
      </c>
      <c r="AU331" s="101" t="s">
        <v>81</v>
      </c>
      <c r="AV331" s="13" t="s">
        <v>81</v>
      </c>
      <c r="AW331" s="13" t="s">
        <v>32</v>
      </c>
      <c r="AX331" s="13" t="s">
        <v>75</v>
      </c>
      <c r="AY331" s="101" t="s">
        <v>204</v>
      </c>
    </row>
    <row r="332" spans="1:65" s="13" customFormat="1" ht="22.5" x14ac:dyDescent="0.2">
      <c r="A332" s="225"/>
      <c r="B332" s="226"/>
      <c r="C332" s="225"/>
      <c r="D332" s="200" t="s">
        <v>212</v>
      </c>
      <c r="E332" s="227" t="s">
        <v>1</v>
      </c>
      <c r="F332" s="228" t="s">
        <v>2968</v>
      </c>
      <c r="G332" s="225"/>
      <c r="H332" s="227" t="s">
        <v>1</v>
      </c>
      <c r="I332" s="225"/>
      <c r="J332" s="225"/>
      <c r="K332" s="225"/>
      <c r="L332" s="226"/>
      <c r="M332" s="229"/>
      <c r="N332" s="230"/>
      <c r="O332" s="230"/>
      <c r="P332" s="230"/>
      <c r="Q332" s="230"/>
      <c r="R332" s="230"/>
      <c r="S332" s="230"/>
      <c r="T332" s="231"/>
      <c r="U332" s="225"/>
      <c r="V332" s="225"/>
      <c r="AT332" s="101" t="s">
        <v>212</v>
      </c>
      <c r="AU332" s="101" t="s">
        <v>81</v>
      </c>
      <c r="AV332" s="13" t="s">
        <v>81</v>
      </c>
      <c r="AW332" s="13" t="s">
        <v>32</v>
      </c>
      <c r="AX332" s="13" t="s">
        <v>75</v>
      </c>
      <c r="AY332" s="101" t="s">
        <v>204</v>
      </c>
    </row>
    <row r="333" spans="1:65" s="14" customFormat="1" x14ac:dyDescent="0.2">
      <c r="A333" s="198"/>
      <c r="B333" s="199"/>
      <c r="C333" s="198"/>
      <c r="D333" s="200" t="s">
        <v>212</v>
      </c>
      <c r="E333" s="201" t="s">
        <v>1</v>
      </c>
      <c r="F333" s="202" t="s">
        <v>81</v>
      </c>
      <c r="G333" s="198"/>
      <c r="H333" s="203">
        <v>1</v>
      </c>
      <c r="I333" s="198"/>
      <c r="J333" s="198"/>
      <c r="K333" s="198"/>
      <c r="L333" s="199"/>
      <c r="M333" s="204"/>
      <c r="N333" s="205"/>
      <c r="O333" s="205"/>
      <c r="P333" s="205"/>
      <c r="Q333" s="205"/>
      <c r="R333" s="205"/>
      <c r="S333" s="205"/>
      <c r="T333" s="206"/>
      <c r="U333" s="198"/>
      <c r="V333" s="198"/>
      <c r="AT333" s="102" t="s">
        <v>212</v>
      </c>
      <c r="AU333" s="102" t="s">
        <v>81</v>
      </c>
      <c r="AV333" s="14" t="s">
        <v>83</v>
      </c>
      <c r="AW333" s="14" t="s">
        <v>32</v>
      </c>
      <c r="AX333" s="14" t="s">
        <v>75</v>
      </c>
      <c r="AY333" s="102" t="s">
        <v>204</v>
      </c>
    </row>
    <row r="334" spans="1:65" s="15" customFormat="1" x14ac:dyDescent="0.2">
      <c r="A334" s="207"/>
      <c r="B334" s="208"/>
      <c r="C334" s="207"/>
      <c r="D334" s="200" t="s">
        <v>212</v>
      </c>
      <c r="E334" s="209" t="s">
        <v>1</v>
      </c>
      <c r="F334" s="210" t="s">
        <v>227</v>
      </c>
      <c r="G334" s="207"/>
      <c r="H334" s="211">
        <v>1</v>
      </c>
      <c r="I334" s="207"/>
      <c r="J334" s="207"/>
      <c r="K334" s="207"/>
      <c r="L334" s="208"/>
      <c r="M334" s="212"/>
      <c r="N334" s="213"/>
      <c r="O334" s="213"/>
      <c r="P334" s="213"/>
      <c r="Q334" s="213"/>
      <c r="R334" s="213"/>
      <c r="S334" s="213"/>
      <c r="T334" s="214"/>
      <c r="U334" s="207"/>
      <c r="V334" s="207"/>
      <c r="AT334" s="103" t="s">
        <v>212</v>
      </c>
      <c r="AU334" s="103" t="s">
        <v>81</v>
      </c>
      <c r="AV334" s="15" t="s">
        <v>211</v>
      </c>
      <c r="AW334" s="15" t="s">
        <v>32</v>
      </c>
      <c r="AX334" s="15" t="s">
        <v>81</v>
      </c>
      <c r="AY334" s="103" t="s">
        <v>204</v>
      </c>
    </row>
    <row r="335" spans="1:65" s="2" customFormat="1" ht="37.9" customHeight="1" x14ac:dyDescent="0.2">
      <c r="A335" s="111"/>
      <c r="B335" s="112"/>
      <c r="C335" s="187" t="s">
        <v>333</v>
      </c>
      <c r="D335" s="187" t="s">
        <v>207</v>
      </c>
      <c r="E335" s="188" t="s">
        <v>3020</v>
      </c>
      <c r="F335" s="189" t="s">
        <v>3021</v>
      </c>
      <c r="G335" s="190" t="s">
        <v>282</v>
      </c>
      <c r="H335" s="191">
        <v>1</v>
      </c>
      <c r="I335" s="192"/>
      <c r="J335" s="192">
        <f>ROUND(I335*H335,2)</f>
        <v>0</v>
      </c>
      <c r="K335" s="193"/>
      <c r="L335" s="112"/>
      <c r="M335" s="194" t="s">
        <v>1</v>
      </c>
      <c r="N335" s="195" t="s">
        <v>40</v>
      </c>
      <c r="O335" s="196">
        <v>0</v>
      </c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111"/>
      <c r="V335" s="111"/>
      <c r="W335" s="29"/>
      <c r="X335" s="29"/>
      <c r="Y335" s="29"/>
      <c r="Z335" s="29"/>
      <c r="AA335" s="29"/>
      <c r="AB335" s="29"/>
      <c r="AC335" s="29"/>
      <c r="AD335" s="29"/>
      <c r="AE335" s="29"/>
      <c r="AR335" s="99" t="s">
        <v>310</v>
      </c>
      <c r="AT335" s="99" t="s">
        <v>207</v>
      </c>
      <c r="AU335" s="99" t="s">
        <v>81</v>
      </c>
      <c r="AY335" s="18" t="s">
        <v>204</v>
      </c>
      <c r="BE335" s="100">
        <f>IF(N335="základní",J335,0)</f>
        <v>0</v>
      </c>
      <c r="BF335" s="100">
        <f>IF(N335="snížená",J335,0)</f>
        <v>0</v>
      </c>
      <c r="BG335" s="100">
        <f>IF(N335="zákl. přenesená",J335,0)</f>
        <v>0</v>
      </c>
      <c r="BH335" s="100">
        <f>IF(N335="sníž. přenesená",J335,0)</f>
        <v>0</v>
      </c>
      <c r="BI335" s="100">
        <f>IF(N335="nulová",J335,0)</f>
        <v>0</v>
      </c>
      <c r="BJ335" s="18" t="s">
        <v>81</v>
      </c>
      <c r="BK335" s="100">
        <f>ROUND(I335*H335,2)</f>
        <v>0</v>
      </c>
      <c r="BL335" s="18" t="s">
        <v>310</v>
      </c>
      <c r="BM335" s="99" t="s">
        <v>472</v>
      </c>
    </row>
    <row r="336" spans="1:65" s="13" customFormat="1" x14ac:dyDescent="0.2">
      <c r="A336" s="225"/>
      <c r="B336" s="226"/>
      <c r="C336" s="225"/>
      <c r="D336" s="200" t="s">
        <v>212</v>
      </c>
      <c r="E336" s="227" t="s">
        <v>1</v>
      </c>
      <c r="F336" s="228" t="s">
        <v>2963</v>
      </c>
      <c r="G336" s="225"/>
      <c r="H336" s="227" t="s">
        <v>1</v>
      </c>
      <c r="I336" s="225"/>
      <c r="J336" s="225"/>
      <c r="K336" s="225"/>
      <c r="L336" s="226"/>
      <c r="M336" s="229"/>
      <c r="N336" s="230"/>
      <c r="O336" s="230"/>
      <c r="P336" s="230"/>
      <c r="Q336" s="230"/>
      <c r="R336" s="230"/>
      <c r="S336" s="230"/>
      <c r="T336" s="231"/>
      <c r="U336" s="225"/>
      <c r="V336" s="225"/>
      <c r="AT336" s="101" t="s">
        <v>212</v>
      </c>
      <c r="AU336" s="101" t="s">
        <v>81</v>
      </c>
      <c r="AV336" s="13" t="s">
        <v>81</v>
      </c>
      <c r="AW336" s="13" t="s">
        <v>32</v>
      </c>
      <c r="AX336" s="13" t="s">
        <v>75</v>
      </c>
      <c r="AY336" s="101" t="s">
        <v>204</v>
      </c>
    </row>
    <row r="337" spans="1:65" s="13" customFormat="1" ht="33.75" x14ac:dyDescent="0.2">
      <c r="A337" s="225"/>
      <c r="B337" s="226"/>
      <c r="C337" s="225"/>
      <c r="D337" s="200" t="s">
        <v>212</v>
      </c>
      <c r="E337" s="227" t="s">
        <v>1</v>
      </c>
      <c r="F337" s="228" t="s">
        <v>3022</v>
      </c>
      <c r="G337" s="225"/>
      <c r="H337" s="227" t="s">
        <v>1</v>
      </c>
      <c r="I337" s="225"/>
      <c r="J337" s="225"/>
      <c r="K337" s="225"/>
      <c r="L337" s="226"/>
      <c r="M337" s="229"/>
      <c r="N337" s="230"/>
      <c r="O337" s="230"/>
      <c r="P337" s="230"/>
      <c r="Q337" s="230"/>
      <c r="R337" s="230"/>
      <c r="S337" s="230"/>
      <c r="T337" s="231"/>
      <c r="U337" s="225"/>
      <c r="V337" s="225"/>
      <c r="AT337" s="101" t="s">
        <v>212</v>
      </c>
      <c r="AU337" s="101" t="s">
        <v>81</v>
      </c>
      <c r="AV337" s="13" t="s">
        <v>81</v>
      </c>
      <c r="AW337" s="13" t="s">
        <v>32</v>
      </c>
      <c r="AX337" s="13" t="s">
        <v>75</v>
      </c>
      <c r="AY337" s="101" t="s">
        <v>204</v>
      </c>
    </row>
    <row r="338" spans="1:65" s="13" customFormat="1" x14ac:dyDescent="0.2">
      <c r="A338" s="225"/>
      <c r="B338" s="226"/>
      <c r="C338" s="225"/>
      <c r="D338" s="200" t="s">
        <v>212</v>
      </c>
      <c r="E338" s="227" t="s">
        <v>1</v>
      </c>
      <c r="F338" s="228" t="s">
        <v>2965</v>
      </c>
      <c r="G338" s="225"/>
      <c r="H338" s="227" t="s">
        <v>1</v>
      </c>
      <c r="I338" s="225"/>
      <c r="J338" s="225"/>
      <c r="K338" s="225"/>
      <c r="L338" s="226"/>
      <c r="M338" s="229"/>
      <c r="N338" s="230"/>
      <c r="O338" s="230"/>
      <c r="P338" s="230"/>
      <c r="Q338" s="230"/>
      <c r="R338" s="230"/>
      <c r="S338" s="230"/>
      <c r="T338" s="231"/>
      <c r="U338" s="225"/>
      <c r="V338" s="225"/>
      <c r="AT338" s="101" t="s">
        <v>212</v>
      </c>
      <c r="AU338" s="101" t="s">
        <v>81</v>
      </c>
      <c r="AV338" s="13" t="s">
        <v>81</v>
      </c>
      <c r="AW338" s="13" t="s">
        <v>32</v>
      </c>
      <c r="AX338" s="13" t="s">
        <v>75</v>
      </c>
      <c r="AY338" s="101" t="s">
        <v>204</v>
      </c>
    </row>
    <row r="339" spans="1:65" s="13" customFormat="1" x14ac:dyDescent="0.2">
      <c r="A339" s="225"/>
      <c r="B339" s="226"/>
      <c r="C339" s="225"/>
      <c r="D339" s="200" t="s">
        <v>212</v>
      </c>
      <c r="E339" s="227" t="s">
        <v>1</v>
      </c>
      <c r="F339" s="228" t="s">
        <v>2966</v>
      </c>
      <c r="G339" s="225"/>
      <c r="H339" s="227" t="s">
        <v>1</v>
      </c>
      <c r="I339" s="225"/>
      <c r="J339" s="225"/>
      <c r="K339" s="225"/>
      <c r="L339" s="226"/>
      <c r="M339" s="229"/>
      <c r="N339" s="230"/>
      <c r="O339" s="230"/>
      <c r="P339" s="230"/>
      <c r="Q339" s="230"/>
      <c r="R339" s="230"/>
      <c r="S339" s="230"/>
      <c r="T339" s="231"/>
      <c r="U339" s="225"/>
      <c r="V339" s="225"/>
      <c r="AT339" s="101" t="s">
        <v>212</v>
      </c>
      <c r="AU339" s="101" t="s">
        <v>81</v>
      </c>
      <c r="AV339" s="13" t="s">
        <v>81</v>
      </c>
      <c r="AW339" s="13" t="s">
        <v>32</v>
      </c>
      <c r="AX339" s="13" t="s">
        <v>75</v>
      </c>
      <c r="AY339" s="101" t="s">
        <v>204</v>
      </c>
    </row>
    <row r="340" spans="1:65" s="13" customFormat="1" x14ac:dyDescent="0.2">
      <c r="A340" s="225"/>
      <c r="B340" s="226"/>
      <c r="C340" s="225"/>
      <c r="D340" s="200" t="s">
        <v>212</v>
      </c>
      <c r="E340" s="227" t="s">
        <v>1</v>
      </c>
      <c r="F340" s="228" t="s">
        <v>2967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81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3" customFormat="1" ht="22.5" x14ac:dyDescent="0.2">
      <c r="A341" s="225"/>
      <c r="B341" s="226"/>
      <c r="C341" s="225"/>
      <c r="D341" s="200" t="s">
        <v>212</v>
      </c>
      <c r="E341" s="227" t="s">
        <v>1</v>
      </c>
      <c r="F341" s="228" t="s">
        <v>2968</v>
      </c>
      <c r="G341" s="225"/>
      <c r="H341" s="227" t="s">
        <v>1</v>
      </c>
      <c r="I341" s="225"/>
      <c r="J341" s="225"/>
      <c r="K341" s="225"/>
      <c r="L341" s="226"/>
      <c r="M341" s="229"/>
      <c r="N341" s="230"/>
      <c r="O341" s="230"/>
      <c r="P341" s="230"/>
      <c r="Q341" s="230"/>
      <c r="R341" s="230"/>
      <c r="S341" s="230"/>
      <c r="T341" s="231"/>
      <c r="U341" s="225"/>
      <c r="V341" s="225"/>
      <c r="AT341" s="101" t="s">
        <v>212</v>
      </c>
      <c r="AU341" s="101" t="s">
        <v>81</v>
      </c>
      <c r="AV341" s="13" t="s">
        <v>81</v>
      </c>
      <c r="AW341" s="13" t="s">
        <v>32</v>
      </c>
      <c r="AX341" s="13" t="s">
        <v>75</v>
      </c>
      <c r="AY341" s="101" t="s">
        <v>204</v>
      </c>
    </row>
    <row r="342" spans="1:65" s="14" customFormat="1" x14ac:dyDescent="0.2">
      <c r="A342" s="198"/>
      <c r="B342" s="199"/>
      <c r="C342" s="198"/>
      <c r="D342" s="200" t="s">
        <v>212</v>
      </c>
      <c r="E342" s="201" t="s">
        <v>1</v>
      </c>
      <c r="F342" s="202" t="s">
        <v>81</v>
      </c>
      <c r="G342" s="198"/>
      <c r="H342" s="203">
        <v>1</v>
      </c>
      <c r="I342" s="198"/>
      <c r="J342" s="198"/>
      <c r="K342" s="198"/>
      <c r="L342" s="199"/>
      <c r="M342" s="204"/>
      <c r="N342" s="205"/>
      <c r="O342" s="205"/>
      <c r="P342" s="205"/>
      <c r="Q342" s="205"/>
      <c r="R342" s="205"/>
      <c r="S342" s="205"/>
      <c r="T342" s="206"/>
      <c r="U342" s="198"/>
      <c r="V342" s="198"/>
      <c r="AT342" s="102" t="s">
        <v>212</v>
      </c>
      <c r="AU342" s="102" t="s">
        <v>81</v>
      </c>
      <c r="AV342" s="14" t="s">
        <v>83</v>
      </c>
      <c r="AW342" s="14" t="s">
        <v>32</v>
      </c>
      <c r="AX342" s="14" t="s">
        <v>75</v>
      </c>
      <c r="AY342" s="102" t="s">
        <v>204</v>
      </c>
    </row>
    <row r="343" spans="1:65" s="15" customFormat="1" x14ac:dyDescent="0.2">
      <c r="A343" s="207"/>
      <c r="B343" s="208"/>
      <c r="C343" s="207"/>
      <c r="D343" s="200" t="s">
        <v>212</v>
      </c>
      <c r="E343" s="209" t="s">
        <v>1</v>
      </c>
      <c r="F343" s="210" t="s">
        <v>227</v>
      </c>
      <c r="G343" s="207"/>
      <c r="H343" s="211">
        <v>1</v>
      </c>
      <c r="I343" s="207"/>
      <c r="J343" s="207"/>
      <c r="K343" s="207"/>
      <c r="L343" s="208"/>
      <c r="M343" s="212"/>
      <c r="N343" s="213"/>
      <c r="O343" s="213"/>
      <c r="P343" s="213"/>
      <c r="Q343" s="213"/>
      <c r="R343" s="213"/>
      <c r="S343" s="213"/>
      <c r="T343" s="214"/>
      <c r="U343" s="207"/>
      <c r="V343" s="207"/>
      <c r="AT343" s="103" t="s">
        <v>212</v>
      </c>
      <c r="AU343" s="103" t="s">
        <v>81</v>
      </c>
      <c r="AV343" s="15" t="s">
        <v>211</v>
      </c>
      <c r="AW343" s="15" t="s">
        <v>32</v>
      </c>
      <c r="AX343" s="15" t="s">
        <v>81</v>
      </c>
      <c r="AY343" s="103" t="s">
        <v>204</v>
      </c>
    </row>
    <row r="344" spans="1:65" s="2" customFormat="1" ht="24.2" customHeight="1" x14ac:dyDescent="0.2">
      <c r="A344" s="111"/>
      <c r="B344" s="112"/>
      <c r="C344" s="187" t="s">
        <v>397</v>
      </c>
      <c r="D344" s="187" t="s">
        <v>207</v>
      </c>
      <c r="E344" s="188" t="s">
        <v>3023</v>
      </c>
      <c r="F344" s="189" t="s">
        <v>3024</v>
      </c>
      <c r="G344" s="190" t="s">
        <v>282</v>
      </c>
      <c r="H344" s="191">
        <v>1</v>
      </c>
      <c r="I344" s="192"/>
      <c r="J344" s="192">
        <f>ROUND(I344*H344,2)</f>
        <v>0</v>
      </c>
      <c r="K344" s="193"/>
      <c r="L344" s="112"/>
      <c r="M344" s="194" t="s">
        <v>1</v>
      </c>
      <c r="N344" s="195" t="s">
        <v>40</v>
      </c>
      <c r="O344" s="196">
        <v>0</v>
      </c>
      <c r="P344" s="196">
        <f>O344*H344</f>
        <v>0</v>
      </c>
      <c r="Q344" s="196">
        <v>0</v>
      </c>
      <c r="R344" s="196">
        <f>Q344*H344</f>
        <v>0</v>
      </c>
      <c r="S344" s="196">
        <v>0</v>
      </c>
      <c r="T344" s="197">
        <f>S344*H344</f>
        <v>0</v>
      </c>
      <c r="U344" s="111"/>
      <c r="V344" s="111"/>
      <c r="W344" s="29"/>
      <c r="X344" s="29"/>
      <c r="Y344" s="29"/>
      <c r="Z344" s="29"/>
      <c r="AA344" s="29"/>
      <c r="AB344" s="29"/>
      <c r="AC344" s="29"/>
      <c r="AD344" s="29"/>
      <c r="AE344" s="29"/>
      <c r="AR344" s="99" t="s">
        <v>310</v>
      </c>
      <c r="AT344" s="99" t="s">
        <v>207</v>
      </c>
      <c r="AU344" s="99" t="s">
        <v>81</v>
      </c>
      <c r="AY344" s="18" t="s">
        <v>204</v>
      </c>
      <c r="BE344" s="100">
        <f>IF(N344="základní",J344,0)</f>
        <v>0</v>
      </c>
      <c r="BF344" s="100">
        <f>IF(N344="snížená",J344,0)</f>
        <v>0</v>
      </c>
      <c r="BG344" s="100">
        <f>IF(N344="zákl. přenesená",J344,0)</f>
        <v>0</v>
      </c>
      <c r="BH344" s="100">
        <f>IF(N344="sníž. přenesená",J344,0)</f>
        <v>0</v>
      </c>
      <c r="BI344" s="100">
        <f>IF(N344="nulová",J344,0)</f>
        <v>0</v>
      </c>
      <c r="BJ344" s="18" t="s">
        <v>81</v>
      </c>
      <c r="BK344" s="100">
        <f>ROUND(I344*H344,2)</f>
        <v>0</v>
      </c>
      <c r="BL344" s="18" t="s">
        <v>310</v>
      </c>
      <c r="BM344" s="99" t="s">
        <v>481</v>
      </c>
    </row>
    <row r="345" spans="1:65" s="14" customFormat="1" x14ac:dyDescent="0.2">
      <c r="A345" s="198"/>
      <c r="B345" s="199"/>
      <c r="C345" s="198"/>
      <c r="D345" s="200" t="s">
        <v>212</v>
      </c>
      <c r="E345" s="201" t="s">
        <v>1</v>
      </c>
      <c r="F345" s="202" t="s">
        <v>81</v>
      </c>
      <c r="G345" s="198"/>
      <c r="H345" s="203">
        <v>1</v>
      </c>
      <c r="I345" s="198"/>
      <c r="J345" s="198"/>
      <c r="K345" s="198"/>
      <c r="L345" s="199"/>
      <c r="M345" s="204"/>
      <c r="N345" s="205"/>
      <c r="O345" s="205"/>
      <c r="P345" s="205"/>
      <c r="Q345" s="205"/>
      <c r="R345" s="205"/>
      <c r="S345" s="205"/>
      <c r="T345" s="206"/>
      <c r="U345" s="198"/>
      <c r="V345" s="198"/>
      <c r="AT345" s="102" t="s">
        <v>212</v>
      </c>
      <c r="AU345" s="102" t="s">
        <v>81</v>
      </c>
      <c r="AV345" s="14" t="s">
        <v>83</v>
      </c>
      <c r="AW345" s="14" t="s">
        <v>32</v>
      </c>
      <c r="AX345" s="14" t="s">
        <v>75</v>
      </c>
      <c r="AY345" s="102" t="s">
        <v>204</v>
      </c>
    </row>
    <row r="346" spans="1:65" s="15" customFormat="1" x14ac:dyDescent="0.2">
      <c r="A346" s="207"/>
      <c r="B346" s="208"/>
      <c r="C346" s="207"/>
      <c r="D346" s="200" t="s">
        <v>212</v>
      </c>
      <c r="E346" s="209" t="s">
        <v>1</v>
      </c>
      <c r="F346" s="210" t="s">
        <v>227</v>
      </c>
      <c r="G346" s="207"/>
      <c r="H346" s="211">
        <v>1</v>
      </c>
      <c r="I346" s="207"/>
      <c r="J346" s="207"/>
      <c r="K346" s="207"/>
      <c r="L346" s="208"/>
      <c r="M346" s="212"/>
      <c r="N346" s="213"/>
      <c r="O346" s="213"/>
      <c r="P346" s="213"/>
      <c r="Q346" s="213"/>
      <c r="R346" s="213"/>
      <c r="S346" s="213"/>
      <c r="T346" s="214"/>
      <c r="U346" s="207"/>
      <c r="V346" s="207"/>
      <c r="AT346" s="103" t="s">
        <v>212</v>
      </c>
      <c r="AU346" s="103" t="s">
        <v>81</v>
      </c>
      <c r="AV346" s="15" t="s">
        <v>211</v>
      </c>
      <c r="AW346" s="15" t="s">
        <v>32</v>
      </c>
      <c r="AX346" s="15" t="s">
        <v>81</v>
      </c>
      <c r="AY346" s="103" t="s">
        <v>204</v>
      </c>
    </row>
    <row r="347" spans="1:65" s="2" customFormat="1" ht="37.9" customHeight="1" x14ac:dyDescent="0.2">
      <c r="A347" s="111"/>
      <c r="B347" s="112"/>
      <c r="C347" s="187" t="s">
        <v>350</v>
      </c>
      <c r="D347" s="187" t="s">
        <v>207</v>
      </c>
      <c r="E347" s="188" t="s">
        <v>3025</v>
      </c>
      <c r="F347" s="189" t="s">
        <v>3026</v>
      </c>
      <c r="G347" s="190" t="s">
        <v>282</v>
      </c>
      <c r="H347" s="191">
        <v>1</v>
      </c>
      <c r="I347" s="192"/>
      <c r="J347" s="192">
        <f>ROUND(I347*H347,2)</f>
        <v>0</v>
      </c>
      <c r="K347" s="193"/>
      <c r="L347" s="112"/>
      <c r="M347" s="194" t="s">
        <v>1</v>
      </c>
      <c r="N347" s="195" t="s">
        <v>40</v>
      </c>
      <c r="O347" s="196">
        <v>0</v>
      </c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111"/>
      <c r="V347" s="111"/>
      <c r="W347" s="29"/>
      <c r="X347" s="29"/>
      <c r="Y347" s="29"/>
      <c r="Z347" s="29"/>
      <c r="AA347" s="29"/>
      <c r="AB347" s="29"/>
      <c r="AC347" s="29"/>
      <c r="AD347" s="29"/>
      <c r="AE347" s="29"/>
      <c r="AR347" s="99" t="s">
        <v>310</v>
      </c>
      <c r="AT347" s="99" t="s">
        <v>207</v>
      </c>
      <c r="AU347" s="99" t="s">
        <v>81</v>
      </c>
      <c r="AY347" s="18" t="s">
        <v>204</v>
      </c>
      <c r="BE347" s="100">
        <f>IF(N347="základní",J347,0)</f>
        <v>0</v>
      </c>
      <c r="BF347" s="100">
        <f>IF(N347="snížená",J347,0)</f>
        <v>0</v>
      </c>
      <c r="BG347" s="100">
        <f>IF(N347="zákl. přenesená",J347,0)</f>
        <v>0</v>
      </c>
      <c r="BH347" s="100">
        <f>IF(N347="sníž. přenesená",J347,0)</f>
        <v>0</v>
      </c>
      <c r="BI347" s="100">
        <f>IF(N347="nulová",J347,0)</f>
        <v>0</v>
      </c>
      <c r="BJ347" s="18" t="s">
        <v>81</v>
      </c>
      <c r="BK347" s="100">
        <f>ROUND(I347*H347,2)</f>
        <v>0</v>
      </c>
      <c r="BL347" s="18" t="s">
        <v>310</v>
      </c>
      <c r="BM347" s="99" t="s">
        <v>490</v>
      </c>
    </row>
    <row r="348" spans="1:65" s="13" customFormat="1" x14ac:dyDescent="0.2">
      <c r="A348" s="225"/>
      <c r="B348" s="226"/>
      <c r="C348" s="225"/>
      <c r="D348" s="200" t="s">
        <v>212</v>
      </c>
      <c r="E348" s="227" t="s">
        <v>1</v>
      </c>
      <c r="F348" s="228" t="s">
        <v>2963</v>
      </c>
      <c r="G348" s="225"/>
      <c r="H348" s="227" t="s">
        <v>1</v>
      </c>
      <c r="I348" s="225"/>
      <c r="J348" s="225"/>
      <c r="K348" s="225"/>
      <c r="L348" s="226"/>
      <c r="M348" s="229"/>
      <c r="N348" s="230"/>
      <c r="O348" s="230"/>
      <c r="P348" s="230"/>
      <c r="Q348" s="230"/>
      <c r="R348" s="230"/>
      <c r="S348" s="230"/>
      <c r="T348" s="231"/>
      <c r="U348" s="225"/>
      <c r="V348" s="225"/>
      <c r="AT348" s="101" t="s">
        <v>212</v>
      </c>
      <c r="AU348" s="101" t="s">
        <v>81</v>
      </c>
      <c r="AV348" s="13" t="s">
        <v>81</v>
      </c>
      <c r="AW348" s="13" t="s">
        <v>32</v>
      </c>
      <c r="AX348" s="13" t="s">
        <v>75</v>
      </c>
      <c r="AY348" s="101" t="s">
        <v>204</v>
      </c>
    </row>
    <row r="349" spans="1:65" s="13" customFormat="1" ht="33.75" x14ac:dyDescent="0.2">
      <c r="A349" s="225"/>
      <c r="B349" s="226"/>
      <c r="C349" s="225"/>
      <c r="D349" s="200" t="s">
        <v>212</v>
      </c>
      <c r="E349" s="227" t="s">
        <v>1</v>
      </c>
      <c r="F349" s="228" t="s">
        <v>3022</v>
      </c>
      <c r="G349" s="225"/>
      <c r="H349" s="227" t="s">
        <v>1</v>
      </c>
      <c r="I349" s="225"/>
      <c r="J349" s="225"/>
      <c r="K349" s="225"/>
      <c r="L349" s="226"/>
      <c r="M349" s="229"/>
      <c r="N349" s="230"/>
      <c r="O349" s="230"/>
      <c r="P349" s="230"/>
      <c r="Q349" s="230"/>
      <c r="R349" s="230"/>
      <c r="S349" s="230"/>
      <c r="T349" s="231"/>
      <c r="U349" s="225"/>
      <c r="V349" s="225"/>
      <c r="AT349" s="101" t="s">
        <v>212</v>
      </c>
      <c r="AU349" s="101" t="s">
        <v>81</v>
      </c>
      <c r="AV349" s="13" t="s">
        <v>81</v>
      </c>
      <c r="AW349" s="13" t="s">
        <v>32</v>
      </c>
      <c r="AX349" s="13" t="s">
        <v>75</v>
      </c>
      <c r="AY349" s="101" t="s">
        <v>204</v>
      </c>
    </row>
    <row r="350" spans="1:65" s="13" customFormat="1" x14ac:dyDescent="0.2">
      <c r="A350" s="225"/>
      <c r="B350" s="226"/>
      <c r="C350" s="225"/>
      <c r="D350" s="200" t="s">
        <v>212</v>
      </c>
      <c r="E350" s="227" t="s">
        <v>1</v>
      </c>
      <c r="F350" s="228" t="s">
        <v>2965</v>
      </c>
      <c r="G350" s="225"/>
      <c r="H350" s="227" t="s">
        <v>1</v>
      </c>
      <c r="I350" s="225"/>
      <c r="J350" s="225"/>
      <c r="K350" s="225"/>
      <c r="L350" s="226"/>
      <c r="M350" s="229"/>
      <c r="N350" s="230"/>
      <c r="O350" s="230"/>
      <c r="P350" s="230"/>
      <c r="Q350" s="230"/>
      <c r="R350" s="230"/>
      <c r="S350" s="230"/>
      <c r="T350" s="231"/>
      <c r="U350" s="225"/>
      <c r="V350" s="225"/>
      <c r="AT350" s="101" t="s">
        <v>212</v>
      </c>
      <c r="AU350" s="101" t="s">
        <v>81</v>
      </c>
      <c r="AV350" s="13" t="s">
        <v>81</v>
      </c>
      <c r="AW350" s="13" t="s">
        <v>32</v>
      </c>
      <c r="AX350" s="13" t="s">
        <v>75</v>
      </c>
      <c r="AY350" s="101" t="s">
        <v>204</v>
      </c>
    </row>
    <row r="351" spans="1:65" s="13" customFormat="1" x14ac:dyDescent="0.2">
      <c r="A351" s="225"/>
      <c r="B351" s="226"/>
      <c r="C351" s="225"/>
      <c r="D351" s="200" t="s">
        <v>212</v>
      </c>
      <c r="E351" s="227" t="s">
        <v>1</v>
      </c>
      <c r="F351" s="228" t="s">
        <v>2966</v>
      </c>
      <c r="G351" s="225"/>
      <c r="H351" s="227" t="s">
        <v>1</v>
      </c>
      <c r="I351" s="225"/>
      <c r="J351" s="225"/>
      <c r="K351" s="225"/>
      <c r="L351" s="226"/>
      <c r="M351" s="229"/>
      <c r="N351" s="230"/>
      <c r="O351" s="230"/>
      <c r="P351" s="230"/>
      <c r="Q351" s="230"/>
      <c r="R351" s="230"/>
      <c r="S351" s="230"/>
      <c r="T351" s="231"/>
      <c r="U351" s="225"/>
      <c r="V351" s="225"/>
      <c r="AT351" s="101" t="s">
        <v>212</v>
      </c>
      <c r="AU351" s="101" t="s">
        <v>81</v>
      </c>
      <c r="AV351" s="13" t="s">
        <v>81</v>
      </c>
      <c r="AW351" s="13" t="s">
        <v>32</v>
      </c>
      <c r="AX351" s="13" t="s">
        <v>75</v>
      </c>
      <c r="AY351" s="101" t="s">
        <v>204</v>
      </c>
    </row>
    <row r="352" spans="1:65" s="13" customFormat="1" x14ac:dyDescent="0.2">
      <c r="A352" s="225"/>
      <c r="B352" s="226"/>
      <c r="C352" s="225"/>
      <c r="D352" s="200" t="s">
        <v>212</v>
      </c>
      <c r="E352" s="227" t="s">
        <v>1</v>
      </c>
      <c r="F352" s="228" t="s">
        <v>2967</v>
      </c>
      <c r="G352" s="225"/>
      <c r="H352" s="227" t="s">
        <v>1</v>
      </c>
      <c r="I352" s="225"/>
      <c r="J352" s="225"/>
      <c r="K352" s="225"/>
      <c r="L352" s="226"/>
      <c r="M352" s="229"/>
      <c r="N352" s="230"/>
      <c r="O352" s="230"/>
      <c r="P352" s="230"/>
      <c r="Q352" s="230"/>
      <c r="R352" s="230"/>
      <c r="S352" s="230"/>
      <c r="T352" s="231"/>
      <c r="U352" s="225"/>
      <c r="V352" s="225"/>
      <c r="AT352" s="101" t="s">
        <v>212</v>
      </c>
      <c r="AU352" s="101" t="s">
        <v>81</v>
      </c>
      <c r="AV352" s="13" t="s">
        <v>81</v>
      </c>
      <c r="AW352" s="13" t="s">
        <v>32</v>
      </c>
      <c r="AX352" s="13" t="s">
        <v>75</v>
      </c>
      <c r="AY352" s="101" t="s">
        <v>204</v>
      </c>
    </row>
    <row r="353" spans="1:65" s="13" customFormat="1" ht="22.5" x14ac:dyDescent="0.2">
      <c r="A353" s="225"/>
      <c r="B353" s="226"/>
      <c r="C353" s="225"/>
      <c r="D353" s="200" t="s">
        <v>212</v>
      </c>
      <c r="E353" s="227" t="s">
        <v>1</v>
      </c>
      <c r="F353" s="228" t="s">
        <v>2968</v>
      </c>
      <c r="G353" s="225"/>
      <c r="H353" s="227" t="s">
        <v>1</v>
      </c>
      <c r="I353" s="225"/>
      <c r="J353" s="225"/>
      <c r="K353" s="225"/>
      <c r="L353" s="226"/>
      <c r="M353" s="229"/>
      <c r="N353" s="230"/>
      <c r="O353" s="230"/>
      <c r="P353" s="230"/>
      <c r="Q353" s="230"/>
      <c r="R353" s="230"/>
      <c r="S353" s="230"/>
      <c r="T353" s="231"/>
      <c r="U353" s="225"/>
      <c r="V353" s="225"/>
      <c r="AT353" s="101" t="s">
        <v>212</v>
      </c>
      <c r="AU353" s="101" t="s">
        <v>81</v>
      </c>
      <c r="AV353" s="13" t="s">
        <v>81</v>
      </c>
      <c r="AW353" s="13" t="s">
        <v>32</v>
      </c>
      <c r="AX353" s="13" t="s">
        <v>75</v>
      </c>
      <c r="AY353" s="101" t="s">
        <v>204</v>
      </c>
    </row>
    <row r="354" spans="1:65" s="14" customFormat="1" x14ac:dyDescent="0.2">
      <c r="A354" s="198"/>
      <c r="B354" s="199"/>
      <c r="C354" s="198"/>
      <c r="D354" s="200" t="s">
        <v>212</v>
      </c>
      <c r="E354" s="201" t="s">
        <v>1</v>
      </c>
      <c r="F354" s="202" t="s">
        <v>81</v>
      </c>
      <c r="G354" s="198"/>
      <c r="H354" s="203">
        <v>1</v>
      </c>
      <c r="I354" s="198"/>
      <c r="J354" s="198"/>
      <c r="K354" s="198"/>
      <c r="L354" s="199"/>
      <c r="M354" s="204"/>
      <c r="N354" s="205"/>
      <c r="O354" s="205"/>
      <c r="P354" s="205"/>
      <c r="Q354" s="205"/>
      <c r="R354" s="205"/>
      <c r="S354" s="205"/>
      <c r="T354" s="206"/>
      <c r="U354" s="198"/>
      <c r="V354" s="198"/>
      <c r="AT354" s="102" t="s">
        <v>212</v>
      </c>
      <c r="AU354" s="102" t="s">
        <v>81</v>
      </c>
      <c r="AV354" s="14" t="s">
        <v>83</v>
      </c>
      <c r="AW354" s="14" t="s">
        <v>32</v>
      </c>
      <c r="AX354" s="14" t="s">
        <v>75</v>
      </c>
      <c r="AY354" s="102" t="s">
        <v>204</v>
      </c>
    </row>
    <row r="355" spans="1:65" s="15" customFormat="1" x14ac:dyDescent="0.2">
      <c r="A355" s="207"/>
      <c r="B355" s="208"/>
      <c r="C355" s="207"/>
      <c r="D355" s="200" t="s">
        <v>212</v>
      </c>
      <c r="E355" s="209" t="s">
        <v>1</v>
      </c>
      <c r="F355" s="210" t="s">
        <v>227</v>
      </c>
      <c r="G355" s="207"/>
      <c r="H355" s="211">
        <v>1</v>
      </c>
      <c r="I355" s="207"/>
      <c r="J355" s="207"/>
      <c r="K355" s="207"/>
      <c r="L355" s="208"/>
      <c r="M355" s="212"/>
      <c r="N355" s="213"/>
      <c r="O355" s="213"/>
      <c r="P355" s="213"/>
      <c r="Q355" s="213"/>
      <c r="R355" s="213"/>
      <c r="S355" s="213"/>
      <c r="T355" s="214"/>
      <c r="U355" s="207"/>
      <c r="V355" s="207"/>
      <c r="AT355" s="103" t="s">
        <v>212</v>
      </c>
      <c r="AU355" s="103" t="s">
        <v>81</v>
      </c>
      <c r="AV355" s="15" t="s">
        <v>211</v>
      </c>
      <c r="AW355" s="15" t="s">
        <v>32</v>
      </c>
      <c r="AX355" s="15" t="s">
        <v>81</v>
      </c>
      <c r="AY355" s="103" t="s">
        <v>204</v>
      </c>
    </row>
    <row r="356" spans="1:65" s="2" customFormat="1" ht="37.9" customHeight="1" x14ac:dyDescent="0.2">
      <c r="A356" s="111"/>
      <c r="B356" s="112"/>
      <c r="C356" s="187" t="s">
        <v>469</v>
      </c>
      <c r="D356" s="187" t="s">
        <v>207</v>
      </c>
      <c r="E356" s="188" t="s">
        <v>3027</v>
      </c>
      <c r="F356" s="189" t="s">
        <v>3028</v>
      </c>
      <c r="G356" s="190" t="s">
        <v>282</v>
      </c>
      <c r="H356" s="191">
        <v>1</v>
      </c>
      <c r="I356" s="192"/>
      <c r="J356" s="192">
        <f>ROUND(I356*H356,2)</f>
        <v>0</v>
      </c>
      <c r="K356" s="193"/>
      <c r="L356" s="112"/>
      <c r="M356" s="194" t="s">
        <v>1</v>
      </c>
      <c r="N356" s="195" t="s">
        <v>40</v>
      </c>
      <c r="O356" s="196">
        <v>0</v>
      </c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111"/>
      <c r="V356" s="111"/>
      <c r="W356" s="29"/>
      <c r="X356" s="29"/>
      <c r="Y356" s="29"/>
      <c r="Z356" s="29"/>
      <c r="AA356" s="29"/>
      <c r="AB356" s="29"/>
      <c r="AC356" s="29"/>
      <c r="AD356" s="29"/>
      <c r="AE356" s="29"/>
      <c r="AR356" s="99" t="s">
        <v>310</v>
      </c>
      <c r="AT356" s="99" t="s">
        <v>207</v>
      </c>
      <c r="AU356" s="99" t="s">
        <v>81</v>
      </c>
      <c r="AY356" s="18" t="s">
        <v>204</v>
      </c>
      <c r="BE356" s="100">
        <f>IF(N356="základní",J356,0)</f>
        <v>0</v>
      </c>
      <c r="BF356" s="100">
        <f>IF(N356="snížená",J356,0)</f>
        <v>0</v>
      </c>
      <c r="BG356" s="100">
        <f>IF(N356="zákl. přenesená",J356,0)</f>
        <v>0</v>
      </c>
      <c r="BH356" s="100">
        <f>IF(N356="sníž. přenesená",J356,0)</f>
        <v>0</v>
      </c>
      <c r="BI356" s="100">
        <f>IF(N356="nulová",J356,0)</f>
        <v>0</v>
      </c>
      <c r="BJ356" s="18" t="s">
        <v>81</v>
      </c>
      <c r="BK356" s="100">
        <f>ROUND(I356*H356,2)</f>
        <v>0</v>
      </c>
      <c r="BL356" s="18" t="s">
        <v>310</v>
      </c>
      <c r="BM356" s="99" t="s">
        <v>518</v>
      </c>
    </row>
    <row r="357" spans="1:65" s="13" customFormat="1" x14ac:dyDescent="0.2">
      <c r="A357" s="225"/>
      <c r="B357" s="226"/>
      <c r="C357" s="225"/>
      <c r="D357" s="200" t="s">
        <v>212</v>
      </c>
      <c r="E357" s="227" t="s">
        <v>1</v>
      </c>
      <c r="F357" s="228" t="s">
        <v>2963</v>
      </c>
      <c r="G357" s="225"/>
      <c r="H357" s="227" t="s">
        <v>1</v>
      </c>
      <c r="I357" s="225"/>
      <c r="J357" s="225"/>
      <c r="K357" s="225"/>
      <c r="L357" s="226"/>
      <c r="M357" s="229"/>
      <c r="N357" s="230"/>
      <c r="O357" s="230"/>
      <c r="P357" s="230"/>
      <c r="Q357" s="230"/>
      <c r="R357" s="230"/>
      <c r="S357" s="230"/>
      <c r="T357" s="231"/>
      <c r="U357" s="225"/>
      <c r="V357" s="225"/>
      <c r="AT357" s="101" t="s">
        <v>212</v>
      </c>
      <c r="AU357" s="101" t="s">
        <v>81</v>
      </c>
      <c r="AV357" s="13" t="s">
        <v>81</v>
      </c>
      <c r="AW357" s="13" t="s">
        <v>32</v>
      </c>
      <c r="AX357" s="13" t="s">
        <v>75</v>
      </c>
      <c r="AY357" s="101" t="s">
        <v>204</v>
      </c>
    </row>
    <row r="358" spans="1:65" s="13" customFormat="1" ht="33.75" x14ac:dyDescent="0.2">
      <c r="A358" s="225"/>
      <c r="B358" s="226"/>
      <c r="C358" s="225"/>
      <c r="D358" s="200" t="s">
        <v>212</v>
      </c>
      <c r="E358" s="227" t="s">
        <v>1</v>
      </c>
      <c r="F358" s="228" t="s">
        <v>3022</v>
      </c>
      <c r="G358" s="225"/>
      <c r="H358" s="227" t="s">
        <v>1</v>
      </c>
      <c r="I358" s="225"/>
      <c r="J358" s="225"/>
      <c r="K358" s="225"/>
      <c r="L358" s="226"/>
      <c r="M358" s="229"/>
      <c r="N358" s="230"/>
      <c r="O358" s="230"/>
      <c r="P358" s="230"/>
      <c r="Q358" s="230"/>
      <c r="R358" s="230"/>
      <c r="S358" s="230"/>
      <c r="T358" s="231"/>
      <c r="U358" s="225"/>
      <c r="V358" s="225"/>
      <c r="AT358" s="101" t="s">
        <v>212</v>
      </c>
      <c r="AU358" s="101" t="s">
        <v>81</v>
      </c>
      <c r="AV358" s="13" t="s">
        <v>81</v>
      </c>
      <c r="AW358" s="13" t="s">
        <v>32</v>
      </c>
      <c r="AX358" s="13" t="s">
        <v>75</v>
      </c>
      <c r="AY358" s="101" t="s">
        <v>204</v>
      </c>
    </row>
    <row r="359" spans="1:65" s="13" customFormat="1" x14ac:dyDescent="0.2">
      <c r="A359" s="225"/>
      <c r="B359" s="226"/>
      <c r="C359" s="225"/>
      <c r="D359" s="200" t="s">
        <v>212</v>
      </c>
      <c r="E359" s="227" t="s">
        <v>1</v>
      </c>
      <c r="F359" s="228" t="s">
        <v>2965</v>
      </c>
      <c r="G359" s="225"/>
      <c r="H359" s="227" t="s">
        <v>1</v>
      </c>
      <c r="I359" s="225"/>
      <c r="J359" s="225"/>
      <c r="K359" s="225"/>
      <c r="L359" s="226"/>
      <c r="M359" s="229"/>
      <c r="N359" s="230"/>
      <c r="O359" s="230"/>
      <c r="P359" s="230"/>
      <c r="Q359" s="230"/>
      <c r="R359" s="230"/>
      <c r="S359" s="230"/>
      <c r="T359" s="231"/>
      <c r="U359" s="225"/>
      <c r="V359" s="225"/>
      <c r="AT359" s="101" t="s">
        <v>212</v>
      </c>
      <c r="AU359" s="101" t="s">
        <v>81</v>
      </c>
      <c r="AV359" s="13" t="s">
        <v>81</v>
      </c>
      <c r="AW359" s="13" t="s">
        <v>32</v>
      </c>
      <c r="AX359" s="13" t="s">
        <v>75</v>
      </c>
      <c r="AY359" s="101" t="s">
        <v>204</v>
      </c>
    </row>
    <row r="360" spans="1:65" s="13" customFormat="1" x14ac:dyDescent="0.2">
      <c r="A360" s="225"/>
      <c r="B360" s="226"/>
      <c r="C360" s="225"/>
      <c r="D360" s="200" t="s">
        <v>212</v>
      </c>
      <c r="E360" s="227" t="s">
        <v>1</v>
      </c>
      <c r="F360" s="228" t="s">
        <v>2966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81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65" s="13" customFormat="1" x14ac:dyDescent="0.2">
      <c r="A361" s="225"/>
      <c r="B361" s="226"/>
      <c r="C361" s="225"/>
      <c r="D361" s="200" t="s">
        <v>212</v>
      </c>
      <c r="E361" s="227" t="s">
        <v>1</v>
      </c>
      <c r="F361" s="228" t="s">
        <v>2967</v>
      </c>
      <c r="G361" s="225"/>
      <c r="H361" s="227" t="s">
        <v>1</v>
      </c>
      <c r="I361" s="225"/>
      <c r="J361" s="225"/>
      <c r="K361" s="225"/>
      <c r="L361" s="226"/>
      <c r="M361" s="229"/>
      <c r="N361" s="230"/>
      <c r="O361" s="230"/>
      <c r="P361" s="230"/>
      <c r="Q361" s="230"/>
      <c r="R361" s="230"/>
      <c r="S361" s="230"/>
      <c r="T361" s="231"/>
      <c r="U361" s="225"/>
      <c r="V361" s="225"/>
      <c r="AT361" s="101" t="s">
        <v>212</v>
      </c>
      <c r="AU361" s="101" t="s">
        <v>81</v>
      </c>
      <c r="AV361" s="13" t="s">
        <v>81</v>
      </c>
      <c r="AW361" s="13" t="s">
        <v>32</v>
      </c>
      <c r="AX361" s="13" t="s">
        <v>75</v>
      </c>
      <c r="AY361" s="101" t="s">
        <v>204</v>
      </c>
    </row>
    <row r="362" spans="1:65" s="13" customFormat="1" ht="22.5" x14ac:dyDescent="0.2">
      <c r="A362" s="225"/>
      <c r="B362" s="226"/>
      <c r="C362" s="225"/>
      <c r="D362" s="200" t="s">
        <v>212</v>
      </c>
      <c r="E362" s="227" t="s">
        <v>1</v>
      </c>
      <c r="F362" s="228" t="s">
        <v>2968</v>
      </c>
      <c r="G362" s="225"/>
      <c r="H362" s="227" t="s">
        <v>1</v>
      </c>
      <c r="I362" s="225"/>
      <c r="J362" s="225"/>
      <c r="K362" s="225"/>
      <c r="L362" s="226"/>
      <c r="M362" s="229"/>
      <c r="N362" s="230"/>
      <c r="O362" s="230"/>
      <c r="P362" s="230"/>
      <c r="Q362" s="230"/>
      <c r="R362" s="230"/>
      <c r="S362" s="230"/>
      <c r="T362" s="231"/>
      <c r="U362" s="225"/>
      <c r="V362" s="225"/>
      <c r="AT362" s="101" t="s">
        <v>212</v>
      </c>
      <c r="AU362" s="101" t="s">
        <v>81</v>
      </c>
      <c r="AV362" s="13" t="s">
        <v>81</v>
      </c>
      <c r="AW362" s="13" t="s">
        <v>32</v>
      </c>
      <c r="AX362" s="13" t="s">
        <v>75</v>
      </c>
      <c r="AY362" s="101" t="s">
        <v>204</v>
      </c>
    </row>
    <row r="363" spans="1:65" s="14" customFormat="1" x14ac:dyDescent="0.2">
      <c r="A363" s="198"/>
      <c r="B363" s="199"/>
      <c r="C363" s="198"/>
      <c r="D363" s="200" t="s">
        <v>212</v>
      </c>
      <c r="E363" s="201" t="s">
        <v>1</v>
      </c>
      <c r="F363" s="202" t="s">
        <v>81</v>
      </c>
      <c r="G363" s="198"/>
      <c r="H363" s="203">
        <v>1</v>
      </c>
      <c r="I363" s="198"/>
      <c r="J363" s="198"/>
      <c r="K363" s="198"/>
      <c r="L363" s="199"/>
      <c r="M363" s="204"/>
      <c r="N363" s="205"/>
      <c r="O363" s="205"/>
      <c r="P363" s="205"/>
      <c r="Q363" s="205"/>
      <c r="R363" s="205"/>
      <c r="S363" s="205"/>
      <c r="T363" s="206"/>
      <c r="U363" s="198"/>
      <c r="V363" s="198"/>
      <c r="AT363" s="102" t="s">
        <v>212</v>
      </c>
      <c r="AU363" s="102" t="s">
        <v>81</v>
      </c>
      <c r="AV363" s="14" t="s">
        <v>83</v>
      </c>
      <c r="AW363" s="14" t="s">
        <v>32</v>
      </c>
      <c r="AX363" s="14" t="s">
        <v>75</v>
      </c>
      <c r="AY363" s="102" t="s">
        <v>204</v>
      </c>
    </row>
    <row r="364" spans="1:65" s="15" customFormat="1" x14ac:dyDescent="0.2">
      <c r="A364" s="207"/>
      <c r="B364" s="208"/>
      <c r="C364" s="207"/>
      <c r="D364" s="200" t="s">
        <v>212</v>
      </c>
      <c r="E364" s="209" t="s">
        <v>1</v>
      </c>
      <c r="F364" s="210" t="s">
        <v>227</v>
      </c>
      <c r="G364" s="207"/>
      <c r="H364" s="211">
        <v>1</v>
      </c>
      <c r="I364" s="207"/>
      <c r="J364" s="207"/>
      <c r="K364" s="207"/>
      <c r="L364" s="208"/>
      <c r="M364" s="212"/>
      <c r="N364" s="213"/>
      <c r="O364" s="213"/>
      <c r="P364" s="213"/>
      <c r="Q364" s="213"/>
      <c r="R364" s="213"/>
      <c r="S364" s="213"/>
      <c r="T364" s="214"/>
      <c r="U364" s="207"/>
      <c r="V364" s="207"/>
      <c r="AT364" s="103" t="s">
        <v>212</v>
      </c>
      <c r="AU364" s="103" t="s">
        <v>81</v>
      </c>
      <c r="AV364" s="15" t="s">
        <v>211</v>
      </c>
      <c r="AW364" s="15" t="s">
        <v>32</v>
      </c>
      <c r="AX364" s="15" t="s">
        <v>81</v>
      </c>
      <c r="AY364" s="103" t="s">
        <v>204</v>
      </c>
    </row>
    <row r="365" spans="1:65" s="2" customFormat="1" ht="37.9" customHeight="1" x14ac:dyDescent="0.2">
      <c r="A365" s="111"/>
      <c r="B365" s="112"/>
      <c r="C365" s="187" t="s">
        <v>355</v>
      </c>
      <c r="D365" s="187" t="s">
        <v>207</v>
      </c>
      <c r="E365" s="188" t="s">
        <v>3029</v>
      </c>
      <c r="F365" s="189" t="s">
        <v>3030</v>
      </c>
      <c r="G365" s="190" t="s">
        <v>282</v>
      </c>
      <c r="H365" s="191">
        <v>1</v>
      </c>
      <c r="I365" s="192"/>
      <c r="J365" s="192">
        <f>ROUND(I365*H365,2)</f>
        <v>0</v>
      </c>
      <c r="K365" s="193"/>
      <c r="L365" s="112"/>
      <c r="M365" s="194" t="s">
        <v>1</v>
      </c>
      <c r="N365" s="195" t="s">
        <v>40</v>
      </c>
      <c r="O365" s="196">
        <v>0</v>
      </c>
      <c r="P365" s="196">
        <f>O365*H365</f>
        <v>0</v>
      </c>
      <c r="Q365" s="196">
        <v>0</v>
      </c>
      <c r="R365" s="196">
        <f>Q365*H365</f>
        <v>0</v>
      </c>
      <c r="S365" s="196">
        <v>0</v>
      </c>
      <c r="T365" s="197">
        <f>S365*H365</f>
        <v>0</v>
      </c>
      <c r="U365" s="111"/>
      <c r="V365" s="111"/>
      <c r="W365" s="29"/>
      <c r="X365" s="29"/>
      <c r="Y365" s="29"/>
      <c r="Z365" s="29"/>
      <c r="AA365" s="29"/>
      <c r="AB365" s="29"/>
      <c r="AC365" s="29"/>
      <c r="AD365" s="29"/>
      <c r="AE365" s="29"/>
      <c r="AR365" s="99" t="s">
        <v>310</v>
      </c>
      <c r="AT365" s="99" t="s">
        <v>207</v>
      </c>
      <c r="AU365" s="99" t="s">
        <v>81</v>
      </c>
      <c r="AY365" s="18" t="s">
        <v>204</v>
      </c>
      <c r="BE365" s="100">
        <f>IF(N365="základní",J365,0)</f>
        <v>0</v>
      </c>
      <c r="BF365" s="100">
        <f>IF(N365="snížená",J365,0)</f>
        <v>0</v>
      </c>
      <c r="BG365" s="100">
        <f>IF(N365="zákl. přenesená",J365,0)</f>
        <v>0</v>
      </c>
      <c r="BH365" s="100">
        <f>IF(N365="sníž. přenesená",J365,0)</f>
        <v>0</v>
      </c>
      <c r="BI365" s="100">
        <f>IF(N365="nulová",J365,0)</f>
        <v>0</v>
      </c>
      <c r="BJ365" s="18" t="s">
        <v>81</v>
      </c>
      <c r="BK365" s="100">
        <f>ROUND(I365*H365,2)</f>
        <v>0</v>
      </c>
      <c r="BL365" s="18" t="s">
        <v>310</v>
      </c>
      <c r="BM365" s="99" t="s">
        <v>523</v>
      </c>
    </row>
    <row r="366" spans="1:65" s="13" customFormat="1" x14ac:dyDescent="0.2">
      <c r="A366" s="225"/>
      <c r="B366" s="226"/>
      <c r="C366" s="225"/>
      <c r="D366" s="200" t="s">
        <v>212</v>
      </c>
      <c r="E366" s="227" t="s">
        <v>1</v>
      </c>
      <c r="F366" s="228" t="s">
        <v>2963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81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65" s="13" customFormat="1" ht="33.75" x14ac:dyDescent="0.2">
      <c r="A367" s="225"/>
      <c r="B367" s="226"/>
      <c r="C367" s="225"/>
      <c r="D367" s="200" t="s">
        <v>212</v>
      </c>
      <c r="E367" s="227" t="s">
        <v>1</v>
      </c>
      <c r="F367" s="228" t="s">
        <v>3022</v>
      </c>
      <c r="G367" s="225"/>
      <c r="H367" s="227" t="s">
        <v>1</v>
      </c>
      <c r="I367" s="225"/>
      <c r="J367" s="225"/>
      <c r="K367" s="225"/>
      <c r="L367" s="226"/>
      <c r="M367" s="229"/>
      <c r="N367" s="230"/>
      <c r="O367" s="230"/>
      <c r="P367" s="230"/>
      <c r="Q367" s="230"/>
      <c r="R367" s="230"/>
      <c r="S367" s="230"/>
      <c r="T367" s="231"/>
      <c r="U367" s="225"/>
      <c r="V367" s="225"/>
      <c r="AT367" s="101" t="s">
        <v>212</v>
      </c>
      <c r="AU367" s="101" t="s">
        <v>81</v>
      </c>
      <c r="AV367" s="13" t="s">
        <v>81</v>
      </c>
      <c r="AW367" s="13" t="s">
        <v>32</v>
      </c>
      <c r="AX367" s="13" t="s">
        <v>75</v>
      </c>
      <c r="AY367" s="101" t="s">
        <v>204</v>
      </c>
    </row>
    <row r="368" spans="1:65" s="13" customFormat="1" x14ac:dyDescent="0.2">
      <c r="A368" s="225"/>
      <c r="B368" s="226"/>
      <c r="C368" s="225"/>
      <c r="D368" s="200" t="s">
        <v>212</v>
      </c>
      <c r="E368" s="227" t="s">
        <v>1</v>
      </c>
      <c r="F368" s="228" t="s">
        <v>2965</v>
      </c>
      <c r="G368" s="225"/>
      <c r="H368" s="227" t="s">
        <v>1</v>
      </c>
      <c r="I368" s="225"/>
      <c r="J368" s="225"/>
      <c r="K368" s="225"/>
      <c r="L368" s="226"/>
      <c r="M368" s="229"/>
      <c r="N368" s="230"/>
      <c r="O368" s="230"/>
      <c r="P368" s="230"/>
      <c r="Q368" s="230"/>
      <c r="R368" s="230"/>
      <c r="S368" s="230"/>
      <c r="T368" s="231"/>
      <c r="U368" s="225"/>
      <c r="V368" s="225"/>
      <c r="AT368" s="101" t="s">
        <v>212</v>
      </c>
      <c r="AU368" s="101" t="s">
        <v>81</v>
      </c>
      <c r="AV368" s="13" t="s">
        <v>81</v>
      </c>
      <c r="AW368" s="13" t="s">
        <v>32</v>
      </c>
      <c r="AX368" s="13" t="s">
        <v>75</v>
      </c>
      <c r="AY368" s="101" t="s">
        <v>204</v>
      </c>
    </row>
    <row r="369" spans="1:65" s="13" customFormat="1" x14ac:dyDescent="0.2">
      <c r="A369" s="225"/>
      <c r="B369" s="226"/>
      <c r="C369" s="225"/>
      <c r="D369" s="200" t="s">
        <v>212</v>
      </c>
      <c r="E369" s="227" t="s">
        <v>1</v>
      </c>
      <c r="F369" s="228" t="s">
        <v>2966</v>
      </c>
      <c r="G369" s="225"/>
      <c r="H369" s="227" t="s">
        <v>1</v>
      </c>
      <c r="I369" s="225"/>
      <c r="J369" s="225"/>
      <c r="K369" s="225"/>
      <c r="L369" s="226"/>
      <c r="M369" s="229"/>
      <c r="N369" s="230"/>
      <c r="O369" s="230"/>
      <c r="P369" s="230"/>
      <c r="Q369" s="230"/>
      <c r="R369" s="230"/>
      <c r="S369" s="230"/>
      <c r="T369" s="231"/>
      <c r="U369" s="225"/>
      <c r="V369" s="225"/>
      <c r="AT369" s="101" t="s">
        <v>212</v>
      </c>
      <c r="AU369" s="101" t="s">
        <v>81</v>
      </c>
      <c r="AV369" s="13" t="s">
        <v>81</v>
      </c>
      <c r="AW369" s="13" t="s">
        <v>32</v>
      </c>
      <c r="AX369" s="13" t="s">
        <v>75</v>
      </c>
      <c r="AY369" s="101" t="s">
        <v>204</v>
      </c>
    </row>
    <row r="370" spans="1:65" s="13" customFormat="1" x14ac:dyDescent="0.2">
      <c r="A370" s="225"/>
      <c r="B370" s="226"/>
      <c r="C370" s="225"/>
      <c r="D370" s="200" t="s">
        <v>212</v>
      </c>
      <c r="E370" s="227" t="s">
        <v>1</v>
      </c>
      <c r="F370" s="228" t="s">
        <v>2967</v>
      </c>
      <c r="G370" s="225"/>
      <c r="H370" s="227" t="s">
        <v>1</v>
      </c>
      <c r="I370" s="225"/>
      <c r="J370" s="225"/>
      <c r="K370" s="225"/>
      <c r="L370" s="226"/>
      <c r="M370" s="229"/>
      <c r="N370" s="230"/>
      <c r="O370" s="230"/>
      <c r="P370" s="230"/>
      <c r="Q370" s="230"/>
      <c r="R370" s="230"/>
      <c r="S370" s="230"/>
      <c r="T370" s="231"/>
      <c r="U370" s="225"/>
      <c r="V370" s="225"/>
      <c r="AT370" s="101" t="s">
        <v>212</v>
      </c>
      <c r="AU370" s="101" t="s">
        <v>81</v>
      </c>
      <c r="AV370" s="13" t="s">
        <v>81</v>
      </c>
      <c r="AW370" s="13" t="s">
        <v>32</v>
      </c>
      <c r="AX370" s="13" t="s">
        <v>75</v>
      </c>
      <c r="AY370" s="101" t="s">
        <v>204</v>
      </c>
    </row>
    <row r="371" spans="1:65" s="13" customFormat="1" ht="22.5" x14ac:dyDescent="0.2">
      <c r="A371" s="225"/>
      <c r="B371" s="226"/>
      <c r="C371" s="225"/>
      <c r="D371" s="200" t="s">
        <v>212</v>
      </c>
      <c r="E371" s="227" t="s">
        <v>1</v>
      </c>
      <c r="F371" s="228" t="s">
        <v>2968</v>
      </c>
      <c r="G371" s="225"/>
      <c r="H371" s="227" t="s">
        <v>1</v>
      </c>
      <c r="I371" s="225"/>
      <c r="J371" s="225"/>
      <c r="K371" s="225"/>
      <c r="L371" s="226"/>
      <c r="M371" s="229"/>
      <c r="N371" s="230"/>
      <c r="O371" s="230"/>
      <c r="P371" s="230"/>
      <c r="Q371" s="230"/>
      <c r="R371" s="230"/>
      <c r="S371" s="230"/>
      <c r="T371" s="231"/>
      <c r="U371" s="225"/>
      <c r="V371" s="225"/>
      <c r="AT371" s="101" t="s">
        <v>212</v>
      </c>
      <c r="AU371" s="101" t="s">
        <v>81</v>
      </c>
      <c r="AV371" s="13" t="s">
        <v>81</v>
      </c>
      <c r="AW371" s="13" t="s">
        <v>32</v>
      </c>
      <c r="AX371" s="13" t="s">
        <v>75</v>
      </c>
      <c r="AY371" s="101" t="s">
        <v>204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81</v>
      </c>
      <c r="G372" s="198"/>
      <c r="H372" s="203">
        <v>1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81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5" customFormat="1" x14ac:dyDescent="0.2">
      <c r="A373" s="207"/>
      <c r="B373" s="208"/>
      <c r="C373" s="207"/>
      <c r="D373" s="200" t="s">
        <v>212</v>
      </c>
      <c r="E373" s="209" t="s">
        <v>1</v>
      </c>
      <c r="F373" s="210" t="s">
        <v>227</v>
      </c>
      <c r="G373" s="207"/>
      <c r="H373" s="211">
        <v>1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AT373" s="103" t="s">
        <v>212</v>
      </c>
      <c r="AU373" s="103" t="s">
        <v>81</v>
      </c>
      <c r="AV373" s="15" t="s">
        <v>211</v>
      </c>
      <c r="AW373" s="15" t="s">
        <v>32</v>
      </c>
      <c r="AX373" s="15" t="s">
        <v>81</v>
      </c>
      <c r="AY373" s="103" t="s">
        <v>204</v>
      </c>
    </row>
    <row r="374" spans="1:65" s="2" customFormat="1" ht="24.2" customHeight="1" x14ac:dyDescent="0.2">
      <c r="A374" s="111"/>
      <c r="B374" s="112"/>
      <c r="C374" s="187" t="s">
        <v>487</v>
      </c>
      <c r="D374" s="187" t="s">
        <v>207</v>
      </c>
      <c r="E374" s="188" t="s">
        <v>3031</v>
      </c>
      <c r="F374" s="189" t="s">
        <v>3032</v>
      </c>
      <c r="G374" s="190" t="s">
        <v>282</v>
      </c>
      <c r="H374" s="191">
        <v>1</v>
      </c>
      <c r="I374" s="192"/>
      <c r="J374" s="192">
        <f>ROUND(I374*H374,2)</f>
        <v>0</v>
      </c>
      <c r="K374" s="193"/>
      <c r="L374" s="112"/>
      <c r="M374" s="194" t="s">
        <v>1</v>
      </c>
      <c r="N374" s="195" t="s">
        <v>40</v>
      </c>
      <c r="O374" s="196">
        <v>0</v>
      </c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111"/>
      <c r="V374" s="111"/>
      <c r="W374" s="29"/>
      <c r="X374" s="29"/>
      <c r="Y374" s="29"/>
      <c r="Z374" s="29"/>
      <c r="AA374" s="29"/>
      <c r="AB374" s="29"/>
      <c r="AC374" s="29"/>
      <c r="AD374" s="29"/>
      <c r="AE374" s="29"/>
      <c r="AR374" s="99" t="s">
        <v>310</v>
      </c>
      <c r="AT374" s="99" t="s">
        <v>207</v>
      </c>
      <c r="AU374" s="99" t="s">
        <v>81</v>
      </c>
      <c r="AY374" s="18" t="s">
        <v>204</v>
      </c>
      <c r="BE374" s="100">
        <f>IF(N374="základní",J374,0)</f>
        <v>0</v>
      </c>
      <c r="BF374" s="100">
        <f>IF(N374="snížená",J374,0)</f>
        <v>0</v>
      </c>
      <c r="BG374" s="100">
        <f>IF(N374="zákl. přenesená",J374,0)</f>
        <v>0</v>
      </c>
      <c r="BH374" s="100">
        <f>IF(N374="sníž. přenesená",J374,0)</f>
        <v>0</v>
      </c>
      <c r="BI374" s="100">
        <f>IF(N374="nulová",J374,0)</f>
        <v>0</v>
      </c>
      <c r="BJ374" s="18" t="s">
        <v>81</v>
      </c>
      <c r="BK374" s="100">
        <f>ROUND(I374*H374,2)</f>
        <v>0</v>
      </c>
      <c r="BL374" s="18" t="s">
        <v>310</v>
      </c>
      <c r="BM374" s="99" t="s">
        <v>529</v>
      </c>
    </row>
    <row r="375" spans="1:65" s="13" customFormat="1" x14ac:dyDescent="0.2">
      <c r="A375" s="225"/>
      <c r="B375" s="226"/>
      <c r="C375" s="225"/>
      <c r="D375" s="200" t="s">
        <v>212</v>
      </c>
      <c r="E375" s="227" t="s">
        <v>1</v>
      </c>
      <c r="F375" s="228" t="s">
        <v>3015</v>
      </c>
      <c r="G375" s="225"/>
      <c r="H375" s="227" t="s">
        <v>1</v>
      </c>
      <c r="I375" s="225"/>
      <c r="J375" s="225"/>
      <c r="K375" s="225"/>
      <c r="L375" s="226"/>
      <c r="M375" s="229"/>
      <c r="N375" s="230"/>
      <c r="O375" s="230"/>
      <c r="P375" s="230"/>
      <c r="Q375" s="230"/>
      <c r="R375" s="230"/>
      <c r="S375" s="230"/>
      <c r="T375" s="231"/>
      <c r="U375" s="225"/>
      <c r="V375" s="225"/>
      <c r="AT375" s="101" t="s">
        <v>212</v>
      </c>
      <c r="AU375" s="101" t="s">
        <v>81</v>
      </c>
      <c r="AV375" s="13" t="s">
        <v>81</v>
      </c>
      <c r="AW375" s="13" t="s">
        <v>32</v>
      </c>
      <c r="AX375" s="13" t="s">
        <v>75</v>
      </c>
      <c r="AY375" s="101" t="s">
        <v>204</v>
      </c>
    </row>
    <row r="376" spans="1:65" s="13" customFormat="1" ht="22.5" x14ac:dyDescent="0.2">
      <c r="A376" s="225"/>
      <c r="B376" s="226"/>
      <c r="C376" s="225"/>
      <c r="D376" s="200" t="s">
        <v>212</v>
      </c>
      <c r="E376" s="227" t="s">
        <v>1</v>
      </c>
      <c r="F376" s="228" t="s">
        <v>3033</v>
      </c>
      <c r="G376" s="225"/>
      <c r="H376" s="227" t="s">
        <v>1</v>
      </c>
      <c r="I376" s="225"/>
      <c r="J376" s="225"/>
      <c r="K376" s="225"/>
      <c r="L376" s="226"/>
      <c r="M376" s="229"/>
      <c r="N376" s="230"/>
      <c r="O376" s="230"/>
      <c r="P376" s="230"/>
      <c r="Q376" s="230"/>
      <c r="R376" s="230"/>
      <c r="S376" s="230"/>
      <c r="T376" s="231"/>
      <c r="U376" s="225"/>
      <c r="V376" s="225"/>
      <c r="AT376" s="101" t="s">
        <v>212</v>
      </c>
      <c r="AU376" s="101" t="s">
        <v>81</v>
      </c>
      <c r="AV376" s="13" t="s">
        <v>81</v>
      </c>
      <c r="AW376" s="13" t="s">
        <v>32</v>
      </c>
      <c r="AX376" s="13" t="s">
        <v>75</v>
      </c>
      <c r="AY376" s="101" t="s">
        <v>204</v>
      </c>
    </row>
    <row r="377" spans="1:65" s="13" customFormat="1" x14ac:dyDescent="0.2">
      <c r="A377" s="225"/>
      <c r="B377" s="226"/>
      <c r="C377" s="225"/>
      <c r="D377" s="200" t="s">
        <v>212</v>
      </c>
      <c r="E377" s="227" t="s">
        <v>1</v>
      </c>
      <c r="F377" s="228" t="s">
        <v>2965</v>
      </c>
      <c r="G377" s="225"/>
      <c r="H377" s="227" t="s">
        <v>1</v>
      </c>
      <c r="I377" s="225"/>
      <c r="J377" s="225"/>
      <c r="K377" s="225"/>
      <c r="L377" s="226"/>
      <c r="M377" s="229"/>
      <c r="N377" s="230"/>
      <c r="O377" s="230"/>
      <c r="P377" s="230"/>
      <c r="Q377" s="230"/>
      <c r="R377" s="230"/>
      <c r="S377" s="230"/>
      <c r="T377" s="231"/>
      <c r="U377" s="225"/>
      <c r="V377" s="225"/>
      <c r="AT377" s="101" t="s">
        <v>212</v>
      </c>
      <c r="AU377" s="101" t="s">
        <v>81</v>
      </c>
      <c r="AV377" s="13" t="s">
        <v>81</v>
      </c>
      <c r="AW377" s="13" t="s">
        <v>32</v>
      </c>
      <c r="AX377" s="13" t="s">
        <v>75</v>
      </c>
      <c r="AY377" s="101" t="s">
        <v>204</v>
      </c>
    </row>
    <row r="378" spans="1:65" s="13" customFormat="1" ht="22.5" x14ac:dyDescent="0.2">
      <c r="A378" s="225"/>
      <c r="B378" s="226"/>
      <c r="C378" s="225"/>
      <c r="D378" s="200" t="s">
        <v>212</v>
      </c>
      <c r="E378" s="227" t="s">
        <v>1</v>
      </c>
      <c r="F378" s="228" t="s">
        <v>2981</v>
      </c>
      <c r="G378" s="225"/>
      <c r="H378" s="227" t="s">
        <v>1</v>
      </c>
      <c r="I378" s="225"/>
      <c r="J378" s="225"/>
      <c r="K378" s="225"/>
      <c r="L378" s="226"/>
      <c r="M378" s="229"/>
      <c r="N378" s="230"/>
      <c r="O378" s="230"/>
      <c r="P378" s="230"/>
      <c r="Q378" s="230"/>
      <c r="R378" s="230"/>
      <c r="S378" s="230"/>
      <c r="T378" s="231"/>
      <c r="U378" s="225"/>
      <c r="V378" s="225"/>
      <c r="AT378" s="101" t="s">
        <v>212</v>
      </c>
      <c r="AU378" s="101" t="s">
        <v>81</v>
      </c>
      <c r="AV378" s="13" t="s">
        <v>81</v>
      </c>
      <c r="AW378" s="13" t="s">
        <v>32</v>
      </c>
      <c r="AX378" s="13" t="s">
        <v>75</v>
      </c>
      <c r="AY378" s="101" t="s">
        <v>204</v>
      </c>
    </row>
    <row r="379" spans="1:65" s="13" customFormat="1" x14ac:dyDescent="0.2">
      <c r="A379" s="225"/>
      <c r="B379" s="226"/>
      <c r="C379" s="225"/>
      <c r="D379" s="200" t="s">
        <v>212</v>
      </c>
      <c r="E379" s="227" t="s">
        <v>1</v>
      </c>
      <c r="F379" s="228" t="s">
        <v>2967</v>
      </c>
      <c r="G379" s="225"/>
      <c r="H379" s="227" t="s">
        <v>1</v>
      </c>
      <c r="I379" s="225"/>
      <c r="J379" s="225"/>
      <c r="K379" s="225"/>
      <c r="L379" s="226"/>
      <c r="M379" s="229"/>
      <c r="N379" s="230"/>
      <c r="O379" s="230"/>
      <c r="P379" s="230"/>
      <c r="Q379" s="230"/>
      <c r="R379" s="230"/>
      <c r="S379" s="230"/>
      <c r="T379" s="231"/>
      <c r="U379" s="225"/>
      <c r="V379" s="225"/>
      <c r="AT379" s="101" t="s">
        <v>212</v>
      </c>
      <c r="AU379" s="101" t="s">
        <v>81</v>
      </c>
      <c r="AV379" s="13" t="s">
        <v>81</v>
      </c>
      <c r="AW379" s="13" t="s">
        <v>32</v>
      </c>
      <c r="AX379" s="13" t="s">
        <v>75</v>
      </c>
      <c r="AY379" s="101" t="s">
        <v>204</v>
      </c>
    </row>
    <row r="380" spans="1:65" s="13" customFormat="1" ht="22.5" x14ac:dyDescent="0.2">
      <c r="A380" s="225"/>
      <c r="B380" s="226"/>
      <c r="C380" s="225"/>
      <c r="D380" s="200" t="s">
        <v>212</v>
      </c>
      <c r="E380" s="227" t="s">
        <v>1</v>
      </c>
      <c r="F380" s="228" t="s">
        <v>2968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81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4" customFormat="1" x14ac:dyDescent="0.2">
      <c r="A381" s="198"/>
      <c r="B381" s="199"/>
      <c r="C381" s="198"/>
      <c r="D381" s="200" t="s">
        <v>212</v>
      </c>
      <c r="E381" s="201" t="s">
        <v>1</v>
      </c>
      <c r="F381" s="202" t="s">
        <v>81</v>
      </c>
      <c r="G381" s="198"/>
      <c r="H381" s="203">
        <v>1</v>
      </c>
      <c r="I381" s="198"/>
      <c r="J381" s="198"/>
      <c r="K381" s="198"/>
      <c r="L381" s="199"/>
      <c r="M381" s="204"/>
      <c r="N381" s="205"/>
      <c r="O381" s="205"/>
      <c r="P381" s="205"/>
      <c r="Q381" s="205"/>
      <c r="R381" s="205"/>
      <c r="S381" s="205"/>
      <c r="T381" s="206"/>
      <c r="U381" s="198"/>
      <c r="V381" s="198"/>
      <c r="AT381" s="102" t="s">
        <v>212</v>
      </c>
      <c r="AU381" s="102" t="s">
        <v>81</v>
      </c>
      <c r="AV381" s="14" t="s">
        <v>83</v>
      </c>
      <c r="AW381" s="14" t="s">
        <v>32</v>
      </c>
      <c r="AX381" s="14" t="s">
        <v>75</v>
      </c>
      <c r="AY381" s="102" t="s">
        <v>204</v>
      </c>
    </row>
    <row r="382" spans="1:65" s="15" customFormat="1" x14ac:dyDescent="0.2">
      <c r="A382" s="207"/>
      <c r="B382" s="208"/>
      <c r="C382" s="207"/>
      <c r="D382" s="200" t="s">
        <v>212</v>
      </c>
      <c r="E382" s="209" t="s">
        <v>1</v>
      </c>
      <c r="F382" s="210" t="s">
        <v>227</v>
      </c>
      <c r="G382" s="207"/>
      <c r="H382" s="211">
        <v>1</v>
      </c>
      <c r="I382" s="207"/>
      <c r="J382" s="207"/>
      <c r="K382" s="207"/>
      <c r="L382" s="208"/>
      <c r="M382" s="212"/>
      <c r="N382" s="213"/>
      <c r="O382" s="213"/>
      <c r="P382" s="213"/>
      <c r="Q382" s="213"/>
      <c r="R382" s="213"/>
      <c r="S382" s="213"/>
      <c r="T382" s="214"/>
      <c r="U382" s="207"/>
      <c r="V382" s="207"/>
      <c r="AT382" s="103" t="s">
        <v>212</v>
      </c>
      <c r="AU382" s="103" t="s">
        <v>81</v>
      </c>
      <c r="AV382" s="15" t="s">
        <v>211</v>
      </c>
      <c r="AW382" s="15" t="s">
        <v>32</v>
      </c>
      <c r="AX382" s="15" t="s">
        <v>81</v>
      </c>
      <c r="AY382" s="103" t="s">
        <v>204</v>
      </c>
    </row>
    <row r="383" spans="1:65" s="2" customFormat="1" ht="37.9" customHeight="1" x14ac:dyDescent="0.2">
      <c r="A383" s="111"/>
      <c r="B383" s="112"/>
      <c r="C383" s="187" t="s">
        <v>362</v>
      </c>
      <c r="D383" s="187" t="s">
        <v>207</v>
      </c>
      <c r="E383" s="188" t="s">
        <v>3034</v>
      </c>
      <c r="F383" s="189" t="s">
        <v>3035</v>
      </c>
      <c r="G383" s="190" t="s">
        <v>282</v>
      </c>
      <c r="H383" s="191">
        <v>1</v>
      </c>
      <c r="I383" s="192"/>
      <c r="J383" s="192">
        <f>ROUND(I383*H383,2)</f>
        <v>0</v>
      </c>
      <c r="K383" s="193"/>
      <c r="L383" s="112"/>
      <c r="M383" s="194" t="s">
        <v>1</v>
      </c>
      <c r="N383" s="195" t="s">
        <v>40</v>
      </c>
      <c r="O383" s="196">
        <v>0</v>
      </c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111"/>
      <c r="V383" s="111"/>
      <c r="W383" s="29"/>
      <c r="X383" s="29"/>
      <c r="Y383" s="29"/>
      <c r="Z383" s="29"/>
      <c r="AA383" s="29"/>
      <c r="AB383" s="29"/>
      <c r="AC383" s="29"/>
      <c r="AD383" s="29"/>
      <c r="AE383" s="29"/>
      <c r="AR383" s="99" t="s">
        <v>310</v>
      </c>
      <c r="AT383" s="99" t="s">
        <v>207</v>
      </c>
      <c r="AU383" s="99" t="s">
        <v>81</v>
      </c>
      <c r="AY383" s="18" t="s">
        <v>204</v>
      </c>
      <c r="BE383" s="100">
        <f>IF(N383="základní",J383,0)</f>
        <v>0</v>
      </c>
      <c r="BF383" s="100">
        <f>IF(N383="snížená",J383,0)</f>
        <v>0</v>
      </c>
      <c r="BG383" s="100">
        <f>IF(N383="zákl. přenesená",J383,0)</f>
        <v>0</v>
      </c>
      <c r="BH383" s="100">
        <f>IF(N383="sníž. přenesená",J383,0)</f>
        <v>0</v>
      </c>
      <c r="BI383" s="100">
        <f>IF(N383="nulová",J383,0)</f>
        <v>0</v>
      </c>
      <c r="BJ383" s="18" t="s">
        <v>81</v>
      </c>
      <c r="BK383" s="100">
        <f>ROUND(I383*H383,2)</f>
        <v>0</v>
      </c>
      <c r="BL383" s="18" t="s">
        <v>310</v>
      </c>
      <c r="BM383" s="99" t="s">
        <v>536</v>
      </c>
    </row>
    <row r="384" spans="1:65" s="13" customFormat="1" x14ac:dyDescent="0.2">
      <c r="A384" s="225"/>
      <c r="B384" s="226"/>
      <c r="C384" s="225"/>
      <c r="D384" s="200" t="s">
        <v>212</v>
      </c>
      <c r="E384" s="227" t="s">
        <v>1</v>
      </c>
      <c r="F384" s="228" t="s">
        <v>2963</v>
      </c>
      <c r="G384" s="225"/>
      <c r="H384" s="227" t="s">
        <v>1</v>
      </c>
      <c r="I384" s="225"/>
      <c r="J384" s="225"/>
      <c r="K384" s="225"/>
      <c r="L384" s="226"/>
      <c r="M384" s="229"/>
      <c r="N384" s="230"/>
      <c r="O384" s="230"/>
      <c r="P384" s="230"/>
      <c r="Q384" s="230"/>
      <c r="R384" s="230"/>
      <c r="S384" s="230"/>
      <c r="T384" s="231"/>
      <c r="U384" s="225"/>
      <c r="V384" s="225"/>
      <c r="AT384" s="101" t="s">
        <v>212</v>
      </c>
      <c r="AU384" s="101" t="s">
        <v>81</v>
      </c>
      <c r="AV384" s="13" t="s">
        <v>81</v>
      </c>
      <c r="AW384" s="13" t="s">
        <v>32</v>
      </c>
      <c r="AX384" s="13" t="s">
        <v>75</v>
      </c>
      <c r="AY384" s="101" t="s">
        <v>204</v>
      </c>
    </row>
    <row r="385" spans="1:65" s="13" customFormat="1" ht="33.75" x14ac:dyDescent="0.2">
      <c r="A385" s="225"/>
      <c r="B385" s="226"/>
      <c r="C385" s="225"/>
      <c r="D385" s="200" t="s">
        <v>212</v>
      </c>
      <c r="E385" s="227" t="s">
        <v>1</v>
      </c>
      <c r="F385" s="228" t="s">
        <v>3022</v>
      </c>
      <c r="G385" s="225"/>
      <c r="H385" s="227" t="s">
        <v>1</v>
      </c>
      <c r="I385" s="225"/>
      <c r="J385" s="225"/>
      <c r="K385" s="225"/>
      <c r="L385" s="226"/>
      <c r="M385" s="229"/>
      <c r="N385" s="230"/>
      <c r="O385" s="230"/>
      <c r="P385" s="230"/>
      <c r="Q385" s="230"/>
      <c r="R385" s="230"/>
      <c r="S385" s="230"/>
      <c r="T385" s="231"/>
      <c r="U385" s="225"/>
      <c r="V385" s="225"/>
      <c r="AT385" s="101" t="s">
        <v>212</v>
      </c>
      <c r="AU385" s="101" t="s">
        <v>81</v>
      </c>
      <c r="AV385" s="13" t="s">
        <v>81</v>
      </c>
      <c r="AW385" s="13" t="s">
        <v>32</v>
      </c>
      <c r="AX385" s="13" t="s">
        <v>75</v>
      </c>
      <c r="AY385" s="101" t="s">
        <v>204</v>
      </c>
    </row>
    <row r="386" spans="1:65" s="13" customFormat="1" x14ac:dyDescent="0.2">
      <c r="A386" s="225"/>
      <c r="B386" s="226"/>
      <c r="C386" s="225"/>
      <c r="D386" s="200" t="s">
        <v>212</v>
      </c>
      <c r="E386" s="227" t="s">
        <v>1</v>
      </c>
      <c r="F386" s="228" t="s">
        <v>2965</v>
      </c>
      <c r="G386" s="225"/>
      <c r="H386" s="227" t="s">
        <v>1</v>
      </c>
      <c r="I386" s="225"/>
      <c r="J386" s="225"/>
      <c r="K386" s="225"/>
      <c r="L386" s="226"/>
      <c r="M386" s="229"/>
      <c r="N386" s="230"/>
      <c r="O386" s="230"/>
      <c r="P386" s="230"/>
      <c r="Q386" s="230"/>
      <c r="R386" s="230"/>
      <c r="S386" s="230"/>
      <c r="T386" s="231"/>
      <c r="U386" s="225"/>
      <c r="V386" s="225"/>
      <c r="AT386" s="101" t="s">
        <v>212</v>
      </c>
      <c r="AU386" s="101" t="s">
        <v>81</v>
      </c>
      <c r="AV386" s="13" t="s">
        <v>81</v>
      </c>
      <c r="AW386" s="13" t="s">
        <v>32</v>
      </c>
      <c r="AX386" s="13" t="s">
        <v>75</v>
      </c>
      <c r="AY386" s="101" t="s">
        <v>204</v>
      </c>
    </row>
    <row r="387" spans="1:65" s="13" customFormat="1" x14ac:dyDescent="0.2">
      <c r="A387" s="225"/>
      <c r="B387" s="226"/>
      <c r="C387" s="225"/>
      <c r="D387" s="200" t="s">
        <v>212</v>
      </c>
      <c r="E387" s="227" t="s">
        <v>1</v>
      </c>
      <c r="F387" s="228" t="s">
        <v>2966</v>
      </c>
      <c r="G387" s="225"/>
      <c r="H387" s="227" t="s">
        <v>1</v>
      </c>
      <c r="I387" s="225"/>
      <c r="J387" s="225"/>
      <c r="K387" s="225"/>
      <c r="L387" s="226"/>
      <c r="M387" s="229"/>
      <c r="N387" s="230"/>
      <c r="O387" s="230"/>
      <c r="P387" s="230"/>
      <c r="Q387" s="230"/>
      <c r="R387" s="230"/>
      <c r="S387" s="230"/>
      <c r="T387" s="231"/>
      <c r="U387" s="225"/>
      <c r="V387" s="225"/>
      <c r="AT387" s="101" t="s">
        <v>212</v>
      </c>
      <c r="AU387" s="101" t="s">
        <v>81</v>
      </c>
      <c r="AV387" s="13" t="s">
        <v>81</v>
      </c>
      <c r="AW387" s="13" t="s">
        <v>32</v>
      </c>
      <c r="AX387" s="13" t="s">
        <v>75</v>
      </c>
      <c r="AY387" s="101" t="s">
        <v>204</v>
      </c>
    </row>
    <row r="388" spans="1:65" s="13" customFormat="1" x14ac:dyDescent="0.2">
      <c r="A388" s="225"/>
      <c r="B388" s="226"/>
      <c r="C388" s="225"/>
      <c r="D388" s="200" t="s">
        <v>212</v>
      </c>
      <c r="E388" s="227" t="s">
        <v>1</v>
      </c>
      <c r="F388" s="228" t="s">
        <v>2967</v>
      </c>
      <c r="G388" s="225"/>
      <c r="H388" s="227" t="s">
        <v>1</v>
      </c>
      <c r="I388" s="225"/>
      <c r="J388" s="225"/>
      <c r="K388" s="225"/>
      <c r="L388" s="226"/>
      <c r="M388" s="229"/>
      <c r="N388" s="230"/>
      <c r="O388" s="230"/>
      <c r="P388" s="230"/>
      <c r="Q388" s="230"/>
      <c r="R388" s="230"/>
      <c r="S388" s="230"/>
      <c r="T388" s="231"/>
      <c r="U388" s="225"/>
      <c r="V388" s="225"/>
      <c r="AT388" s="101" t="s">
        <v>212</v>
      </c>
      <c r="AU388" s="101" t="s">
        <v>81</v>
      </c>
      <c r="AV388" s="13" t="s">
        <v>81</v>
      </c>
      <c r="AW388" s="13" t="s">
        <v>32</v>
      </c>
      <c r="AX388" s="13" t="s">
        <v>75</v>
      </c>
      <c r="AY388" s="101" t="s">
        <v>204</v>
      </c>
    </row>
    <row r="389" spans="1:65" s="13" customFormat="1" ht="22.5" x14ac:dyDescent="0.2">
      <c r="A389" s="225"/>
      <c r="B389" s="226"/>
      <c r="C389" s="225"/>
      <c r="D389" s="200" t="s">
        <v>212</v>
      </c>
      <c r="E389" s="227" t="s">
        <v>1</v>
      </c>
      <c r="F389" s="228" t="s">
        <v>2968</v>
      </c>
      <c r="G389" s="225"/>
      <c r="H389" s="227" t="s">
        <v>1</v>
      </c>
      <c r="I389" s="225"/>
      <c r="J389" s="225"/>
      <c r="K389" s="225"/>
      <c r="L389" s="226"/>
      <c r="M389" s="229"/>
      <c r="N389" s="230"/>
      <c r="O389" s="230"/>
      <c r="P389" s="230"/>
      <c r="Q389" s="230"/>
      <c r="R389" s="230"/>
      <c r="S389" s="230"/>
      <c r="T389" s="231"/>
      <c r="U389" s="225"/>
      <c r="V389" s="225"/>
      <c r="AT389" s="101" t="s">
        <v>212</v>
      </c>
      <c r="AU389" s="101" t="s">
        <v>81</v>
      </c>
      <c r="AV389" s="13" t="s">
        <v>81</v>
      </c>
      <c r="AW389" s="13" t="s">
        <v>32</v>
      </c>
      <c r="AX389" s="13" t="s">
        <v>75</v>
      </c>
      <c r="AY389" s="101" t="s">
        <v>204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81</v>
      </c>
      <c r="G390" s="198"/>
      <c r="H390" s="203">
        <v>1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81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5" customFormat="1" x14ac:dyDescent="0.2">
      <c r="A391" s="207"/>
      <c r="B391" s="208"/>
      <c r="C391" s="207"/>
      <c r="D391" s="200" t="s">
        <v>212</v>
      </c>
      <c r="E391" s="209" t="s">
        <v>1</v>
      </c>
      <c r="F391" s="210" t="s">
        <v>227</v>
      </c>
      <c r="G391" s="207"/>
      <c r="H391" s="211">
        <v>1</v>
      </c>
      <c r="I391" s="207"/>
      <c r="J391" s="207"/>
      <c r="K391" s="207"/>
      <c r="L391" s="208"/>
      <c r="M391" s="212"/>
      <c r="N391" s="213"/>
      <c r="O391" s="213"/>
      <c r="P391" s="213"/>
      <c r="Q391" s="213"/>
      <c r="R391" s="213"/>
      <c r="S391" s="213"/>
      <c r="T391" s="214"/>
      <c r="U391" s="207"/>
      <c r="V391" s="207"/>
      <c r="AT391" s="103" t="s">
        <v>212</v>
      </c>
      <c r="AU391" s="103" t="s">
        <v>81</v>
      </c>
      <c r="AV391" s="15" t="s">
        <v>211</v>
      </c>
      <c r="AW391" s="15" t="s">
        <v>32</v>
      </c>
      <c r="AX391" s="15" t="s">
        <v>81</v>
      </c>
      <c r="AY391" s="103" t="s">
        <v>204</v>
      </c>
    </row>
    <row r="392" spans="1:65" s="2" customFormat="1" ht="24.2" customHeight="1" x14ac:dyDescent="0.2">
      <c r="A392" s="111"/>
      <c r="B392" s="112"/>
      <c r="C392" s="187" t="s">
        <v>520</v>
      </c>
      <c r="D392" s="187" t="s">
        <v>207</v>
      </c>
      <c r="E392" s="188" t="s">
        <v>3036</v>
      </c>
      <c r="F392" s="189" t="s">
        <v>3037</v>
      </c>
      <c r="G392" s="190" t="s">
        <v>282</v>
      </c>
      <c r="H392" s="191">
        <v>1</v>
      </c>
      <c r="I392" s="192"/>
      <c r="J392" s="192">
        <f>ROUND(I392*H392,2)</f>
        <v>0</v>
      </c>
      <c r="K392" s="193"/>
      <c r="L392" s="112"/>
      <c r="M392" s="194" t="s">
        <v>1</v>
      </c>
      <c r="N392" s="195" t="s">
        <v>40</v>
      </c>
      <c r="O392" s="196">
        <v>0</v>
      </c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111"/>
      <c r="V392" s="111"/>
      <c r="W392" s="29"/>
      <c r="X392" s="29"/>
      <c r="Y392" s="29"/>
      <c r="Z392" s="29"/>
      <c r="AA392" s="29"/>
      <c r="AB392" s="29"/>
      <c r="AC392" s="29"/>
      <c r="AD392" s="29"/>
      <c r="AE392" s="29"/>
      <c r="AR392" s="99" t="s">
        <v>310</v>
      </c>
      <c r="AT392" s="99" t="s">
        <v>207</v>
      </c>
      <c r="AU392" s="99" t="s">
        <v>81</v>
      </c>
      <c r="AY392" s="18" t="s">
        <v>204</v>
      </c>
      <c r="BE392" s="100">
        <f>IF(N392="základní",J392,0)</f>
        <v>0</v>
      </c>
      <c r="BF392" s="100">
        <f>IF(N392="snížená",J392,0)</f>
        <v>0</v>
      </c>
      <c r="BG392" s="100">
        <f>IF(N392="zákl. přenesená",J392,0)</f>
        <v>0</v>
      </c>
      <c r="BH392" s="100">
        <f>IF(N392="sníž. přenesená",J392,0)</f>
        <v>0</v>
      </c>
      <c r="BI392" s="100">
        <f>IF(N392="nulová",J392,0)</f>
        <v>0</v>
      </c>
      <c r="BJ392" s="18" t="s">
        <v>81</v>
      </c>
      <c r="BK392" s="100">
        <f>ROUND(I392*H392,2)</f>
        <v>0</v>
      </c>
      <c r="BL392" s="18" t="s">
        <v>310</v>
      </c>
      <c r="BM392" s="99" t="s">
        <v>541</v>
      </c>
    </row>
    <row r="393" spans="1:65" s="13" customFormat="1" x14ac:dyDescent="0.2">
      <c r="A393" s="225"/>
      <c r="B393" s="226"/>
      <c r="C393" s="225"/>
      <c r="D393" s="200" t="s">
        <v>212</v>
      </c>
      <c r="E393" s="227" t="s">
        <v>1</v>
      </c>
      <c r="F393" s="228" t="s">
        <v>3015</v>
      </c>
      <c r="G393" s="225"/>
      <c r="H393" s="227" t="s">
        <v>1</v>
      </c>
      <c r="I393" s="225"/>
      <c r="J393" s="225"/>
      <c r="K393" s="225"/>
      <c r="L393" s="226"/>
      <c r="M393" s="229"/>
      <c r="N393" s="230"/>
      <c r="O393" s="230"/>
      <c r="P393" s="230"/>
      <c r="Q393" s="230"/>
      <c r="R393" s="230"/>
      <c r="S393" s="230"/>
      <c r="T393" s="231"/>
      <c r="U393" s="225"/>
      <c r="V393" s="225"/>
      <c r="AT393" s="101" t="s">
        <v>212</v>
      </c>
      <c r="AU393" s="101" t="s">
        <v>81</v>
      </c>
      <c r="AV393" s="13" t="s">
        <v>81</v>
      </c>
      <c r="AW393" s="13" t="s">
        <v>32</v>
      </c>
      <c r="AX393" s="13" t="s">
        <v>75</v>
      </c>
      <c r="AY393" s="101" t="s">
        <v>204</v>
      </c>
    </row>
    <row r="394" spans="1:65" s="13" customFormat="1" ht="22.5" x14ac:dyDescent="0.2">
      <c r="A394" s="225"/>
      <c r="B394" s="226"/>
      <c r="C394" s="225"/>
      <c r="D394" s="200" t="s">
        <v>212</v>
      </c>
      <c r="E394" s="227" t="s">
        <v>1</v>
      </c>
      <c r="F394" s="228" t="s">
        <v>3033</v>
      </c>
      <c r="G394" s="225"/>
      <c r="H394" s="227" t="s">
        <v>1</v>
      </c>
      <c r="I394" s="225"/>
      <c r="J394" s="225"/>
      <c r="K394" s="225"/>
      <c r="L394" s="226"/>
      <c r="M394" s="229"/>
      <c r="N394" s="230"/>
      <c r="O394" s="230"/>
      <c r="P394" s="230"/>
      <c r="Q394" s="230"/>
      <c r="R394" s="230"/>
      <c r="S394" s="230"/>
      <c r="T394" s="231"/>
      <c r="U394" s="225"/>
      <c r="V394" s="225"/>
      <c r="AT394" s="101" t="s">
        <v>212</v>
      </c>
      <c r="AU394" s="101" t="s">
        <v>81</v>
      </c>
      <c r="AV394" s="13" t="s">
        <v>81</v>
      </c>
      <c r="AW394" s="13" t="s">
        <v>32</v>
      </c>
      <c r="AX394" s="13" t="s">
        <v>75</v>
      </c>
      <c r="AY394" s="101" t="s">
        <v>204</v>
      </c>
    </row>
    <row r="395" spans="1:65" s="13" customFormat="1" x14ac:dyDescent="0.2">
      <c r="A395" s="225"/>
      <c r="B395" s="226"/>
      <c r="C395" s="225"/>
      <c r="D395" s="200" t="s">
        <v>212</v>
      </c>
      <c r="E395" s="227" t="s">
        <v>1</v>
      </c>
      <c r="F395" s="228" t="s">
        <v>2965</v>
      </c>
      <c r="G395" s="225"/>
      <c r="H395" s="227" t="s">
        <v>1</v>
      </c>
      <c r="I395" s="225"/>
      <c r="J395" s="225"/>
      <c r="K395" s="225"/>
      <c r="L395" s="226"/>
      <c r="M395" s="229"/>
      <c r="N395" s="230"/>
      <c r="O395" s="230"/>
      <c r="P395" s="230"/>
      <c r="Q395" s="230"/>
      <c r="R395" s="230"/>
      <c r="S395" s="230"/>
      <c r="T395" s="231"/>
      <c r="U395" s="225"/>
      <c r="V395" s="225"/>
      <c r="AT395" s="101" t="s">
        <v>212</v>
      </c>
      <c r="AU395" s="101" t="s">
        <v>81</v>
      </c>
      <c r="AV395" s="13" t="s">
        <v>81</v>
      </c>
      <c r="AW395" s="13" t="s">
        <v>32</v>
      </c>
      <c r="AX395" s="13" t="s">
        <v>75</v>
      </c>
      <c r="AY395" s="101" t="s">
        <v>204</v>
      </c>
    </row>
    <row r="396" spans="1:65" s="13" customFormat="1" ht="22.5" x14ac:dyDescent="0.2">
      <c r="A396" s="225"/>
      <c r="B396" s="226"/>
      <c r="C396" s="225"/>
      <c r="D396" s="200" t="s">
        <v>212</v>
      </c>
      <c r="E396" s="227" t="s">
        <v>1</v>
      </c>
      <c r="F396" s="228" t="s">
        <v>2981</v>
      </c>
      <c r="G396" s="225"/>
      <c r="H396" s="227" t="s">
        <v>1</v>
      </c>
      <c r="I396" s="225"/>
      <c r="J396" s="225"/>
      <c r="K396" s="225"/>
      <c r="L396" s="226"/>
      <c r="M396" s="229"/>
      <c r="N396" s="230"/>
      <c r="O396" s="230"/>
      <c r="P396" s="230"/>
      <c r="Q396" s="230"/>
      <c r="R396" s="230"/>
      <c r="S396" s="230"/>
      <c r="T396" s="231"/>
      <c r="U396" s="225"/>
      <c r="V396" s="225"/>
      <c r="AT396" s="101" t="s">
        <v>212</v>
      </c>
      <c r="AU396" s="101" t="s">
        <v>81</v>
      </c>
      <c r="AV396" s="13" t="s">
        <v>81</v>
      </c>
      <c r="AW396" s="13" t="s">
        <v>32</v>
      </c>
      <c r="AX396" s="13" t="s">
        <v>75</v>
      </c>
      <c r="AY396" s="101" t="s">
        <v>204</v>
      </c>
    </row>
    <row r="397" spans="1:65" s="13" customFormat="1" x14ac:dyDescent="0.2">
      <c r="A397" s="225"/>
      <c r="B397" s="226"/>
      <c r="C397" s="225"/>
      <c r="D397" s="200" t="s">
        <v>212</v>
      </c>
      <c r="E397" s="227" t="s">
        <v>1</v>
      </c>
      <c r="F397" s="228" t="s">
        <v>2967</v>
      </c>
      <c r="G397" s="225"/>
      <c r="H397" s="227" t="s">
        <v>1</v>
      </c>
      <c r="I397" s="225"/>
      <c r="J397" s="225"/>
      <c r="K397" s="225"/>
      <c r="L397" s="226"/>
      <c r="M397" s="229"/>
      <c r="N397" s="230"/>
      <c r="O397" s="230"/>
      <c r="P397" s="230"/>
      <c r="Q397" s="230"/>
      <c r="R397" s="230"/>
      <c r="S397" s="230"/>
      <c r="T397" s="231"/>
      <c r="U397" s="225"/>
      <c r="V397" s="225"/>
      <c r="AT397" s="101" t="s">
        <v>212</v>
      </c>
      <c r="AU397" s="101" t="s">
        <v>81</v>
      </c>
      <c r="AV397" s="13" t="s">
        <v>81</v>
      </c>
      <c r="AW397" s="13" t="s">
        <v>32</v>
      </c>
      <c r="AX397" s="13" t="s">
        <v>75</v>
      </c>
      <c r="AY397" s="101" t="s">
        <v>204</v>
      </c>
    </row>
    <row r="398" spans="1:65" s="13" customFormat="1" ht="22.5" x14ac:dyDescent="0.2">
      <c r="A398" s="225"/>
      <c r="B398" s="226"/>
      <c r="C398" s="225"/>
      <c r="D398" s="200" t="s">
        <v>212</v>
      </c>
      <c r="E398" s="227" t="s">
        <v>1</v>
      </c>
      <c r="F398" s="228" t="s">
        <v>2968</v>
      </c>
      <c r="G398" s="225"/>
      <c r="H398" s="227" t="s">
        <v>1</v>
      </c>
      <c r="I398" s="225"/>
      <c r="J398" s="225"/>
      <c r="K398" s="225"/>
      <c r="L398" s="226"/>
      <c r="M398" s="229"/>
      <c r="N398" s="230"/>
      <c r="O398" s="230"/>
      <c r="P398" s="230"/>
      <c r="Q398" s="230"/>
      <c r="R398" s="230"/>
      <c r="S398" s="230"/>
      <c r="T398" s="231"/>
      <c r="U398" s="225"/>
      <c r="V398" s="225"/>
      <c r="AT398" s="101" t="s">
        <v>212</v>
      </c>
      <c r="AU398" s="101" t="s">
        <v>81</v>
      </c>
      <c r="AV398" s="13" t="s">
        <v>81</v>
      </c>
      <c r="AW398" s="13" t="s">
        <v>32</v>
      </c>
      <c r="AX398" s="13" t="s">
        <v>75</v>
      </c>
      <c r="AY398" s="101" t="s">
        <v>204</v>
      </c>
    </row>
    <row r="399" spans="1:65" s="14" customFormat="1" x14ac:dyDescent="0.2">
      <c r="A399" s="198"/>
      <c r="B399" s="199"/>
      <c r="C399" s="198"/>
      <c r="D399" s="200" t="s">
        <v>212</v>
      </c>
      <c r="E399" s="201" t="s">
        <v>1</v>
      </c>
      <c r="F399" s="202" t="s">
        <v>81</v>
      </c>
      <c r="G399" s="198"/>
      <c r="H399" s="203">
        <v>1</v>
      </c>
      <c r="I399" s="198"/>
      <c r="J399" s="198"/>
      <c r="K399" s="198"/>
      <c r="L399" s="199"/>
      <c r="M399" s="204"/>
      <c r="N399" s="205"/>
      <c r="O399" s="205"/>
      <c r="P399" s="205"/>
      <c r="Q399" s="205"/>
      <c r="R399" s="205"/>
      <c r="S399" s="205"/>
      <c r="T399" s="206"/>
      <c r="U399" s="198"/>
      <c r="V399" s="198"/>
      <c r="AT399" s="102" t="s">
        <v>212</v>
      </c>
      <c r="AU399" s="102" t="s">
        <v>81</v>
      </c>
      <c r="AV399" s="14" t="s">
        <v>83</v>
      </c>
      <c r="AW399" s="14" t="s">
        <v>32</v>
      </c>
      <c r="AX399" s="14" t="s">
        <v>75</v>
      </c>
      <c r="AY399" s="102" t="s">
        <v>204</v>
      </c>
    </row>
    <row r="400" spans="1:65" s="15" customFormat="1" x14ac:dyDescent="0.2">
      <c r="A400" s="207"/>
      <c r="B400" s="208"/>
      <c r="C400" s="207"/>
      <c r="D400" s="200" t="s">
        <v>212</v>
      </c>
      <c r="E400" s="209" t="s">
        <v>1</v>
      </c>
      <c r="F400" s="210" t="s">
        <v>227</v>
      </c>
      <c r="G400" s="207"/>
      <c r="H400" s="211">
        <v>1</v>
      </c>
      <c r="I400" s="207"/>
      <c r="J400" s="207"/>
      <c r="K400" s="207"/>
      <c r="L400" s="208"/>
      <c r="M400" s="212"/>
      <c r="N400" s="213"/>
      <c r="O400" s="213"/>
      <c r="P400" s="213"/>
      <c r="Q400" s="213"/>
      <c r="R400" s="213"/>
      <c r="S400" s="213"/>
      <c r="T400" s="214"/>
      <c r="U400" s="207"/>
      <c r="V400" s="207"/>
      <c r="AT400" s="103" t="s">
        <v>212</v>
      </c>
      <c r="AU400" s="103" t="s">
        <v>81</v>
      </c>
      <c r="AV400" s="15" t="s">
        <v>211</v>
      </c>
      <c r="AW400" s="15" t="s">
        <v>32</v>
      </c>
      <c r="AX400" s="15" t="s">
        <v>81</v>
      </c>
      <c r="AY400" s="103" t="s">
        <v>204</v>
      </c>
    </row>
    <row r="401" spans="1:65" s="2" customFormat="1" ht="37.9" customHeight="1" x14ac:dyDescent="0.2">
      <c r="A401" s="111"/>
      <c r="B401" s="112"/>
      <c r="C401" s="187" t="s">
        <v>368</v>
      </c>
      <c r="D401" s="187" t="s">
        <v>207</v>
      </c>
      <c r="E401" s="188" t="s">
        <v>3038</v>
      </c>
      <c r="F401" s="189" t="s">
        <v>3039</v>
      </c>
      <c r="G401" s="190" t="s">
        <v>282</v>
      </c>
      <c r="H401" s="191">
        <v>1</v>
      </c>
      <c r="I401" s="192"/>
      <c r="J401" s="192">
        <f>ROUND(I401*H401,2)</f>
        <v>0</v>
      </c>
      <c r="K401" s="193"/>
      <c r="L401" s="112"/>
      <c r="M401" s="194" t="s">
        <v>1</v>
      </c>
      <c r="N401" s="195" t="s">
        <v>40</v>
      </c>
      <c r="O401" s="196">
        <v>0</v>
      </c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111"/>
      <c r="V401" s="111"/>
      <c r="W401" s="29"/>
      <c r="X401" s="29"/>
      <c r="Y401" s="29"/>
      <c r="Z401" s="29"/>
      <c r="AA401" s="29"/>
      <c r="AB401" s="29"/>
      <c r="AC401" s="29"/>
      <c r="AD401" s="29"/>
      <c r="AE401" s="29"/>
      <c r="AR401" s="99" t="s">
        <v>310</v>
      </c>
      <c r="AT401" s="99" t="s">
        <v>207</v>
      </c>
      <c r="AU401" s="99" t="s">
        <v>81</v>
      </c>
      <c r="AY401" s="18" t="s">
        <v>204</v>
      </c>
      <c r="BE401" s="100">
        <f>IF(N401="základní",J401,0)</f>
        <v>0</v>
      </c>
      <c r="BF401" s="100">
        <f>IF(N401="snížená",J401,0)</f>
        <v>0</v>
      </c>
      <c r="BG401" s="100">
        <f>IF(N401="zákl. přenesená",J401,0)</f>
        <v>0</v>
      </c>
      <c r="BH401" s="100">
        <f>IF(N401="sníž. přenesená",J401,0)</f>
        <v>0</v>
      </c>
      <c r="BI401" s="100">
        <f>IF(N401="nulová",J401,0)</f>
        <v>0</v>
      </c>
      <c r="BJ401" s="18" t="s">
        <v>81</v>
      </c>
      <c r="BK401" s="100">
        <f>ROUND(I401*H401,2)</f>
        <v>0</v>
      </c>
      <c r="BL401" s="18" t="s">
        <v>310</v>
      </c>
      <c r="BM401" s="99" t="s">
        <v>552</v>
      </c>
    </row>
    <row r="402" spans="1:65" s="13" customFormat="1" x14ac:dyDescent="0.2">
      <c r="A402" s="225"/>
      <c r="B402" s="226"/>
      <c r="C402" s="225"/>
      <c r="D402" s="200" t="s">
        <v>212</v>
      </c>
      <c r="E402" s="227" t="s">
        <v>1</v>
      </c>
      <c r="F402" s="228" t="s">
        <v>2963</v>
      </c>
      <c r="G402" s="225"/>
      <c r="H402" s="227" t="s">
        <v>1</v>
      </c>
      <c r="I402" s="225"/>
      <c r="J402" s="225"/>
      <c r="K402" s="225"/>
      <c r="L402" s="226"/>
      <c r="M402" s="229"/>
      <c r="N402" s="230"/>
      <c r="O402" s="230"/>
      <c r="P402" s="230"/>
      <c r="Q402" s="230"/>
      <c r="R402" s="230"/>
      <c r="S402" s="230"/>
      <c r="T402" s="231"/>
      <c r="U402" s="225"/>
      <c r="V402" s="225"/>
      <c r="AT402" s="101" t="s">
        <v>212</v>
      </c>
      <c r="AU402" s="101" t="s">
        <v>81</v>
      </c>
      <c r="AV402" s="13" t="s">
        <v>81</v>
      </c>
      <c r="AW402" s="13" t="s">
        <v>32</v>
      </c>
      <c r="AX402" s="13" t="s">
        <v>75</v>
      </c>
      <c r="AY402" s="101" t="s">
        <v>204</v>
      </c>
    </row>
    <row r="403" spans="1:65" s="13" customFormat="1" ht="33.75" x14ac:dyDescent="0.2">
      <c r="A403" s="225"/>
      <c r="B403" s="226"/>
      <c r="C403" s="225"/>
      <c r="D403" s="200" t="s">
        <v>212</v>
      </c>
      <c r="E403" s="227" t="s">
        <v>1</v>
      </c>
      <c r="F403" s="228" t="s">
        <v>3022</v>
      </c>
      <c r="G403" s="225"/>
      <c r="H403" s="227" t="s">
        <v>1</v>
      </c>
      <c r="I403" s="225"/>
      <c r="J403" s="225"/>
      <c r="K403" s="225"/>
      <c r="L403" s="226"/>
      <c r="M403" s="229"/>
      <c r="N403" s="230"/>
      <c r="O403" s="230"/>
      <c r="P403" s="230"/>
      <c r="Q403" s="230"/>
      <c r="R403" s="230"/>
      <c r="S403" s="230"/>
      <c r="T403" s="231"/>
      <c r="U403" s="225"/>
      <c r="V403" s="225"/>
      <c r="AT403" s="101" t="s">
        <v>212</v>
      </c>
      <c r="AU403" s="101" t="s">
        <v>81</v>
      </c>
      <c r="AV403" s="13" t="s">
        <v>81</v>
      </c>
      <c r="AW403" s="13" t="s">
        <v>32</v>
      </c>
      <c r="AX403" s="13" t="s">
        <v>75</v>
      </c>
      <c r="AY403" s="101" t="s">
        <v>204</v>
      </c>
    </row>
    <row r="404" spans="1:65" s="13" customFormat="1" x14ac:dyDescent="0.2">
      <c r="A404" s="225"/>
      <c r="B404" s="226"/>
      <c r="C404" s="225"/>
      <c r="D404" s="200" t="s">
        <v>212</v>
      </c>
      <c r="E404" s="227" t="s">
        <v>1</v>
      </c>
      <c r="F404" s="228" t="s">
        <v>2965</v>
      </c>
      <c r="G404" s="225"/>
      <c r="H404" s="227" t="s">
        <v>1</v>
      </c>
      <c r="I404" s="225"/>
      <c r="J404" s="225"/>
      <c r="K404" s="225"/>
      <c r="L404" s="226"/>
      <c r="M404" s="229"/>
      <c r="N404" s="230"/>
      <c r="O404" s="230"/>
      <c r="P404" s="230"/>
      <c r="Q404" s="230"/>
      <c r="R404" s="230"/>
      <c r="S404" s="230"/>
      <c r="T404" s="231"/>
      <c r="U404" s="225"/>
      <c r="V404" s="225"/>
      <c r="AT404" s="101" t="s">
        <v>212</v>
      </c>
      <c r="AU404" s="101" t="s">
        <v>81</v>
      </c>
      <c r="AV404" s="13" t="s">
        <v>81</v>
      </c>
      <c r="AW404" s="13" t="s">
        <v>32</v>
      </c>
      <c r="AX404" s="13" t="s">
        <v>75</v>
      </c>
      <c r="AY404" s="101" t="s">
        <v>204</v>
      </c>
    </row>
    <row r="405" spans="1:65" s="13" customFormat="1" x14ac:dyDescent="0.2">
      <c r="A405" s="225"/>
      <c r="B405" s="226"/>
      <c r="C405" s="225"/>
      <c r="D405" s="200" t="s">
        <v>212</v>
      </c>
      <c r="E405" s="227" t="s">
        <v>1</v>
      </c>
      <c r="F405" s="228" t="s">
        <v>2966</v>
      </c>
      <c r="G405" s="225"/>
      <c r="H405" s="227" t="s">
        <v>1</v>
      </c>
      <c r="I405" s="225"/>
      <c r="J405" s="225"/>
      <c r="K405" s="225"/>
      <c r="L405" s="226"/>
      <c r="M405" s="229"/>
      <c r="N405" s="230"/>
      <c r="O405" s="230"/>
      <c r="P405" s="230"/>
      <c r="Q405" s="230"/>
      <c r="R405" s="230"/>
      <c r="S405" s="230"/>
      <c r="T405" s="231"/>
      <c r="U405" s="225"/>
      <c r="V405" s="225"/>
      <c r="AT405" s="101" t="s">
        <v>212</v>
      </c>
      <c r="AU405" s="101" t="s">
        <v>81</v>
      </c>
      <c r="AV405" s="13" t="s">
        <v>81</v>
      </c>
      <c r="AW405" s="13" t="s">
        <v>32</v>
      </c>
      <c r="AX405" s="13" t="s">
        <v>75</v>
      </c>
      <c r="AY405" s="101" t="s">
        <v>204</v>
      </c>
    </row>
    <row r="406" spans="1:65" s="13" customFormat="1" x14ac:dyDescent="0.2">
      <c r="A406" s="225"/>
      <c r="B406" s="226"/>
      <c r="C406" s="225"/>
      <c r="D406" s="200" t="s">
        <v>212</v>
      </c>
      <c r="E406" s="227" t="s">
        <v>1</v>
      </c>
      <c r="F406" s="228" t="s">
        <v>2967</v>
      </c>
      <c r="G406" s="225"/>
      <c r="H406" s="227" t="s">
        <v>1</v>
      </c>
      <c r="I406" s="225"/>
      <c r="J406" s="225"/>
      <c r="K406" s="225"/>
      <c r="L406" s="226"/>
      <c r="M406" s="229"/>
      <c r="N406" s="230"/>
      <c r="O406" s="230"/>
      <c r="P406" s="230"/>
      <c r="Q406" s="230"/>
      <c r="R406" s="230"/>
      <c r="S406" s="230"/>
      <c r="T406" s="231"/>
      <c r="U406" s="225"/>
      <c r="V406" s="225"/>
      <c r="AT406" s="101" t="s">
        <v>212</v>
      </c>
      <c r="AU406" s="101" t="s">
        <v>81</v>
      </c>
      <c r="AV406" s="13" t="s">
        <v>81</v>
      </c>
      <c r="AW406" s="13" t="s">
        <v>32</v>
      </c>
      <c r="AX406" s="13" t="s">
        <v>75</v>
      </c>
      <c r="AY406" s="101" t="s">
        <v>204</v>
      </c>
    </row>
    <row r="407" spans="1:65" s="13" customFormat="1" ht="22.5" x14ac:dyDescent="0.2">
      <c r="A407" s="225"/>
      <c r="B407" s="226"/>
      <c r="C407" s="225"/>
      <c r="D407" s="200" t="s">
        <v>212</v>
      </c>
      <c r="E407" s="227" t="s">
        <v>1</v>
      </c>
      <c r="F407" s="228" t="s">
        <v>2968</v>
      </c>
      <c r="G407" s="225"/>
      <c r="H407" s="227" t="s">
        <v>1</v>
      </c>
      <c r="I407" s="225"/>
      <c r="J407" s="225"/>
      <c r="K407" s="225"/>
      <c r="L407" s="226"/>
      <c r="M407" s="229"/>
      <c r="N407" s="230"/>
      <c r="O407" s="230"/>
      <c r="P407" s="230"/>
      <c r="Q407" s="230"/>
      <c r="R407" s="230"/>
      <c r="S407" s="230"/>
      <c r="T407" s="231"/>
      <c r="U407" s="225"/>
      <c r="V407" s="225"/>
      <c r="AT407" s="101" t="s">
        <v>212</v>
      </c>
      <c r="AU407" s="101" t="s">
        <v>81</v>
      </c>
      <c r="AV407" s="13" t="s">
        <v>81</v>
      </c>
      <c r="AW407" s="13" t="s">
        <v>32</v>
      </c>
      <c r="AX407" s="13" t="s">
        <v>75</v>
      </c>
      <c r="AY407" s="101" t="s">
        <v>204</v>
      </c>
    </row>
    <row r="408" spans="1:65" s="14" customFormat="1" x14ac:dyDescent="0.2">
      <c r="A408" s="198"/>
      <c r="B408" s="199"/>
      <c r="C408" s="198"/>
      <c r="D408" s="200" t="s">
        <v>212</v>
      </c>
      <c r="E408" s="201" t="s">
        <v>1</v>
      </c>
      <c r="F408" s="202" t="s">
        <v>81</v>
      </c>
      <c r="G408" s="198"/>
      <c r="H408" s="203">
        <v>1</v>
      </c>
      <c r="I408" s="198"/>
      <c r="J408" s="198"/>
      <c r="K408" s="198"/>
      <c r="L408" s="199"/>
      <c r="M408" s="204"/>
      <c r="N408" s="205"/>
      <c r="O408" s="205"/>
      <c r="P408" s="205"/>
      <c r="Q408" s="205"/>
      <c r="R408" s="205"/>
      <c r="S408" s="205"/>
      <c r="T408" s="206"/>
      <c r="U408" s="198"/>
      <c r="V408" s="198"/>
      <c r="AT408" s="102" t="s">
        <v>212</v>
      </c>
      <c r="AU408" s="102" t="s">
        <v>81</v>
      </c>
      <c r="AV408" s="14" t="s">
        <v>83</v>
      </c>
      <c r="AW408" s="14" t="s">
        <v>32</v>
      </c>
      <c r="AX408" s="14" t="s">
        <v>75</v>
      </c>
      <c r="AY408" s="102" t="s">
        <v>204</v>
      </c>
    </row>
    <row r="409" spans="1:65" s="15" customFormat="1" x14ac:dyDescent="0.2">
      <c r="A409" s="207"/>
      <c r="B409" s="208"/>
      <c r="C409" s="207"/>
      <c r="D409" s="200" t="s">
        <v>212</v>
      </c>
      <c r="E409" s="209" t="s">
        <v>1</v>
      </c>
      <c r="F409" s="210" t="s">
        <v>227</v>
      </c>
      <c r="G409" s="207"/>
      <c r="H409" s="211">
        <v>1</v>
      </c>
      <c r="I409" s="207"/>
      <c r="J409" s="207"/>
      <c r="K409" s="207"/>
      <c r="L409" s="208"/>
      <c r="M409" s="212"/>
      <c r="N409" s="213"/>
      <c r="O409" s="213"/>
      <c r="P409" s="213"/>
      <c r="Q409" s="213"/>
      <c r="R409" s="213"/>
      <c r="S409" s="213"/>
      <c r="T409" s="214"/>
      <c r="U409" s="207"/>
      <c r="V409" s="207"/>
      <c r="AT409" s="103" t="s">
        <v>212</v>
      </c>
      <c r="AU409" s="103" t="s">
        <v>81</v>
      </c>
      <c r="AV409" s="15" t="s">
        <v>211</v>
      </c>
      <c r="AW409" s="15" t="s">
        <v>32</v>
      </c>
      <c r="AX409" s="15" t="s">
        <v>81</v>
      </c>
      <c r="AY409" s="103" t="s">
        <v>204</v>
      </c>
    </row>
    <row r="410" spans="1:65" s="2" customFormat="1" ht="24.2" customHeight="1" x14ac:dyDescent="0.2">
      <c r="A410" s="111"/>
      <c r="B410" s="112"/>
      <c r="C410" s="187" t="s">
        <v>533</v>
      </c>
      <c r="D410" s="187" t="s">
        <v>207</v>
      </c>
      <c r="E410" s="188" t="s">
        <v>3040</v>
      </c>
      <c r="F410" s="189" t="s">
        <v>3041</v>
      </c>
      <c r="G410" s="190" t="s">
        <v>282</v>
      </c>
      <c r="H410" s="191">
        <v>1</v>
      </c>
      <c r="I410" s="192"/>
      <c r="J410" s="192">
        <f>ROUND(I410*H410,2)</f>
        <v>0</v>
      </c>
      <c r="K410" s="193"/>
      <c r="L410" s="112"/>
      <c r="M410" s="194" t="s">
        <v>1</v>
      </c>
      <c r="N410" s="195" t="s">
        <v>40</v>
      </c>
      <c r="O410" s="196">
        <v>0</v>
      </c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111"/>
      <c r="V410" s="111"/>
      <c r="W410" s="29"/>
      <c r="X410" s="29"/>
      <c r="Y410" s="29"/>
      <c r="Z410" s="29"/>
      <c r="AA410" s="29"/>
      <c r="AB410" s="29"/>
      <c r="AC410" s="29"/>
      <c r="AD410" s="29"/>
      <c r="AE410" s="29"/>
      <c r="AR410" s="99" t="s">
        <v>310</v>
      </c>
      <c r="AT410" s="99" t="s">
        <v>207</v>
      </c>
      <c r="AU410" s="99" t="s">
        <v>81</v>
      </c>
      <c r="AY410" s="18" t="s">
        <v>204</v>
      </c>
      <c r="BE410" s="100">
        <f>IF(N410="základní",J410,0)</f>
        <v>0</v>
      </c>
      <c r="BF410" s="100">
        <f>IF(N410="snížená",J410,0)</f>
        <v>0</v>
      </c>
      <c r="BG410" s="100">
        <f>IF(N410="zákl. přenesená",J410,0)</f>
        <v>0</v>
      </c>
      <c r="BH410" s="100">
        <f>IF(N410="sníž. přenesená",J410,0)</f>
        <v>0</v>
      </c>
      <c r="BI410" s="100">
        <f>IF(N410="nulová",J410,0)</f>
        <v>0</v>
      </c>
      <c r="BJ410" s="18" t="s">
        <v>81</v>
      </c>
      <c r="BK410" s="100">
        <f>ROUND(I410*H410,2)</f>
        <v>0</v>
      </c>
      <c r="BL410" s="18" t="s">
        <v>310</v>
      </c>
      <c r="BM410" s="99" t="s">
        <v>556</v>
      </c>
    </row>
    <row r="411" spans="1:65" s="13" customFormat="1" x14ac:dyDescent="0.2">
      <c r="A411" s="225"/>
      <c r="B411" s="226"/>
      <c r="C411" s="225"/>
      <c r="D411" s="200" t="s">
        <v>212</v>
      </c>
      <c r="E411" s="227" t="s">
        <v>1</v>
      </c>
      <c r="F411" s="228" t="s">
        <v>3015</v>
      </c>
      <c r="G411" s="225"/>
      <c r="H411" s="227" t="s">
        <v>1</v>
      </c>
      <c r="I411" s="225"/>
      <c r="J411" s="225"/>
      <c r="K411" s="225"/>
      <c r="L411" s="226"/>
      <c r="M411" s="229"/>
      <c r="N411" s="230"/>
      <c r="O411" s="230"/>
      <c r="P411" s="230"/>
      <c r="Q411" s="230"/>
      <c r="R411" s="230"/>
      <c r="S411" s="230"/>
      <c r="T411" s="231"/>
      <c r="U411" s="225"/>
      <c r="V411" s="225"/>
      <c r="AT411" s="101" t="s">
        <v>212</v>
      </c>
      <c r="AU411" s="101" t="s">
        <v>81</v>
      </c>
      <c r="AV411" s="13" t="s">
        <v>81</v>
      </c>
      <c r="AW411" s="13" t="s">
        <v>32</v>
      </c>
      <c r="AX411" s="13" t="s">
        <v>75</v>
      </c>
      <c r="AY411" s="101" t="s">
        <v>204</v>
      </c>
    </row>
    <row r="412" spans="1:65" s="13" customFormat="1" ht="22.5" x14ac:dyDescent="0.2">
      <c r="A412" s="225"/>
      <c r="B412" s="226"/>
      <c r="C412" s="225"/>
      <c r="D412" s="200" t="s">
        <v>212</v>
      </c>
      <c r="E412" s="227" t="s">
        <v>1</v>
      </c>
      <c r="F412" s="228" t="s">
        <v>3033</v>
      </c>
      <c r="G412" s="225"/>
      <c r="H412" s="227" t="s">
        <v>1</v>
      </c>
      <c r="I412" s="225"/>
      <c r="J412" s="225"/>
      <c r="K412" s="225"/>
      <c r="L412" s="226"/>
      <c r="M412" s="229"/>
      <c r="N412" s="230"/>
      <c r="O412" s="230"/>
      <c r="P412" s="230"/>
      <c r="Q412" s="230"/>
      <c r="R412" s="230"/>
      <c r="S412" s="230"/>
      <c r="T412" s="231"/>
      <c r="U412" s="225"/>
      <c r="V412" s="225"/>
      <c r="AT412" s="101" t="s">
        <v>212</v>
      </c>
      <c r="AU412" s="101" t="s">
        <v>81</v>
      </c>
      <c r="AV412" s="13" t="s">
        <v>81</v>
      </c>
      <c r="AW412" s="13" t="s">
        <v>32</v>
      </c>
      <c r="AX412" s="13" t="s">
        <v>75</v>
      </c>
      <c r="AY412" s="101" t="s">
        <v>204</v>
      </c>
    </row>
    <row r="413" spans="1:65" s="13" customFormat="1" x14ac:dyDescent="0.2">
      <c r="A413" s="225"/>
      <c r="B413" s="226"/>
      <c r="C413" s="225"/>
      <c r="D413" s="200" t="s">
        <v>212</v>
      </c>
      <c r="E413" s="227" t="s">
        <v>1</v>
      </c>
      <c r="F413" s="228" t="s">
        <v>2965</v>
      </c>
      <c r="G413" s="225"/>
      <c r="H413" s="227" t="s">
        <v>1</v>
      </c>
      <c r="I413" s="225"/>
      <c r="J413" s="225"/>
      <c r="K413" s="225"/>
      <c r="L413" s="226"/>
      <c r="M413" s="229"/>
      <c r="N413" s="230"/>
      <c r="O413" s="230"/>
      <c r="P413" s="230"/>
      <c r="Q413" s="230"/>
      <c r="R413" s="230"/>
      <c r="S413" s="230"/>
      <c r="T413" s="231"/>
      <c r="U413" s="225"/>
      <c r="V413" s="225"/>
      <c r="AT413" s="101" t="s">
        <v>212</v>
      </c>
      <c r="AU413" s="101" t="s">
        <v>81</v>
      </c>
      <c r="AV413" s="13" t="s">
        <v>81</v>
      </c>
      <c r="AW413" s="13" t="s">
        <v>32</v>
      </c>
      <c r="AX413" s="13" t="s">
        <v>75</v>
      </c>
      <c r="AY413" s="101" t="s">
        <v>204</v>
      </c>
    </row>
    <row r="414" spans="1:65" s="13" customFormat="1" ht="22.5" x14ac:dyDescent="0.2">
      <c r="A414" s="225"/>
      <c r="B414" s="226"/>
      <c r="C414" s="225"/>
      <c r="D414" s="200" t="s">
        <v>212</v>
      </c>
      <c r="E414" s="227" t="s">
        <v>1</v>
      </c>
      <c r="F414" s="228" t="s">
        <v>2981</v>
      </c>
      <c r="G414" s="225"/>
      <c r="H414" s="227" t="s">
        <v>1</v>
      </c>
      <c r="I414" s="225"/>
      <c r="J414" s="225"/>
      <c r="K414" s="225"/>
      <c r="L414" s="226"/>
      <c r="M414" s="229"/>
      <c r="N414" s="230"/>
      <c r="O414" s="230"/>
      <c r="P414" s="230"/>
      <c r="Q414" s="230"/>
      <c r="R414" s="230"/>
      <c r="S414" s="230"/>
      <c r="T414" s="231"/>
      <c r="U414" s="225"/>
      <c r="V414" s="225"/>
      <c r="AT414" s="101" t="s">
        <v>212</v>
      </c>
      <c r="AU414" s="101" t="s">
        <v>81</v>
      </c>
      <c r="AV414" s="13" t="s">
        <v>81</v>
      </c>
      <c r="AW414" s="13" t="s">
        <v>32</v>
      </c>
      <c r="AX414" s="13" t="s">
        <v>75</v>
      </c>
      <c r="AY414" s="101" t="s">
        <v>204</v>
      </c>
    </row>
    <row r="415" spans="1:65" s="13" customFormat="1" x14ac:dyDescent="0.2">
      <c r="A415" s="225"/>
      <c r="B415" s="226"/>
      <c r="C415" s="225"/>
      <c r="D415" s="200" t="s">
        <v>212</v>
      </c>
      <c r="E415" s="227" t="s">
        <v>1</v>
      </c>
      <c r="F415" s="228" t="s">
        <v>2967</v>
      </c>
      <c r="G415" s="225"/>
      <c r="H415" s="227" t="s">
        <v>1</v>
      </c>
      <c r="I415" s="225"/>
      <c r="J415" s="225"/>
      <c r="K415" s="225"/>
      <c r="L415" s="226"/>
      <c r="M415" s="229"/>
      <c r="N415" s="230"/>
      <c r="O415" s="230"/>
      <c r="P415" s="230"/>
      <c r="Q415" s="230"/>
      <c r="R415" s="230"/>
      <c r="S415" s="230"/>
      <c r="T415" s="231"/>
      <c r="U415" s="225"/>
      <c r="V415" s="225"/>
      <c r="AT415" s="101" t="s">
        <v>212</v>
      </c>
      <c r="AU415" s="101" t="s">
        <v>81</v>
      </c>
      <c r="AV415" s="13" t="s">
        <v>81</v>
      </c>
      <c r="AW415" s="13" t="s">
        <v>32</v>
      </c>
      <c r="AX415" s="13" t="s">
        <v>75</v>
      </c>
      <c r="AY415" s="101" t="s">
        <v>204</v>
      </c>
    </row>
    <row r="416" spans="1:65" s="13" customFormat="1" ht="22.5" x14ac:dyDescent="0.2">
      <c r="A416" s="225"/>
      <c r="B416" s="226"/>
      <c r="C416" s="225"/>
      <c r="D416" s="200" t="s">
        <v>212</v>
      </c>
      <c r="E416" s="227" t="s">
        <v>1</v>
      </c>
      <c r="F416" s="228" t="s">
        <v>2968</v>
      </c>
      <c r="G416" s="225"/>
      <c r="H416" s="227" t="s">
        <v>1</v>
      </c>
      <c r="I416" s="225"/>
      <c r="J416" s="225"/>
      <c r="K416" s="225"/>
      <c r="L416" s="226"/>
      <c r="M416" s="229"/>
      <c r="N416" s="230"/>
      <c r="O416" s="230"/>
      <c r="P416" s="230"/>
      <c r="Q416" s="230"/>
      <c r="R416" s="230"/>
      <c r="S416" s="230"/>
      <c r="T416" s="231"/>
      <c r="U416" s="225"/>
      <c r="V416" s="225"/>
      <c r="AT416" s="101" t="s">
        <v>212</v>
      </c>
      <c r="AU416" s="101" t="s">
        <v>81</v>
      </c>
      <c r="AV416" s="13" t="s">
        <v>81</v>
      </c>
      <c r="AW416" s="13" t="s">
        <v>32</v>
      </c>
      <c r="AX416" s="13" t="s">
        <v>75</v>
      </c>
      <c r="AY416" s="101" t="s">
        <v>204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81</v>
      </c>
      <c r="G417" s="198"/>
      <c r="H417" s="203">
        <v>1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81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5" customFormat="1" x14ac:dyDescent="0.2">
      <c r="A418" s="207"/>
      <c r="B418" s="208"/>
      <c r="C418" s="207"/>
      <c r="D418" s="200" t="s">
        <v>212</v>
      </c>
      <c r="E418" s="209" t="s">
        <v>1</v>
      </c>
      <c r="F418" s="210" t="s">
        <v>227</v>
      </c>
      <c r="G418" s="207"/>
      <c r="H418" s="211">
        <v>1</v>
      </c>
      <c r="I418" s="207"/>
      <c r="J418" s="207"/>
      <c r="K418" s="207"/>
      <c r="L418" s="208"/>
      <c r="M418" s="212"/>
      <c r="N418" s="213"/>
      <c r="O418" s="213"/>
      <c r="P418" s="213"/>
      <c r="Q418" s="213"/>
      <c r="R418" s="213"/>
      <c r="S418" s="213"/>
      <c r="T418" s="214"/>
      <c r="U418" s="207"/>
      <c r="V418" s="207"/>
      <c r="AT418" s="103" t="s">
        <v>212</v>
      </c>
      <c r="AU418" s="103" t="s">
        <v>81</v>
      </c>
      <c r="AV418" s="15" t="s">
        <v>211</v>
      </c>
      <c r="AW418" s="15" t="s">
        <v>32</v>
      </c>
      <c r="AX418" s="15" t="s">
        <v>81</v>
      </c>
      <c r="AY418" s="103" t="s">
        <v>204</v>
      </c>
    </row>
    <row r="419" spans="1:65" s="2" customFormat="1" ht="33" customHeight="1" x14ac:dyDescent="0.2">
      <c r="A419" s="111"/>
      <c r="B419" s="112"/>
      <c r="C419" s="187" t="s">
        <v>379</v>
      </c>
      <c r="D419" s="187" t="s">
        <v>207</v>
      </c>
      <c r="E419" s="188" t="s">
        <v>3042</v>
      </c>
      <c r="F419" s="189" t="s">
        <v>3043</v>
      </c>
      <c r="G419" s="190" t="s">
        <v>282</v>
      </c>
      <c r="H419" s="191">
        <v>52</v>
      </c>
      <c r="I419" s="192"/>
      <c r="J419" s="192">
        <f>ROUND(I419*H419,2)</f>
        <v>0</v>
      </c>
      <c r="K419" s="193"/>
      <c r="L419" s="112"/>
      <c r="M419" s="194" t="s">
        <v>1</v>
      </c>
      <c r="N419" s="195" t="s">
        <v>40</v>
      </c>
      <c r="O419" s="196">
        <v>0</v>
      </c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U419" s="111"/>
      <c r="V419" s="111"/>
      <c r="W419" s="29"/>
      <c r="X419" s="29"/>
      <c r="Y419" s="29"/>
      <c r="Z419" s="29"/>
      <c r="AA419" s="29"/>
      <c r="AB419" s="29"/>
      <c r="AC419" s="29"/>
      <c r="AD419" s="29"/>
      <c r="AE419" s="29"/>
      <c r="AR419" s="99" t="s">
        <v>310</v>
      </c>
      <c r="AT419" s="99" t="s">
        <v>207</v>
      </c>
      <c r="AU419" s="99" t="s">
        <v>81</v>
      </c>
      <c r="AY419" s="18" t="s">
        <v>204</v>
      </c>
      <c r="BE419" s="100">
        <f>IF(N419="základní",J419,0)</f>
        <v>0</v>
      </c>
      <c r="BF419" s="100">
        <f>IF(N419="snížená",J419,0)</f>
        <v>0</v>
      </c>
      <c r="BG419" s="100">
        <f>IF(N419="zákl. přenesená",J419,0)</f>
        <v>0</v>
      </c>
      <c r="BH419" s="100">
        <f>IF(N419="sníž. přenesená",J419,0)</f>
        <v>0</v>
      </c>
      <c r="BI419" s="100">
        <f>IF(N419="nulová",J419,0)</f>
        <v>0</v>
      </c>
      <c r="BJ419" s="18" t="s">
        <v>81</v>
      </c>
      <c r="BK419" s="100">
        <f>ROUND(I419*H419,2)</f>
        <v>0</v>
      </c>
      <c r="BL419" s="18" t="s">
        <v>310</v>
      </c>
      <c r="BM419" s="99" t="s">
        <v>560</v>
      </c>
    </row>
    <row r="420" spans="1:65" s="13" customFormat="1" x14ac:dyDescent="0.2">
      <c r="A420" s="225"/>
      <c r="B420" s="226"/>
      <c r="C420" s="225"/>
      <c r="D420" s="200" t="s">
        <v>212</v>
      </c>
      <c r="E420" s="227" t="s">
        <v>1</v>
      </c>
      <c r="F420" s="228" t="s">
        <v>2963</v>
      </c>
      <c r="G420" s="225"/>
      <c r="H420" s="227" t="s">
        <v>1</v>
      </c>
      <c r="I420" s="225"/>
      <c r="J420" s="225"/>
      <c r="K420" s="225"/>
      <c r="L420" s="226"/>
      <c r="M420" s="229"/>
      <c r="N420" s="230"/>
      <c r="O420" s="230"/>
      <c r="P420" s="230"/>
      <c r="Q420" s="230"/>
      <c r="R420" s="230"/>
      <c r="S420" s="230"/>
      <c r="T420" s="231"/>
      <c r="U420" s="225"/>
      <c r="V420" s="225"/>
      <c r="AT420" s="101" t="s">
        <v>212</v>
      </c>
      <c r="AU420" s="101" t="s">
        <v>81</v>
      </c>
      <c r="AV420" s="13" t="s">
        <v>81</v>
      </c>
      <c r="AW420" s="13" t="s">
        <v>32</v>
      </c>
      <c r="AX420" s="13" t="s">
        <v>75</v>
      </c>
      <c r="AY420" s="101" t="s">
        <v>204</v>
      </c>
    </row>
    <row r="421" spans="1:65" s="13" customFormat="1" ht="22.5" x14ac:dyDescent="0.2">
      <c r="A421" s="225"/>
      <c r="B421" s="226"/>
      <c r="C421" s="225"/>
      <c r="D421" s="200" t="s">
        <v>212</v>
      </c>
      <c r="E421" s="227" t="s">
        <v>1</v>
      </c>
      <c r="F421" s="228" t="s">
        <v>3044</v>
      </c>
      <c r="G421" s="225"/>
      <c r="H421" s="227" t="s">
        <v>1</v>
      </c>
      <c r="I421" s="225"/>
      <c r="J421" s="225"/>
      <c r="K421" s="225"/>
      <c r="L421" s="226"/>
      <c r="M421" s="229"/>
      <c r="N421" s="230"/>
      <c r="O421" s="230"/>
      <c r="P421" s="230"/>
      <c r="Q421" s="230"/>
      <c r="R421" s="230"/>
      <c r="S421" s="230"/>
      <c r="T421" s="231"/>
      <c r="U421" s="225"/>
      <c r="V421" s="225"/>
      <c r="AT421" s="101" t="s">
        <v>212</v>
      </c>
      <c r="AU421" s="101" t="s">
        <v>81</v>
      </c>
      <c r="AV421" s="13" t="s">
        <v>81</v>
      </c>
      <c r="AW421" s="13" t="s">
        <v>32</v>
      </c>
      <c r="AX421" s="13" t="s">
        <v>75</v>
      </c>
      <c r="AY421" s="101" t="s">
        <v>204</v>
      </c>
    </row>
    <row r="422" spans="1:65" s="13" customFormat="1" x14ac:dyDescent="0.2">
      <c r="A422" s="225"/>
      <c r="B422" s="226"/>
      <c r="C422" s="225"/>
      <c r="D422" s="200" t="s">
        <v>212</v>
      </c>
      <c r="E422" s="227" t="s">
        <v>1</v>
      </c>
      <c r="F422" s="228" t="s">
        <v>2965</v>
      </c>
      <c r="G422" s="225"/>
      <c r="H422" s="227" t="s">
        <v>1</v>
      </c>
      <c r="I422" s="225"/>
      <c r="J422" s="225"/>
      <c r="K422" s="225"/>
      <c r="L422" s="226"/>
      <c r="M422" s="229"/>
      <c r="N422" s="230"/>
      <c r="O422" s="230"/>
      <c r="P422" s="230"/>
      <c r="Q422" s="230"/>
      <c r="R422" s="230"/>
      <c r="S422" s="230"/>
      <c r="T422" s="231"/>
      <c r="U422" s="225"/>
      <c r="V422" s="225"/>
      <c r="AT422" s="101" t="s">
        <v>212</v>
      </c>
      <c r="AU422" s="101" t="s">
        <v>81</v>
      </c>
      <c r="AV422" s="13" t="s">
        <v>81</v>
      </c>
      <c r="AW422" s="13" t="s">
        <v>32</v>
      </c>
      <c r="AX422" s="13" t="s">
        <v>75</v>
      </c>
      <c r="AY422" s="101" t="s">
        <v>204</v>
      </c>
    </row>
    <row r="423" spans="1:65" s="13" customFormat="1" x14ac:dyDescent="0.2">
      <c r="A423" s="225"/>
      <c r="B423" s="226"/>
      <c r="C423" s="225"/>
      <c r="D423" s="200" t="s">
        <v>212</v>
      </c>
      <c r="E423" s="227" t="s">
        <v>1</v>
      </c>
      <c r="F423" s="228" t="s">
        <v>3045</v>
      </c>
      <c r="G423" s="225"/>
      <c r="H423" s="227" t="s">
        <v>1</v>
      </c>
      <c r="I423" s="225"/>
      <c r="J423" s="225"/>
      <c r="K423" s="225"/>
      <c r="L423" s="226"/>
      <c r="M423" s="229"/>
      <c r="N423" s="230"/>
      <c r="O423" s="230"/>
      <c r="P423" s="230"/>
      <c r="Q423" s="230"/>
      <c r="R423" s="230"/>
      <c r="S423" s="230"/>
      <c r="T423" s="231"/>
      <c r="U423" s="225"/>
      <c r="V423" s="225"/>
      <c r="AT423" s="101" t="s">
        <v>212</v>
      </c>
      <c r="AU423" s="101" t="s">
        <v>81</v>
      </c>
      <c r="AV423" s="13" t="s">
        <v>81</v>
      </c>
      <c r="AW423" s="13" t="s">
        <v>32</v>
      </c>
      <c r="AX423" s="13" t="s">
        <v>75</v>
      </c>
      <c r="AY423" s="101" t="s">
        <v>204</v>
      </c>
    </row>
    <row r="424" spans="1:65" s="13" customFormat="1" x14ac:dyDescent="0.2">
      <c r="A424" s="225"/>
      <c r="B424" s="226"/>
      <c r="C424" s="225"/>
      <c r="D424" s="200" t="s">
        <v>212</v>
      </c>
      <c r="E424" s="227" t="s">
        <v>1</v>
      </c>
      <c r="F424" s="228" t="s">
        <v>2967</v>
      </c>
      <c r="G424" s="225"/>
      <c r="H424" s="227" t="s">
        <v>1</v>
      </c>
      <c r="I424" s="225"/>
      <c r="J424" s="225"/>
      <c r="K424" s="225"/>
      <c r="L424" s="226"/>
      <c r="M424" s="229"/>
      <c r="N424" s="230"/>
      <c r="O424" s="230"/>
      <c r="P424" s="230"/>
      <c r="Q424" s="230"/>
      <c r="R424" s="230"/>
      <c r="S424" s="230"/>
      <c r="T424" s="231"/>
      <c r="U424" s="225"/>
      <c r="V424" s="225"/>
      <c r="AT424" s="101" t="s">
        <v>212</v>
      </c>
      <c r="AU424" s="101" t="s">
        <v>81</v>
      </c>
      <c r="AV424" s="13" t="s">
        <v>81</v>
      </c>
      <c r="AW424" s="13" t="s">
        <v>32</v>
      </c>
      <c r="AX424" s="13" t="s">
        <v>75</v>
      </c>
      <c r="AY424" s="101" t="s">
        <v>204</v>
      </c>
    </row>
    <row r="425" spans="1:65" s="13" customFormat="1" ht="22.5" x14ac:dyDescent="0.2">
      <c r="A425" s="225"/>
      <c r="B425" s="226"/>
      <c r="C425" s="225"/>
      <c r="D425" s="200" t="s">
        <v>212</v>
      </c>
      <c r="E425" s="227" t="s">
        <v>1</v>
      </c>
      <c r="F425" s="228" t="s">
        <v>2968</v>
      </c>
      <c r="G425" s="225"/>
      <c r="H425" s="227" t="s">
        <v>1</v>
      </c>
      <c r="I425" s="225"/>
      <c r="J425" s="225"/>
      <c r="K425" s="225"/>
      <c r="L425" s="226"/>
      <c r="M425" s="229"/>
      <c r="N425" s="230"/>
      <c r="O425" s="230"/>
      <c r="P425" s="230"/>
      <c r="Q425" s="230"/>
      <c r="R425" s="230"/>
      <c r="S425" s="230"/>
      <c r="T425" s="231"/>
      <c r="U425" s="225"/>
      <c r="V425" s="225"/>
      <c r="AT425" s="101" t="s">
        <v>212</v>
      </c>
      <c r="AU425" s="101" t="s">
        <v>81</v>
      </c>
      <c r="AV425" s="13" t="s">
        <v>81</v>
      </c>
      <c r="AW425" s="13" t="s">
        <v>32</v>
      </c>
      <c r="AX425" s="13" t="s">
        <v>75</v>
      </c>
      <c r="AY425" s="101" t="s">
        <v>204</v>
      </c>
    </row>
    <row r="426" spans="1:65" s="14" customFormat="1" x14ac:dyDescent="0.2">
      <c r="A426" s="198"/>
      <c r="B426" s="199"/>
      <c r="C426" s="198"/>
      <c r="D426" s="200" t="s">
        <v>212</v>
      </c>
      <c r="E426" s="201" t="s">
        <v>1</v>
      </c>
      <c r="F426" s="202" t="s">
        <v>467</v>
      </c>
      <c r="G426" s="198"/>
      <c r="H426" s="203">
        <v>52</v>
      </c>
      <c r="I426" s="198"/>
      <c r="J426" s="198"/>
      <c r="K426" s="198"/>
      <c r="L426" s="199"/>
      <c r="M426" s="204"/>
      <c r="N426" s="205"/>
      <c r="O426" s="205"/>
      <c r="P426" s="205"/>
      <c r="Q426" s="205"/>
      <c r="R426" s="205"/>
      <c r="S426" s="205"/>
      <c r="T426" s="206"/>
      <c r="U426" s="198"/>
      <c r="V426" s="198"/>
      <c r="AT426" s="102" t="s">
        <v>212</v>
      </c>
      <c r="AU426" s="102" t="s">
        <v>81</v>
      </c>
      <c r="AV426" s="14" t="s">
        <v>83</v>
      </c>
      <c r="AW426" s="14" t="s">
        <v>32</v>
      </c>
      <c r="AX426" s="14" t="s">
        <v>75</v>
      </c>
      <c r="AY426" s="102" t="s">
        <v>204</v>
      </c>
    </row>
    <row r="427" spans="1:65" s="15" customFormat="1" x14ac:dyDescent="0.2">
      <c r="A427" s="207"/>
      <c r="B427" s="208"/>
      <c r="C427" s="207"/>
      <c r="D427" s="200" t="s">
        <v>212</v>
      </c>
      <c r="E427" s="209" t="s">
        <v>1</v>
      </c>
      <c r="F427" s="210" t="s">
        <v>227</v>
      </c>
      <c r="G427" s="207"/>
      <c r="H427" s="211">
        <v>52</v>
      </c>
      <c r="I427" s="207"/>
      <c r="J427" s="207"/>
      <c r="K427" s="207"/>
      <c r="L427" s="208"/>
      <c r="M427" s="212"/>
      <c r="N427" s="213"/>
      <c r="O427" s="213"/>
      <c r="P427" s="213"/>
      <c r="Q427" s="213"/>
      <c r="R427" s="213"/>
      <c r="S427" s="213"/>
      <c r="T427" s="214"/>
      <c r="U427" s="207"/>
      <c r="V427" s="207"/>
      <c r="AT427" s="103" t="s">
        <v>212</v>
      </c>
      <c r="AU427" s="103" t="s">
        <v>81</v>
      </c>
      <c r="AV427" s="15" t="s">
        <v>211</v>
      </c>
      <c r="AW427" s="15" t="s">
        <v>32</v>
      </c>
      <c r="AX427" s="15" t="s">
        <v>81</v>
      </c>
      <c r="AY427" s="103" t="s">
        <v>204</v>
      </c>
    </row>
    <row r="428" spans="1:65" s="2" customFormat="1" ht="33" customHeight="1" x14ac:dyDescent="0.2">
      <c r="A428" s="111"/>
      <c r="B428" s="112"/>
      <c r="C428" s="187" t="s">
        <v>549</v>
      </c>
      <c r="D428" s="187" t="s">
        <v>207</v>
      </c>
      <c r="E428" s="188" t="s">
        <v>3046</v>
      </c>
      <c r="F428" s="189" t="s">
        <v>3047</v>
      </c>
      <c r="G428" s="190" t="s">
        <v>282</v>
      </c>
      <c r="H428" s="191">
        <v>1</v>
      </c>
      <c r="I428" s="192"/>
      <c r="J428" s="192">
        <f>ROUND(I428*H428,2)</f>
        <v>0</v>
      </c>
      <c r="K428" s="193"/>
      <c r="L428" s="112"/>
      <c r="M428" s="194" t="s">
        <v>1</v>
      </c>
      <c r="N428" s="195" t="s">
        <v>40</v>
      </c>
      <c r="O428" s="196">
        <v>0</v>
      </c>
      <c r="P428" s="196">
        <f>O428*H428</f>
        <v>0</v>
      </c>
      <c r="Q428" s="196">
        <v>0</v>
      </c>
      <c r="R428" s="196">
        <f>Q428*H428</f>
        <v>0</v>
      </c>
      <c r="S428" s="196">
        <v>0</v>
      </c>
      <c r="T428" s="197">
        <f>S428*H428</f>
        <v>0</v>
      </c>
      <c r="U428" s="111"/>
      <c r="V428" s="111"/>
      <c r="W428" s="29"/>
      <c r="X428" s="29"/>
      <c r="Y428" s="29"/>
      <c r="Z428" s="29"/>
      <c r="AA428" s="29"/>
      <c r="AB428" s="29"/>
      <c r="AC428" s="29"/>
      <c r="AD428" s="29"/>
      <c r="AE428" s="29"/>
      <c r="AR428" s="99" t="s">
        <v>310</v>
      </c>
      <c r="AT428" s="99" t="s">
        <v>207</v>
      </c>
      <c r="AU428" s="99" t="s">
        <v>81</v>
      </c>
      <c r="AY428" s="18" t="s">
        <v>204</v>
      </c>
      <c r="BE428" s="100">
        <f>IF(N428="základní",J428,0)</f>
        <v>0</v>
      </c>
      <c r="BF428" s="100">
        <f>IF(N428="snížená",J428,0)</f>
        <v>0</v>
      </c>
      <c r="BG428" s="100">
        <f>IF(N428="zákl. přenesená",J428,0)</f>
        <v>0</v>
      </c>
      <c r="BH428" s="100">
        <f>IF(N428="sníž. přenesená",J428,0)</f>
        <v>0</v>
      </c>
      <c r="BI428" s="100">
        <f>IF(N428="nulová",J428,0)</f>
        <v>0</v>
      </c>
      <c r="BJ428" s="18" t="s">
        <v>81</v>
      </c>
      <c r="BK428" s="100">
        <f>ROUND(I428*H428,2)</f>
        <v>0</v>
      </c>
      <c r="BL428" s="18" t="s">
        <v>310</v>
      </c>
      <c r="BM428" s="99" t="s">
        <v>564</v>
      </c>
    </row>
    <row r="429" spans="1:65" s="13" customFormat="1" x14ac:dyDescent="0.2">
      <c r="A429" s="225"/>
      <c r="B429" s="226"/>
      <c r="C429" s="225"/>
      <c r="D429" s="200" t="s">
        <v>212</v>
      </c>
      <c r="E429" s="227" t="s">
        <v>1</v>
      </c>
      <c r="F429" s="228" t="s">
        <v>2963</v>
      </c>
      <c r="G429" s="225"/>
      <c r="H429" s="227" t="s">
        <v>1</v>
      </c>
      <c r="I429" s="225"/>
      <c r="J429" s="225"/>
      <c r="K429" s="225"/>
      <c r="L429" s="226"/>
      <c r="M429" s="229"/>
      <c r="N429" s="230"/>
      <c r="O429" s="230"/>
      <c r="P429" s="230"/>
      <c r="Q429" s="230"/>
      <c r="R429" s="230"/>
      <c r="S429" s="230"/>
      <c r="T429" s="231"/>
      <c r="U429" s="225"/>
      <c r="V429" s="225"/>
      <c r="AT429" s="101" t="s">
        <v>212</v>
      </c>
      <c r="AU429" s="101" t="s">
        <v>81</v>
      </c>
      <c r="AV429" s="13" t="s">
        <v>81</v>
      </c>
      <c r="AW429" s="13" t="s">
        <v>32</v>
      </c>
      <c r="AX429" s="13" t="s">
        <v>75</v>
      </c>
      <c r="AY429" s="101" t="s">
        <v>204</v>
      </c>
    </row>
    <row r="430" spans="1:65" s="13" customFormat="1" ht="33.75" x14ac:dyDescent="0.2">
      <c r="A430" s="225"/>
      <c r="B430" s="226"/>
      <c r="C430" s="225"/>
      <c r="D430" s="200" t="s">
        <v>212</v>
      </c>
      <c r="E430" s="227" t="s">
        <v>1</v>
      </c>
      <c r="F430" s="228" t="s">
        <v>3048</v>
      </c>
      <c r="G430" s="225"/>
      <c r="H430" s="227" t="s">
        <v>1</v>
      </c>
      <c r="I430" s="225"/>
      <c r="J430" s="225"/>
      <c r="K430" s="225"/>
      <c r="L430" s="226"/>
      <c r="M430" s="229"/>
      <c r="N430" s="230"/>
      <c r="O430" s="230"/>
      <c r="P430" s="230"/>
      <c r="Q430" s="230"/>
      <c r="R430" s="230"/>
      <c r="S430" s="230"/>
      <c r="T430" s="231"/>
      <c r="U430" s="225"/>
      <c r="V430" s="225"/>
      <c r="AT430" s="101" t="s">
        <v>212</v>
      </c>
      <c r="AU430" s="101" t="s">
        <v>81</v>
      </c>
      <c r="AV430" s="13" t="s">
        <v>81</v>
      </c>
      <c r="AW430" s="13" t="s">
        <v>32</v>
      </c>
      <c r="AX430" s="13" t="s">
        <v>75</v>
      </c>
      <c r="AY430" s="101" t="s">
        <v>204</v>
      </c>
    </row>
    <row r="431" spans="1:65" s="13" customFormat="1" ht="22.5" x14ac:dyDescent="0.2">
      <c r="A431" s="225"/>
      <c r="B431" s="226"/>
      <c r="C431" s="225"/>
      <c r="D431" s="200" t="s">
        <v>212</v>
      </c>
      <c r="E431" s="227" t="s">
        <v>1</v>
      </c>
      <c r="F431" s="228" t="s">
        <v>3049</v>
      </c>
      <c r="G431" s="225"/>
      <c r="H431" s="227" t="s">
        <v>1</v>
      </c>
      <c r="I431" s="225"/>
      <c r="J431" s="225"/>
      <c r="K431" s="225"/>
      <c r="L431" s="226"/>
      <c r="M431" s="229"/>
      <c r="N431" s="230"/>
      <c r="O431" s="230"/>
      <c r="P431" s="230"/>
      <c r="Q431" s="230"/>
      <c r="R431" s="230"/>
      <c r="S431" s="230"/>
      <c r="T431" s="231"/>
      <c r="U431" s="225"/>
      <c r="V431" s="225"/>
      <c r="AT431" s="101" t="s">
        <v>212</v>
      </c>
      <c r="AU431" s="101" t="s">
        <v>81</v>
      </c>
      <c r="AV431" s="13" t="s">
        <v>81</v>
      </c>
      <c r="AW431" s="13" t="s">
        <v>32</v>
      </c>
      <c r="AX431" s="13" t="s">
        <v>75</v>
      </c>
      <c r="AY431" s="101" t="s">
        <v>204</v>
      </c>
    </row>
    <row r="432" spans="1:65" s="13" customFormat="1" x14ac:dyDescent="0.2">
      <c r="A432" s="225"/>
      <c r="B432" s="226"/>
      <c r="C432" s="225"/>
      <c r="D432" s="200" t="s">
        <v>212</v>
      </c>
      <c r="E432" s="227" t="s">
        <v>1</v>
      </c>
      <c r="F432" s="228" t="s">
        <v>2965</v>
      </c>
      <c r="G432" s="225"/>
      <c r="H432" s="227" t="s">
        <v>1</v>
      </c>
      <c r="I432" s="225"/>
      <c r="J432" s="225"/>
      <c r="K432" s="225"/>
      <c r="L432" s="226"/>
      <c r="M432" s="229"/>
      <c r="N432" s="230"/>
      <c r="O432" s="230"/>
      <c r="P432" s="230"/>
      <c r="Q432" s="230"/>
      <c r="R432" s="230"/>
      <c r="S432" s="230"/>
      <c r="T432" s="231"/>
      <c r="U432" s="225"/>
      <c r="V432" s="225"/>
      <c r="AT432" s="101" t="s">
        <v>212</v>
      </c>
      <c r="AU432" s="101" t="s">
        <v>81</v>
      </c>
      <c r="AV432" s="13" t="s">
        <v>81</v>
      </c>
      <c r="AW432" s="13" t="s">
        <v>32</v>
      </c>
      <c r="AX432" s="13" t="s">
        <v>75</v>
      </c>
      <c r="AY432" s="101" t="s">
        <v>204</v>
      </c>
    </row>
    <row r="433" spans="1:65" s="13" customFormat="1" ht="22.5" x14ac:dyDescent="0.2">
      <c r="A433" s="225"/>
      <c r="B433" s="226"/>
      <c r="C433" s="225"/>
      <c r="D433" s="200" t="s">
        <v>212</v>
      </c>
      <c r="E433" s="227" t="s">
        <v>1</v>
      </c>
      <c r="F433" s="228" t="s">
        <v>3050</v>
      </c>
      <c r="G433" s="225"/>
      <c r="H433" s="227" t="s">
        <v>1</v>
      </c>
      <c r="I433" s="225"/>
      <c r="J433" s="225"/>
      <c r="K433" s="225"/>
      <c r="L433" s="226"/>
      <c r="M433" s="229"/>
      <c r="N433" s="230"/>
      <c r="O433" s="230"/>
      <c r="P433" s="230"/>
      <c r="Q433" s="230"/>
      <c r="R433" s="230"/>
      <c r="S433" s="230"/>
      <c r="T433" s="231"/>
      <c r="U433" s="225"/>
      <c r="V433" s="225"/>
      <c r="AT433" s="101" t="s">
        <v>212</v>
      </c>
      <c r="AU433" s="101" t="s">
        <v>81</v>
      </c>
      <c r="AV433" s="13" t="s">
        <v>81</v>
      </c>
      <c r="AW433" s="13" t="s">
        <v>32</v>
      </c>
      <c r="AX433" s="13" t="s">
        <v>75</v>
      </c>
      <c r="AY433" s="101" t="s">
        <v>204</v>
      </c>
    </row>
    <row r="434" spans="1:65" s="13" customFormat="1" x14ac:dyDescent="0.2">
      <c r="A434" s="225"/>
      <c r="B434" s="226"/>
      <c r="C434" s="225"/>
      <c r="D434" s="200" t="s">
        <v>212</v>
      </c>
      <c r="E434" s="227" t="s">
        <v>1</v>
      </c>
      <c r="F434" s="228" t="s">
        <v>2967</v>
      </c>
      <c r="G434" s="225"/>
      <c r="H434" s="227" t="s">
        <v>1</v>
      </c>
      <c r="I434" s="225"/>
      <c r="J434" s="225"/>
      <c r="K434" s="225"/>
      <c r="L434" s="226"/>
      <c r="M434" s="229"/>
      <c r="N434" s="230"/>
      <c r="O434" s="230"/>
      <c r="P434" s="230"/>
      <c r="Q434" s="230"/>
      <c r="R434" s="230"/>
      <c r="S434" s="230"/>
      <c r="T434" s="231"/>
      <c r="U434" s="225"/>
      <c r="V434" s="225"/>
      <c r="AT434" s="101" t="s">
        <v>212</v>
      </c>
      <c r="AU434" s="101" t="s">
        <v>81</v>
      </c>
      <c r="AV434" s="13" t="s">
        <v>81</v>
      </c>
      <c r="AW434" s="13" t="s">
        <v>32</v>
      </c>
      <c r="AX434" s="13" t="s">
        <v>75</v>
      </c>
      <c r="AY434" s="101" t="s">
        <v>204</v>
      </c>
    </row>
    <row r="435" spans="1:65" s="13" customFormat="1" ht="33.75" x14ac:dyDescent="0.2">
      <c r="A435" s="225"/>
      <c r="B435" s="226"/>
      <c r="C435" s="225"/>
      <c r="D435" s="200" t="s">
        <v>212</v>
      </c>
      <c r="E435" s="227" t="s">
        <v>1</v>
      </c>
      <c r="F435" s="228" t="s">
        <v>3051</v>
      </c>
      <c r="G435" s="225"/>
      <c r="H435" s="227" t="s">
        <v>1</v>
      </c>
      <c r="I435" s="225"/>
      <c r="J435" s="225"/>
      <c r="K435" s="225"/>
      <c r="L435" s="226"/>
      <c r="M435" s="229"/>
      <c r="N435" s="230"/>
      <c r="O435" s="230"/>
      <c r="P435" s="230"/>
      <c r="Q435" s="230"/>
      <c r="R435" s="230"/>
      <c r="S435" s="230"/>
      <c r="T435" s="231"/>
      <c r="U435" s="225"/>
      <c r="V435" s="225"/>
      <c r="AT435" s="101" t="s">
        <v>212</v>
      </c>
      <c r="AU435" s="101" t="s">
        <v>81</v>
      </c>
      <c r="AV435" s="13" t="s">
        <v>81</v>
      </c>
      <c r="AW435" s="13" t="s">
        <v>32</v>
      </c>
      <c r="AX435" s="13" t="s">
        <v>75</v>
      </c>
      <c r="AY435" s="101" t="s">
        <v>204</v>
      </c>
    </row>
    <row r="436" spans="1:65" s="13" customFormat="1" ht="22.5" x14ac:dyDescent="0.2">
      <c r="A436" s="225"/>
      <c r="B436" s="226"/>
      <c r="C436" s="225"/>
      <c r="D436" s="200" t="s">
        <v>212</v>
      </c>
      <c r="E436" s="227" t="s">
        <v>1</v>
      </c>
      <c r="F436" s="228" t="s">
        <v>3052</v>
      </c>
      <c r="G436" s="225"/>
      <c r="H436" s="227" t="s">
        <v>1</v>
      </c>
      <c r="I436" s="225"/>
      <c r="J436" s="225"/>
      <c r="K436" s="225"/>
      <c r="L436" s="226"/>
      <c r="M436" s="229"/>
      <c r="N436" s="230"/>
      <c r="O436" s="230"/>
      <c r="P436" s="230"/>
      <c r="Q436" s="230"/>
      <c r="R436" s="230"/>
      <c r="S436" s="230"/>
      <c r="T436" s="231"/>
      <c r="U436" s="225"/>
      <c r="V436" s="225"/>
      <c r="AT436" s="101" t="s">
        <v>212</v>
      </c>
      <c r="AU436" s="101" t="s">
        <v>81</v>
      </c>
      <c r="AV436" s="13" t="s">
        <v>81</v>
      </c>
      <c r="AW436" s="13" t="s">
        <v>32</v>
      </c>
      <c r="AX436" s="13" t="s">
        <v>75</v>
      </c>
      <c r="AY436" s="101" t="s">
        <v>204</v>
      </c>
    </row>
    <row r="437" spans="1:65" s="14" customFormat="1" x14ac:dyDescent="0.2">
      <c r="A437" s="198"/>
      <c r="B437" s="199"/>
      <c r="C437" s="198"/>
      <c r="D437" s="200" t="s">
        <v>212</v>
      </c>
      <c r="E437" s="201" t="s">
        <v>1</v>
      </c>
      <c r="F437" s="202" t="s">
        <v>81</v>
      </c>
      <c r="G437" s="198"/>
      <c r="H437" s="203">
        <v>1</v>
      </c>
      <c r="I437" s="198"/>
      <c r="J437" s="198"/>
      <c r="K437" s="198"/>
      <c r="L437" s="199"/>
      <c r="M437" s="204"/>
      <c r="N437" s="205"/>
      <c r="O437" s="205"/>
      <c r="P437" s="205"/>
      <c r="Q437" s="205"/>
      <c r="R437" s="205"/>
      <c r="S437" s="205"/>
      <c r="T437" s="206"/>
      <c r="U437" s="198"/>
      <c r="V437" s="198"/>
      <c r="AT437" s="102" t="s">
        <v>212</v>
      </c>
      <c r="AU437" s="102" t="s">
        <v>81</v>
      </c>
      <c r="AV437" s="14" t="s">
        <v>83</v>
      </c>
      <c r="AW437" s="14" t="s">
        <v>32</v>
      </c>
      <c r="AX437" s="14" t="s">
        <v>75</v>
      </c>
      <c r="AY437" s="102" t="s">
        <v>204</v>
      </c>
    </row>
    <row r="438" spans="1:65" s="15" customFormat="1" x14ac:dyDescent="0.2">
      <c r="A438" s="207"/>
      <c r="B438" s="208"/>
      <c r="C438" s="207"/>
      <c r="D438" s="200" t="s">
        <v>212</v>
      </c>
      <c r="E438" s="209" t="s">
        <v>1</v>
      </c>
      <c r="F438" s="210" t="s">
        <v>227</v>
      </c>
      <c r="G438" s="207"/>
      <c r="H438" s="211">
        <v>1</v>
      </c>
      <c r="I438" s="207"/>
      <c r="J438" s="207"/>
      <c r="K438" s="207"/>
      <c r="L438" s="208"/>
      <c r="M438" s="212"/>
      <c r="N438" s="213"/>
      <c r="O438" s="213"/>
      <c r="P438" s="213"/>
      <c r="Q438" s="213"/>
      <c r="R438" s="213"/>
      <c r="S438" s="213"/>
      <c r="T438" s="214"/>
      <c r="U438" s="207"/>
      <c r="V438" s="207"/>
      <c r="AT438" s="103" t="s">
        <v>212</v>
      </c>
      <c r="AU438" s="103" t="s">
        <v>81</v>
      </c>
      <c r="AV438" s="15" t="s">
        <v>211</v>
      </c>
      <c r="AW438" s="15" t="s">
        <v>32</v>
      </c>
      <c r="AX438" s="15" t="s">
        <v>81</v>
      </c>
      <c r="AY438" s="103" t="s">
        <v>204</v>
      </c>
    </row>
    <row r="439" spans="1:65" s="2" customFormat="1" ht="33" customHeight="1" x14ac:dyDescent="0.2">
      <c r="A439" s="111"/>
      <c r="B439" s="112"/>
      <c r="C439" s="187" t="s">
        <v>223</v>
      </c>
      <c r="D439" s="187" t="s">
        <v>207</v>
      </c>
      <c r="E439" s="188" t="s">
        <v>3053</v>
      </c>
      <c r="F439" s="189" t="s">
        <v>3054</v>
      </c>
      <c r="G439" s="190" t="s">
        <v>282</v>
      </c>
      <c r="H439" s="191">
        <v>1</v>
      </c>
      <c r="I439" s="192"/>
      <c r="J439" s="192">
        <f>ROUND(I439*H439,2)</f>
        <v>0</v>
      </c>
      <c r="K439" s="193"/>
      <c r="L439" s="112"/>
      <c r="M439" s="194" t="s">
        <v>1</v>
      </c>
      <c r="N439" s="195" t="s">
        <v>40</v>
      </c>
      <c r="O439" s="196">
        <v>0</v>
      </c>
      <c r="P439" s="196">
        <f>O439*H439</f>
        <v>0</v>
      </c>
      <c r="Q439" s="196">
        <v>0</v>
      </c>
      <c r="R439" s="196">
        <f>Q439*H439</f>
        <v>0</v>
      </c>
      <c r="S439" s="196">
        <v>0</v>
      </c>
      <c r="T439" s="197">
        <f>S439*H439</f>
        <v>0</v>
      </c>
      <c r="U439" s="111"/>
      <c r="V439" s="111"/>
      <c r="W439" s="29"/>
      <c r="X439" s="29"/>
      <c r="Y439" s="29"/>
      <c r="Z439" s="29"/>
      <c r="AA439" s="29"/>
      <c r="AB439" s="29"/>
      <c r="AC439" s="29"/>
      <c r="AD439" s="29"/>
      <c r="AE439" s="29"/>
      <c r="AR439" s="99" t="s">
        <v>310</v>
      </c>
      <c r="AT439" s="99" t="s">
        <v>207</v>
      </c>
      <c r="AU439" s="99" t="s">
        <v>81</v>
      </c>
      <c r="AY439" s="18" t="s">
        <v>204</v>
      </c>
      <c r="BE439" s="100">
        <f>IF(N439="základní",J439,0)</f>
        <v>0</v>
      </c>
      <c r="BF439" s="100">
        <f>IF(N439="snížená",J439,0)</f>
        <v>0</v>
      </c>
      <c r="BG439" s="100">
        <f>IF(N439="zákl. přenesená",J439,0)</f>
        <v>0</v>
      </c>
      <c r="BH439" s="100">
        <f>IF(N439="sníž. přenesená",J439,0)</f>
        <v>0</v>
      </c>
      <c r="BI439" s="100">
        <f>IF(N439="nulová",J439,0)</f>
        <v>0</v>
      </c>
      <c r="BJ439" s="18" t="s">
        <v>81</v>
      </c>
      <c r="BK439" s="100">
        <f>ROUND(I439*H439,2)</f>
        <v>0</v>
      </c>
      <c r="BL439" s="18" t="s">
        <v>310</v>
      </c>
      <c r="BM439" s="99" t="s">
        <v>570</v>
      </c>
    </row>
    <row r="440" spans="1:65" s="13" customFormat="1" ht="33.75" x14ac:dyDescent="0.2">
      <c r="A440" s="225"/>
      <c r="B440" s="226"/>
      <c r="C440" s="225"/>
      <c r="D440" s="200" t="s">
        <v>212</v>
      </c>
      <c r="E440" s="227" t="s">
        <v>1</v>
      </c>
      <c r="F440" s="228" t="s">
        <v>3055</v>
      </c>
      <c r="G440" s="225"/>
      <c r="H440" s="227" t="s">
        <v>1</v>
      </c>
      <c r="I440" s="225"/>
      <c r="J440" s="225"/>
      <c r="K440" s="225"/>
      <c r="L440" s="226"/>
      <c r="M440" s="229"/>
      <c r="N440" s="230"/>
      <c r="O440" s="230"/>
      <c r="P440" s="230"/>
      <c r="Q440" s="230"/>
      <c r="R440" s="230"/>
      <c r="S440" s="230"/>
      <c r="T440" s="231"/>
      <c r="U440" s="225"/>
      <c r="V440" s="225"/>
      <c r="AT440" s="101" t="s">
        <v>212</v>
      </c>
      <c r="AU440" s="101" t="s">
        <v>81</v>
      </c>
      <c r="AV440" s="13" t="s">
        <v>81</v>
      </c>
      <c r="AW440" s="13" t="s">
        <v>32</v>
      </c>
      <c r="AX440" s="13" t="s">
        <v>75</v>
      </c>
      <c r="AY440" s="101" t="s">
        <v>204</v>
      </c>
    </row>
    <row r="441" spans="1:65" s="13" customFormat="1" ht="33.75" x14ac:dyDescent="0.2">
      <c r="A441" s="225"/>
      <c r="B441" s="226"/>
      <c r="C441" s="225"/>
      <c r="D441" s="200" t="s">
        <v>212</v>
      </c>
      <c r="E441" s="227" t="s">
        <v>1</v>
      </c>
      <c r="F441" s="228" t="s">
        <v>3048</v>
      </c>
      <c r="G441" s="225"/>
      <c r="H441" s="227" t="s">
        <v>1</v>
      </c>
      <c r="I441" s="225"/>
      <c r="J441" s="225"/>
      <c r="K441" s="225"/>
      <c r="L441" s="226"/>
      <c r="M441" s="229"/>
      <c r="N441" s="230"/>
      <c r="O441" s="230"/>
      <c r="P441" s="230"/>
      <c r="Q441" s="230"/>
      <c r="R441" s="230"/>
      <c r="S441" s="230"/>
      <c r="T441" s="231"/>
      <c r="U441" s="225"/>
      <c r="V441" s="225"/>
      <c r="AT441" s="101" t="s">
        <v>212</v>
      </c>
      <c r="AU441" s="101" t="s">
        <v>81</v>
      </c>
      <c r="AV441" s="13" t="s">
        <v>81</v>
      </c>
      <c r="AW441" s="13" t="s">
        <v>32</v>
      </c>
      <c r="AX441" s="13" t="s">
        <v>75</v>
      </c>
      <c r="AY441" s="101" t="s">
        <v>204</v>
      </c>
    </row>
    <row r="442" spans="1:65" s="13" customFormat="1" ht="22.5" x14ac:dyDescent="0.2">
      <c r="A442" s="225"/>
      <c r="B442" s="226"/>
      <c r="C442" s="225"/>
      <c r="D442" s="200" t="s">
        <v>212</v>
      </c>
      <c r="E442" s="227" t="s">
        <v>1</v>
      </c>
      <c r="F442" s="228" t="s">
        <v>3049</v>
      </c>
      <c r="G442" s="225"/>
      <c r="H442" s="227" t="s">
        <v>1</v>
      </c>
      <c r="I442" s="225"/>
      <c r="J442" s="225"/>
      <c r="K442" s="225"/>
      <c r="L442" s="226"/>
      <c r="M442" s="229"/>
      <c r="N442" s="230"/>
      <c r="O442" s="230"/>
      <c r="P442" s="230"/>
      <c r="Q442" s="230"/>
      <c r="R442" s="230"/>
      <c r="S442" s="230"/>
      <c r="T442" s="231"/>
      <c r="U442" s="225"/>
      <c r="V442" s="225"/>
      <c r="AT442" s="101" t="s">
        <v>212</v>
      </c>
      <c r="AU442" s="101" t="s">
        <v>81</v>
      </c>
      <c r="AV442" s="13" t="s">
        <v>81</v>
      </c>
      <c r="AW442" s="13" t="s">
        <v>32</v>
      </c>
      <c r="AX442" s="13" t="s">
        <v>75</v>
      </c>
      <c r="AY442" s="101" t="s">
        <v>204</v>
      </c>
    </row>
    <row r="443" spans="1:65" s="13" customFormat="1" x14ac:dyDescent="0.2">
      <c r="A443" s="225"/>
      <c r="B443" s="226"/>
      <c r="C443" s="225"/>
      <c r="D443" s="200" t="s">
        <v>212</v>
      </c>
      <c r="E443" s="227" t="s">
        <v>1</v>
      </c>
      <c r="F443" s="228" t="s">
        <v>2965</v>
      </c>
      <c r="G443" s="225"/>
      <c r="H443" s="227" t="s">
        <v>1</v>
      </c>
      <c r="I443" s="225"/>
      <c r="J443" s="225"/>
      <c r="K443" s="225"/>
      <c r="L443" s="226"/>
      <c r="M443" s="229"/>
      <c r="N443" s="230"/>
      <c r="O443" s="230"/>
      <c r="P443" s="230"/>
      <c r="Q443" s="230"/>
      <c r="R443" s="230"/>
      <c r="S443" s="230"/>
      <c r="T443" s="231"/>
      <c r="U443" s="225"/>
      <c r="V443" s="225"/>
      <c r="AT443" s="101" t="s">
        <v>212</v>
      </c>
      <c r="AU443" s="101" t="s">
        <v>81</v>
      </c>
      <c r="AV443" s="13" t="s">
        <v>81</v>
      </c>
      <c r="AW443" s="13" t="s">
        <v>32</v>
      </c>
      <c r="AX443" s="13" t="s">
        <v>75</v>
      </c>
      <c r="AY443" s="101" t="s">
        <v>204</v>
      </c>
    </row>
    <row r="444" spans="1:65" s="13" customFormat="1" ht="22.5" x14ac:dyDescent="0.2">
      <c r="A444" s="225"/>
      <c r="B444" s="226"/>
      <c r="C444" s="225"/>
      <c r="D444" s="200" t="s">
        <v>212</v>
      </c>
      <c r="E444" s="227" t="s">
        <v>1</v>
      </c>
      <c r="F444" s="228" t="s">
        <v>3050</v>
      </c>
      <c r="G444" s="225"/>
      <c r="H444" s="227" t="s">
        <v>1</v>
      </c>
      <c r="I444" s="225"/>
      <c r="J444" s="225"/>
      <c r="K444" s="225"/>
      <c r="L444" s="226"/>
      <c r="M444" s="229"/>
      <c r="N444" s="230"/>
      <c r="O444" s="230"/>
      <c r="P444" s="230"/>
      <c r="Q444" s="230"/>
      <c r="R444" s="230"/>
      <c r="S444" s="230"/>
      <c r="T444" s="231"/>
      <c r="U444" s="225"/>
      <c r="V444" s="225"/>
      <c r="AT444" s="101" t="s">
        <v>212</v>
      </c>
      <c r="AU444" s="101" t="s">
        <v>81</v>
      </c>
      <c r="AV444" s="13" t="s">
        <v>81</v>
      </c>
      <c r="AW444" s="13" t="s">
        <v>32</v>
      </c>
      <c r="AX444" s="13" t="s">
        <v>75</v>
      </c>
      <c r="AY444" s="101" t="s">
        <v>204</v>
      </c>
    </row>
    <row r="445" spans="1:65" s="13" customFormat="1" x14ac:dyDescent="0.2">
      <c r="A445" s="225"/>
      <c r="B445" s="226"/>
      <c r="C445" s="225"/>
      <c r="D445" s="200" t="s">
        <v>212</v>
      </c>
      <c r="E445" s="227" t="s">
        <v>1</v>
      </c>
      <c r="F445" s="228" t="s">
        <v>2967</v>
      </c>
      <c r="G445" s="225"/>
      <c r="H445" s="227" t="s">
        <v>1</v>
      </c>
      <c r="I445" s="225"/>
      <c r="J445" s="225"/>
      <c r="K445" s="225"/>
      <c r="L445" s="226"/>
      <c r="M445" s="229"/>
      <c r="N445" s="230"/>
      <c r="O445" s="230"/>
      <c r="P445" s="230"/>
      <c r="Q445" s="230"/>
      <c r="R445" s="230"/>
      <c r="S445" s="230"/>
      <c r="T445" s="231"/>
      <c r="U445" s="225"/>
      <c r="V445" s="225"/>
      <c r="AT445" s="101" t="s">
        <v>212</v>
      </c>
      <c r="AU445" s="101" t="s">
        <v>81</v>
      </c>
      <c r="AV445" s="13" t="s">
        <v>81</v>
      </c>
      <c r="AW445" s="13" t="s">
        <v>32</v>
      </c>
      <c r="AX445" s="13" t="s">
        <v>75</v>
      </c>
      <c r="AY445" s="101" t="s">
        <v>204</v>
      </c>
    </row>
    <row r="446" spans="1:65" s="13" customFormat="1" ht="33.75" x14ac:dyDescent="0.2">
      <c r="A446" s="225"/>
      <c r="B446" s="226"/>
      <c r="C446" s="225"/>
      <c r="D446" s="200" t="s">
        <v>212</v>
      </c>
      <c r="E446" s="227" t="s">
        <v>1</v>
      </c>
      <c r="F446" s="228" t="s">
        <v>3051</v>
      </c>
      <c r="G446" s="225"/>
      <c r="H446" s="227" t="s">
        <v>1</v>
      </c>
      <c r="I446" s="225"/>
      <c r="J446" s="225"/>
      <c r="K446" s="225"/>
      <c r="L446" s="226"/>
      <c r="M446" s="229"/>
      <c r="N446" s="230"/>
      <c r="O446" s="230"/>
      <c r="P446" s="230"/>
      <c r="Q446" s="230"/>
      <c r="R446" s="230"/>
      <c r="S446" s="230"/>
      <c r="T446" s="231"/>
      <c r="U446" s="225"/>
      <c r="V446" s="225"/>
      <c r="AT446" s="101" t="s">
        <v>212</v>
      </c>
      <c r="AU446" s="101" t="s">
        <v>81</v>
      </c>
      <c r="AV446" s="13" t="s">
        <v>81</v>
      </c>
      <c r="AW446" s="13" t="s">
        <v>32</v>
      </c>
      <c r="AX446" s="13" t="s">
        <v>75</v>
      </c>
      <c r="AY446" s="101" t="s">
        <v>204</v>
      </c>
    </row>
    <row r="447" spans="1:65" s="13" customFormat="1" ht="22.5" x14ac:dyDescent="0.2">
      <c r="A447" s="225"/>
      <c r="B447" s="226"/>
      <c r="C447" s="225"/>
      <c r="D447" s="200" t="s">
        <v>212</v>
      </c>
      <c r="E447" s="227" t="s">
        <v>1</v>
      </c>
      <c r="F447" s="228" t="s">
        <v>3052</v>
      </c>
      <c r="G447" s="225"/>
      <c r="H447" s="227" t="s">
        <v>1</v>
      </c>
      <c r="I447" s="225"/>
      <c r="J447" s="225"/>
      <c r="K447" s="225"/>
      <c r="L447" s="226"/>
      <c r="M447" s="229"/>
      <c r="N447" s="230"/>
      <c r="O447" s="230"/>
      <c r="P447" s="230"/>
      <c r="Q447" s="230"/>
      <c r="R447" s="230"/>
      <c r="S447" s="230"/>
      <c r="T447" s="231"/>
      <c r="U447" s="225"/>
      <c r="V447" s="225"/>
      <c r="AT447" s="101" t="s">
        <v>212</v>
      </c>
      <c r="AU447" s="101" t="s">
        <v>81</v>
      </c>
      <c r="AV447" s="13" t="s">
        <v>81</v>
      </c>
      <c r="AW447" s="13" t="s">
        <v>32</v>
      </c>
      <c r="AX447" s="13" t="s">
        <v>75</v>
      </c>
      <c r="AY447" s="101" t="s">
        <v>204</v>
      </c>
    </row>
    <row r="448" spans="1:65" s="14" customFormat="1" x14ac:dyDescent="0.2">
      <c r="A448" s="198"/>
      <c r="B448" s="199"/>
      <c r="C448" s="198"/>
      <c r="D448" s="200" t="s">
        <v>212</v>
      </c>
      <c r="E448" s="201" t="s">
        <v>1</v>
      </c>
      <c r="F448" s="202" t="s">
        <v>81</v>
      </c>
      <c r="G448" s="198"/>
      <c r="H448" s="203">
        <v>1</v>
      </c>
      <c r="I448" s="198"/>
      <c r="J448" s="198"/>
      <c r="K448" s="198"/>
      <c r="L448" s="199"/>
      <c r="M448" s="204"/>
      <c r="N448" s="205"/>
      <c r="O448" s="205"/>
      <c r="P448" s="205"/>
      <c r="Q448" s="205"/>
      <c r="R448" s="205"/>
      <c r="S448" s="205"/>
      <c r="T448" s="206"/>
      <c r="U448" s="198"/>
      <c r="V448" s="198"/>
      <c r="AT448" s="102" t="s">
        <v>212</v>
      </c>
      <c r="AU448" s="102" t="s">
        <v>81</v>
      </c>
      <c r="AV448" s="14" t="s">
        <v>83</v>
      </c>
      <c r="AW448" s="14" t="s">
        <v>32</v>
      </c>
      <c r="AX448" s="14" t="s">
        <v>75</v>
      </c>
      <c r="AY448" s="102" t="s">
        <v>204</v>
      </c>
    </row>
    <row r="449" spans="1:65" s="15" customFormat="1" x14ac:dyDescent="0.2">
      <c r="A449" s="207"/>
      <c r="B449" s="208"/>
      <c r="C449" s="207"/>
      <c r="D449" s="200" t="s">
        <v>212</v>
      </c>
      <c r="E449" s="209" t="s">
        <v>1</v>
      </c>
      <c r="F449" s="210" t="s">
        <v>227</v>
      </c>
      <c r="G449" s="207"/>
      <c r="H449" s="211">
        <v>1</v>
      </c>
      <c r="I449" s="207"/>
      <c r="J449" s="207"/>
      <c r="K449" s="207"/>
      <c r="L449" s="208"/>
      <c r="M449" s="212"/>
      <c r="N449" s="213"/>
      <c r="O449" s="213"/>
      <c r="P449" s="213"/>
      <c r="Q449" s="213"/>
      <c r="R449" s="213"/>
      <c r="S449" s="213"/>
      <c r="T449" s="214"/>
      <c r="U449" s="207"/>
      <c r="V449" s="207"/>
      <c r="AT449" s="103" t="s">
        <v>212</v>
      </c>
      <c r="AU449" s="103" t="s">
        <v>81</v>
      </c>
      <c r="AV449" s="15" t="s">
        <v>211</v>
      </c>
      <c r="AW449" s="15" t="s">
        <v>32</v>
      </c>
      <c r="AX449" s="15" t="s">
        <v>81</v>
      </c>
      <c r="AY449" s="103" t="s">
        <v>204</v>
      </c>
    </row>
    <row r="450" spans="1:65" s="2" customFormat="1" ht="24.2" customHeight="1" x14ac:dyDescent="0.2">
      <c r="A450" s="111"/>
      <c r="B450" s="112"/>
      <c r="C450" s="187" t="s">
        <v>221</v>
      </c>
      <c r="D450" s="187" t="s">
        <v>207</v>
      </c>
      <c r="E450" s="188" t="s">
        <v>3056</v>
      </c>
      <c r="F450" s="189" t="s">
        <v>3057</v>
      </c>
      <c r="G450" s="190" t="s">
        <v>2588</v>
      </c>
      <c r="H450" s="191">
        <v>4568</v>
      </c>
      <c r="I450" s="192"/>
      <c r="J450" s="192">
        <f>ROUND(I450*H450,2)</f>
        <v>0</v>
      </c>
      <c r="K450" s="193"/>
      <c r="L450" s="112"/>
      <c r="M450" s="240" t="s">
        <v>1</v>
      </c>
      <c r="N450" s="241" t="s">
        <v>40</v>
      </c>
      <c r="O450" s="242">
        <v>0</v>
      </c>
      <c r="P450" s="242">
        <f>O450*H450</f>
        <v>0</v>
      </c>
      <c r="Q450" s="242">
        <v>0</v>
      </c>
      <c r="R450" s="242">
        <f>Q450*H450</f>
        <v>0</v>
      </c>
      <c r="S450" s="242">
        <v>0</v>
      </c>
      <c r="T450" s="243">
        <f>S450*H450</f>
        <v>0</v>
      </c>
      <c r="U450" s="111"/>
      <c r="V450" s="111"/>
      <c r="W450" s="29"/>
      <c r="X450" s="29"/>
      <c r="Y450" s="29"/>
      <c r="Z450" s="29"/>
      <c r="AA450" s="29"/>
      <c r="AB450" s="29"/>
      <c r="AC450" s="29"/>
      <c r="AD450" s="29"/>
      <c r="AE450" s="29"/>
      <c r="AR450" s="99" t="s">
        <v>310</v>
      </c>
      <c r="AT450" s="99" t="s">
        <v>207</v>
      </c>
      <c r="AU450" s="99" t="s">
        <v>81</v>
      </c>
      <c r="AY450" s="18" t="s">
        <v>204</v>
      </c>
      <c r="BE450" s="100">
        <f>IF(N450="základní",J450,0)</f>
        <v>0</v>
      </c>
      <c r="BF450" s="100">
        <f>IF(N450="snížená",J450,0)</f>
        <v>0</v>
      </c>
      <c r="BG450" s="100">
        <f>IF(N450="zákl. přenesená",J450,0)</f>
        <v>0</v>
      </c>
      <c r="BH450" s="100">
        <f>IF(N450="sníž. přenesená",J450,0)</f>
        <v>0</v>
      </c>
      <c r="BI450" s="100">
        <f>IF(N450="nulová",J450,0)</f>
        <v>0</v>
      </c>
      <c r="BJ450" s="18" t="s">
        <v>81</v>
      </c>
      <c r="BK450" s="100">
        <f>ROUND(I450*H450,2)</f>
        <v>0</v>
      </c>
      <c r="BL450" s="18" t="s">
        <v>310</v>
      </c>
      <c r="BM450" s="99" t="s">
        <v>576</v>
      </c>
    </row>
    <row r="451" spans="1:65" s="2" customFormat="1" ht="6.95" customHeight="1" x14ac:dyDescent="0.2">
      <c r="A451" s="111"/>
      <c r="B451" s="142"/>
      <c r="C451" s="143"/>
      <c r="D451" s="143"/>
      <c r="E451" s="143"/>
      <c r="F451" s="143"/>
      <c r="G451" s="143"/>
      <c r="H451" s="143"/>
      <c r="I451" s="143"/>
      <c r="J451" s="143"/>
      <c r="K451" s="143"/>
      <c r="L451" s="112"/>
      <c r="M451" s="111"/>
      <c r="N451" s="114"/>
      <c r="O451" s="111"/>
      <c r="P451" s="111"/>
      <c r="Q451" s="111"/>
      <c r="R451" s="111"/>
      <c r="S451" s="111"/>
      <c r="T451" s="111"/>
      <c r="U451" s="111"/>
      <c r="V451" s="111"/>
      <c r="W451" s="29"/>
      <c r="X451" s="29"/>
      <c r="Y451" s="29"/>
      <c r="Z451" s="29"/>
      <c r="AA451" s="29"/>
      <c r="AB451" s="29"/>
      <c r="AC451" s="29"/>
      <c r="AD451" s="29"/>
      <c r="AE451" s="29"/>
    </row>
  </sheetData>
  <sheetProtection password="CEF5" sheet="1" objects="1" scenarios="1"/>
  <protectedRanges>
    <protectedRange sqref="I126:I450" name="Oblast1"/>
  </protectedRanges>
  <autoFilter ref="C120:K450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topLeftCell="A101" workbookViewId="0">
      <selection activeCell="I155" sqref="I155:I15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132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0" t="s">
        <v>3058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ROUND(J122,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ROUND((SUM(BE122:BE157)),  2)</f>
        <v>0</v>
      </c>
      <c r="G35" s="111"/>
      <c r="H35" s="111"/>
      <c r="I35" s="127">
        <v>0.21</v>
      </c>
      <c r="J35" s="126">
        <f>ROUND(((SUM(BE122:BE157))*I35),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ROUND((SUM(BF122:BF157)),  2)</f>
        <v>0</v>
      </c>
      <c r="G36" s="111"/>
      <c r="H36" s="111"/>
      <c r="I36" s="127">
        <v>0.15</v>
      </c>
      <c r="J36" s="126">
        <f>ROUND(((SUM(BF122:BF157))*I36),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ROUND((SUM(BG122:BG157)),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ROUND((SUM(BH122:BH157)),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ROUND((SUM(BI122:BI157)),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7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0" t="str">
        <f>E11</f>
        <v>01-08 - Výpis prvků PSV 4) zámečnické a kovářské výrobky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J122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3059</v>
      </c>
      <c r="E99" s="153"/>
      <c r="F99" s="153"/>
      <c r="G99" s="153"/>
      <c r="H99" s="153"/>
      <c r="I99" s="153"/>
      <c r="J99" s="154">
        <f>J123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9" customFormat="1" ht="24.95" customHeight="1" x14ac:dyDescent="0.2">
      <c r="A100" s="150"/>
      <c r="B100" s="151"/>
      <c r="C100" s="150"/>
      <c r="D100" s="152" t="s">
        <v>2385</v>
      </c>
      <c r="E100" s="153"/>
      <c r="F100" s="153"/>
      <c r="G100" s="153"/>
      <c r="H100" s="153"/>
      <c r="I100" s="153"/>
      <c r="J100" s="154">
        <f>J156</f>
        <v>0</v>
      </c>
      <c r="K100" s="150"/>
      <c r="L100" s="151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47" s="2" customFormat="1" ht="21.75" customHeight="1" x14ac:dyDescent="0.2">
      <c r="A101" s="111"/>
      <c r="B101" s="11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111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M102" s="114"/>
      <c r="N102" s="114"/>
      <c r="O102" s="114"/>
      <c r="P102" s="114"/>
      <c r="Q102" s="114"/>
      <c r="R102" s="114"/>
      <c r="S102" s="111"/>
      <c r="T102" s="111"/>
      <c r="U102" s="111"/>
      <c r="V102" s="111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111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111"/>
      <c r="B107" s="112"/>
      <c r="C107" s="108" t="s">
        <v>189</v>
      </c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111"/>
      <c r="B109" s="112"/>
      <c r="C109" s="110" t="s">
        <v>14</v>
      </c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8.5" customHeight="1" x14ac:dyDescent="0.2">
      <c r="A110" s="111"/>
      <c r="B110" s="112"/>
      <c r="C110" s="111"/>
      <c r="D110" s="111"/>
      <c r="E110" s="294" t="str">
        <f>E7</f>
        <v>MUZEUM VYSOČINY PELHŘIMOV, Hrad Kámen, rekonstrukce elekroinstalace, stavebni úpravy</v>
      </c>
      <c r="F110" s="295"/>
      <c r="G110" s="295"/>
      <c r="H110" s="295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A111" s="92"/>
      <c r="B111" s="107"/>
      <c r="C111" s="110" t="s">
        <v>162</v>
      </c>
      <c r="D111" s="92"/>
      <c r="E111" s="92"/>
      <c r="F111" s="92"/>
      <c r="G111" s="92"/>
      <c r="H111" s="92"/>
      <c r="I111" s="92"/>
      <c r="J111" s="92"/>
      <c r="K111" s="92"/>
      <c r="L111" s="107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47" s="2" customFormat="1" ht="16.5" customHeight="1" x14ac:dyDescent="0.2">
      <c r="A112" s="111"/>
      <c r="B112" s="112"/>
      <c r="C112" s="111"/>
      <c r="D112" s="111"/>
      <c r="E112" s="294" t="s">
        <v>163</v>
      </c>
      <c r="F112" s="291"/>
      <c r="G112" s="291"/>
      <c r="H112" s="29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111"/>
      <c r="B113" s="112"/>
      <c r="C113" s="110" t="s">
        <v>164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30" customHeight="1" x14ac:dyDescent="0.2">
      <c r="A114" s="111"/>
      <c r="B114" s="112"/>
      <c r="C114" s="111"/>
      <c r="D114" s="111"/>
      <c r="E114" s="290" t="str">
        <f>E11</f>
        <v>01-08 - Výpis prvků PSV 4) zámečnické a kovářské výrobky</v>
      </c>
      <c r="F114" s="291"/>
      <c r="G114" s="291"/>
      <c r="H114" s="29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18</v>
      </c>
      <c r="D116" s="111"/>
      <c r="E116" s="111"/>
      <c r="F116" s="115" t="str">
        <f>F14</f>
        <v>Hrad Kámen</v>
      </c>
      <c r="G116" s="111"/>
      <c r="H116" s="111"/>
      <c r="I116" s="110" t="s">
        <v>20</v>
      </c>
      <c r="J116" s="116" t="str">
        <f>IF(J14="","",J14)</f>
        <v>9. 6. 2023</v>
      </c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 x14ac:dyDescent="0.2">
      <c r="A118" s="111"/>
      <c r="B118" s="112"/>
      <c r="C118" s="110" t="s">
        <v>22</v>
      </c>
      <c r="D118" s="111"/>
      <c r="E118" s="111"/>
      <c r="F118" s="115" t="str">
        <f>E17</f>
        <v>KRAJ VYSOČINA</v>
      </c>
      <c r="G118" s="111"/>
      <c r="H118" s="111"/>
      <c r="I118" s="110" t="s">
        <v>30</v>
      </c>
      <c r="J118" s="146" t="str">
        <f>E23</f>
        <v>Ing.Michal Zlatuška arch.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111"/>
      <c r="B119" s="112"/>
      <c r="C119" s="110" t="s">
        <v>28</v>
      </c>
      <c r="D119" s="111"/>
      <c r="E119" s="111"/>
      <c r="F119" s="115" t="str">
        <f>IF(E20="","",E20)</f>
        <v xml:space="preserve"> </v>
      </c>
      <c r="G119" s="111"/>
      <c r="H119" s="111"/>
      <c r="I119" s="110" t="s">
        <v>33</v>
      </c>
      <c r="J119" s="146" t="str">
        <f>E26</f>
        <v xml:space="preserve"> 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60"/>
      <c r="B121" s="161"/>
      <c r="C121" s="162" t="s">
        <v>190</v>
      </c>
      <c r="D121" s="163" t="s">
        <v>60</v>
      </c>
      <c r="E121" s="163" t="s">
        <v>56</v>
      </c>
      <c r="F121" s="163" t="s">
        <v>57</v>
      </c>
      <c r="G121" s="163" t="s">
        <v>191</v>
      </c>
      <c r="H121" s="163" t="s">
        <v>192</v>
      </c>
      <c r="I121" s="163" t="s">
        <v>193</v>
      </c>
      <c r="J121" s="164" t="s">
        <v>169</v>
      </c>
      <c r="K121" s="165" t="s">
        <v>194</v>
      </c>
      <c r="L121" s="166"/>
      <c r="M121" s="167" t="s">
        <v>1</v>
      </c>
      <c r="N121" s="168" t="s">
        <v>39</v>
      </c>
      <c r="O121" s="168" t="s">
        <v>195</v>
      </c>
      <c r="P121" s="168" t="s">
        <v>196</v>
      </c>
      <c r="Q121" s="168" t="s">
        <v>197</v>
      </c>
      <c r="R121" s="168" t="s">
        <v>198</v>
      </c>
      <c r="S121" s="168" t="s">
        <v>199</v>
      </c>
      <c r="T121" s="169" t="s">
        <v>200</v>
      </c>
      <c r="U121" s="160"/>
      <c r="V121" s="160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 x14ac:dyDescent="0.25">
      <c r="A122" s="111"/>
      <c r="B122" s="112"/>
      <c r="C122" s="170" t="s">
        <v>201</v>
      </c>
      <c r="D122" s="111"/>
      <c r="E122" s="111"/>
      <c r="F122" s="111"/>
      <c r="G122" s="111"/>
      <c r="H122" s="111"/>
      <c r="I122" s="111"/>
      <c r="J122" s="171">
        <f>BK122</f>
        <v>0</v>
      </c>
      <c r="K122" s="111"/>
      <c r="L122" s="112"/>
      <c r="M122" s="172"/>
      <c r="N122" s="173"/>
      <c r="O122" s="121"/>
      <c r="P122" s="174">
        <f>P123+P156</f>
        <v>0</v>
      </c>
      <c r="Q122" s="121"/>
      <c r="R122" s="174">
        <f>R123+R156</f>
        <v>0</v>
      </c>
      <c r="S122" s="121"/>
      <c r="T122" s="175">
        <f>T123+T156</f>
        <v>0</v>
      </c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  <c r="AT122" s="18" t="s">
        <v>74</v>
      </c>
      <c r="AU122" s="18" t="s">
        <v>171</v>
      </c>
      <c r="BK122" s="95">
        <f>BK123+BK156</f>
        <v>0</v>
      </c>
    </row>
    <row r="123" spans="1:65" s="12" customFormat="1" ht="25.9" customHeight="1" x14ac:dyDescent="0.2">
      <c r="A123" s="176"/>
      <c r="B123" s="177"/>
      <c r="C123" s="176"/>
      <c r="D123" s="178" t="s">
        <v>74</v>
      </c>
      <c r="E123" s="179" t="s">
        <v>1025</v>
      </c>
      <c r="F123" s="179" t="s">
        <v>3060</v>
      </c>
      <c r="G123" s="176"/>
      <c r="H123" s="176"/>
      <c r="I123" s="176"/>
      <c r="J123" s="180">
        <f>BK123</f>
        <v>0</v>
      </c>
      <c r="K123" s="176"/>
      <c r="L123" s="177"/>
      <c r="M123" s="181"/>
      <c r="N123" s="182"/>
      <c r="O123" s="182"/>
      <c r="P123" s="183">
        <f>SUM(P124:P155)</f>
        <v>0</v>
      </c>
      <c r="Q123" s="182"/>
      <c r="R123" s="183">
        <f>SUM(R124:R155)</f>
        <v>0</v>
      </c>
      <c r="S123" s="182"/>
      <c r="T123" s="184">
        <f>SUM(T124:T155)</f>
        <v>0</v>
      </c>
      <c r="U123" s="176"/>
      <c r="V123" s="176"/>
      <c r="AR123" s="96" t="s">
        <v>81</v>
      </c>
      <c r="AT123" s="97" t="s">
        <v>74</v>
      </c>
      <c r="AU123" s="97" t="s">
        <v>75</v>
      </c>
      <c r="AY123" s="96" t="s">
        <v>204</v>
      </c>
      <c r="BK123" s="98">
        <f>SUM(BK124:BK155)</f>
        <v>0</v>
      </c>
    </row>
    <row r="124" spans="1:65" s="2" customFormat="1" ht="24.2" customHeight="1" x14ac:dyDescent="0.2">
      <c r="A124" s="111"/>
      <c r="B124" s="112"/>
      <c r="C124" s="187" t="s">
        <v>81</v>
      </c>
      <c r="D124" s="187" t="s">
        <v>207</v>
      </c>
      <c r="E124" s="188" t="s">
        <v>3061</v>
      </c>
      <c r="F124" s="189" t="s">
        <v>3062</v>
      </c>
      <c r="G124" s="190" t="s">
        <v>282</v>
      </c>
      <c r="H124" s="191">
        <v>2</v>
      </c>
      <c r="I124" s="192"/>
      <c r="J124" s="192">
        <f>ROUND(I124*H124,2)</f>
        <v>0</v>
      </c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211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211</v>
      </c>
      <c r="BM124" s="99" t="s">
        <v>83</v>
      </c>
    </row>
    <row r="125" spans="1:65" s="13" customFormat="1" ht="22.5" x14ac:dyDescent="0.2">
      <c r="A125" s="225"/>
      <c r="B125" s="226"/>
      <c r="C125" s="225"/>
      <c r="D125" s="200" t="s">
        <v>212</v>
      </c>
      <c r="E125" s="227" t="s">
        <v>1</v>
      </c>
      <c r="F125" s="228" t="s">
        <v>3063</v>
      </c>
      <c r="G125" s="225"/>
      <c r="H125" s="227" t="s">
        <v>1</v>
      </c>
      <c r="I125" s="225"/>
      <c r="J125" s="225"/>
      <c r="K125" s="225"/>
      <c r="L125" s="226"/>
      <c r="M125" s="229"/>
      <c r="N125" s="230"/>
      <c r="O125" s="230"/>
      <c r="P125" s="230"/>
      <c r="Q125" s="230"/>
      <c r="R125" s="230"/>
      <c r="S125" s="230"/>
      <c r="T125" s="231"/>
      <c r="U125" s="225"/>
      <c r="V125" s="225"/>
      <c r="AT125" s="101" t="s">
        <v>212</v>
      </c>
      <c r="AU125" s="101" t="s">
        <v>81</v>
      </c>
      <c r="AV125" s="13" t="s">
        <v>81</v>
      </c>
      <c r="AW125" s="13" t="s">
        <v>32</v>
      </c>
      <c r="AX125" s="13" t="s">
        <v>75</v>
      </c>
      <c r="AY125" s="101" t="s">
        <v>204</v>
      </c>
    </row>
    <row r="126" spans="1:65" s="13" customFormat="1" x14ac:dyDescent="0.2">
      <c r="A126" s="225"/>
      <c r="B126" s="226"/>
      <c r="C126" s="225"/>
      <c r="D126" s="200" t="s">
        <v>212</v>
      </c>
      <c r="E126" s="227" t="s">
        <v>1</v>
      </c>
      <c r="F126" s="228" t="s">
        <v>3064</v>
      </c>
      <c r="G126" s="225"/>
      <c r="H126" s="227" t="s">
        <v>1</v>
      </c>
      <c r="I126" s="225"/>
      <c r="J126" s="225"/>
      <c r="K126" s="225"/>
      <c r="L126" s="226"/>
      <c r="M126" s="229"/>
      <c r="N126" s="230"/>
      <c r="O126" s="230"/>
      <c r="P126" s="230"/>
      <c r="Q126" s="230"/>
      <c r="R126" s="230"/>
      <c r="S126" s="230"/>
      <c r="T126" s="231"/>
      <c r="U126" s="225"/>
      <c r="V126" s="225"/>
      <c r="AT126" s="101" t="s">
        <v>212</v>
      </c>
      <c r="AU126" s="101" t="s">
        <v>81</v>
      </c>
      <c r="AV126" s="13" t="s">
        <v>81</v>
      </c>
      <c r="AW126" s="13" t="s">
        <v>32</v>
      </c>
      <c r="AX126" s="13" t="s">
        <v>75</v>
      </c>
      <c r="AY126" s="101" t="s">
        <v>204</v>
      </c>
    </row>
    <row r="127" spans="1:65" s="13" customFormat="1" x14ac:dyDescent="0.2">
      <c r="A127" s="225"/>
      <c r="B127" s="226"/>
      <c r="C127" s="225"/>
      <c r="D127" s="200" t="s">
        <v>212</v>
      </c>
      <c r="E127" s="227" t="s">
        <v>1</v>
      </c>
      <c r="F127" s="228" t="s">
        <v>3065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4" customFormat="1" x14ac:dyDescent="0.2">
      <c r="A128" s="198"/>
      <c r="B128" s="199"/>
      <c r="C128" s="198"/>
      <c r="D128" s="200" t="s">
        <v>212</v>
      </c>
      <c r="E128" s="201" t="s">
        <v>1</v>
      </c>
      <c r="F128" s="202" t="s">
        <v>83</v>
      </c>
      <c r="G128" s="198"/>
      <c r="H128" s="203">
        <v>2</v>
      </c>
      <c r="I128" s="198"/>
      <c r="J128" s="198"/>
      <c r="K128" s="198"/>
      <c r="L128" s="199"/>
      <c r="M128" s="204"/>
      <c r="N128" s="205"/>
      <c r="O128" s="205"/>
      <c r="P128" s="205"/>
      <c r="Q128" s="205"/>
      <c r="R128" s="205"/>
      <c r="S128" s="205"/>
      <c r="T128" s="206"/>
      <c r="U128" s="198"/>
      <c r="V128" s="198"/>
      <c r="AT128" s="102" t="s">
        <v>212</v>
      </c>
      <c r="AU128" s="102" t="s">
        <v>81</v>
      </c>
      <c r="AV128" s="14" t="s">
        <v>83</v>
      </c>
      <c r="AW128" s="14" t="s">
        <v>32</v>
      </c>
      <c r="AX128" s="14" t="s">
        <v>75</v>
      </c>
      <c r="AY128" s="102" t="s">
        <v>204</v>
      </c>
    </row>
    <row r="129" spans="1:65" s="15" customFormat="1" x14ac:dyDescent="0.2">
      <c r="A129" s="207"/>
      <c r="B129" s="208"/>
      <c r="C129" s="207"/>
      <c r="D129" s="200" t="s">
        <v>212</v>
      </c>
      <c r="E129" s="209" t="s">
        <v>1</v>
      </c>
      <c r="F129" s="210" t="s">
        <v>227</v>
      </c>
      <c r="G129" s="207"/>
      <c r="H129" s="211">
        <v>2</v>
      </c>
      <c r="I129" s="207"/>
      <c r="J129" s="207"/>
      <c r="K129" s="207"/>
      <c r="L129" s="208"/>
      <c r="M129" s="212"/>
      <c r="N129" s="213"/>
      <c r="O129" s="213"/>
      <c r="P129" s="213"/>
      <c r="Q129" s="213"/>
      <c r="R129" s="213"/>
      <c r="S129" s="213"/>
      <c r="T129" s="214"/>
      <c r="U129" s="207"/>
      <c r="V129" s="207"/>
      <c r="AT129" s="103" t="s">
        <v>212</v>
      </c>
      <c r="AU129" s="103" t="s">
        <v>81</v>
      </c>
      <c r="AV129" s="15" t="s">
        <v>211</v>
      </c>
      <c r="AW129" s="15" t="s">
        <v>32</v>
      </c>
      <c r="AX129" s="15" t="s">
        <v>81</v>
      </c>
      <c r="AY129" s="103" t="s">
        <v>204</v>
      </c>
    </row>
    <row r="130" spans="1:65" s="2" customFormat="1" ht="21.75" customHeight="1" x14ac:dyDescent="0.2">
      <c r="A130" s="111"/>
      <c r="B130" s="112"/>
      <c r="C130" s="187" t="s">
        <v>83</v>
      </c>
      <c r="D130" s="187" t="s">
        <v>207</v>
      </c>
      <c r="E130" s="188" t="s">
        <v>3066</v>
      </c>
      <c r="F130" s="189" t="s">
        <v>3067</v>
      </c>
      <c r="G130" s="190" t="s">
        <v>282</v>
      </c>
      <c r="H130" s="191">
        <v>24</v>
      </c>
      <c r="I130" s="192"/>
      <c r="J130" s="192">
        <f>ROUND(I130*H130,2)</f>
        <v>0</v>
      </c>
      <c r="K130" s="193"/>
      <c r="L130" s="112"/>
      <c r="M130" s="194" t="s">
        <v>1</v>
      </c>
      <c r="N130" s="195" t="s">
        <v>40</v>
      </c>
      <c r="O130" s="196">
        <v>0</v>
      </c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211</v>
      </c>
      <c r="AT130" s="99" t="s">
        <v>207</v>
      </c>
      <c r="AU130" s="99" t="s">
        <v>81</v>
      </c>
      <c r="AY130" s="18" t="s">
        <v>204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8" t="s">
        <v>81</v>
      </c>
      <c r="BK130" s="100">
        <f>ROUND(I130*H130,2)</f>
        <v>0</v>
      </c>
      <c r="BL130" s="18" t="s">
        <v>211</v>
      </c>
      <c r="BM130" s="99" t="s">
        <v>211</v>
      </c>
    </row>
    <row r="131" spans="1:65" s="13" customFormat="1" x14ac:dyDescent="0.2">
      <c r="A131" s="225"/>
      <c r="B131" s="226"/>
      <c r="C131" s="225"/>
      <c r="D131" s="200" t="s">
        <v>212</v>
      </c>
      <c r="E131" s="227" t="s">
        <v>1</v>
      </c>
      <c r="F131" s="228" t="s">
        <v>3068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65" s="13" customFormat="1" ht="22.5" x14ac:dyDescent="0.2">
      <c r="A132" s="225"/>
      <c r="B132" s="226"/>
      <c r="C132" s="225"/>
      <c r="D132" s="200" t="s">
        <v>212</v>
      </c>
      <c r="E132" s="227" t="s">
        <v>1</v>
      </c>
      <c r="F132" s="228" t="s">
        <v>3069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3" customFormat="1" ht="22.5" x14ac:dyDescent="0.2">
      <c r="A133" s="225"/>
      <c r="B133" s="226"/>
      <c r="C133" s="225"/>
      <c r="D133" s="200" t="s">
        <v>212</v>
      </c>
      <c r="E133" s="227" t="s">
        <v>1</v>
      </c>
      <c r="F133" s="228" t="s">
        <v>3070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3" customFormat="1" ht="22.5" x14ac:dyDescent="0.2">
      <c r="A134" s="225"/>
      <c r="B134" s="226"/>
      <c r="C134" s="225"/>
      <c r="D134" s="200" t="s">
        <v>212</v>
      </c>
      <c r="E134" s="227" t="s">
        <v>1</v>
      </c>
      <c r="F134" s="228" t="s">
        <v>3071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333</v>
      </c>
      <c r="G135" s="198"/>
      <c r="H135" s="203">
        <v>24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81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24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81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33" customHeight="1" x14ac:dyDescent="0.2">
      <c r="A137" s="111"/>
      <c r="B137" s="112"/>
      <c r="C137" s="187" t="s">
        <v>211</v>
      </c>
      <c r="D137" s="187" t="s">
        <v>207</v>
      </c>
      <c r="E137" s="188" t="s">
        <v>3072</v>
      </c>
      <c r="F137" s="189" t="s">
        <v>3073</v>
      </c>
      <c r="G137" s="190" t="s">
        <v>282</v>
      </c>
      <c r="H137" s="191">
        <v>1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0</v>
      </c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81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205</v>
      </c>
    </row>
    <row r="138" spans="1:65" s="13" customFormat="1" x14ac:dyDescent="0.2">
      <c r="A138" s="225"/>
      <c r="B138" s="226"/>
      <c r="C138" s="225"/>
      <c r="D138" s="200" t="s">
        <v>212</v>
      </c>
      <c r="E138" s="227" t="s">
        <v>1</v>
      </c>
      <c r="F138" s="228" t="s">
        <v>3074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3075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ht="33.75" x14ac:dyDescent="0.2">
      <c r="A140" s="225"/>
      <c r="B140" s="226"/>
      <c r="C140" s="225"/>
      <c r="D140" s="200" t="s">
        <v>212</v>
      </c>
      <c r="E140" s="227" t="s">
        <v>1</v>
      </c>
      <c r="F140" s="228" t="s">
        <v>3076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3" customFormat="1" ht="22.5" x14ac:dyDescent="0.2">
      <c r="A141" s="225"/>
      <c r="B141" s="226"/>
      <c r="C141" s="225"/>
      <c r="D141" s="200" t="s">
        <v>212</v>
      </c>
      <c r="E141" s="227" t="s">
        <v>1</v>
      </c>
      <c r="F141" s="228" t="s">
        <v>3077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3078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3" customFormat="1" x14ac:dyDescent="0.2">
      <c r="A143" s="225"/>
      <c r="B143" s="226"/>
      <c r="C143" s="225"/>
      <c r="D143" s="200" t="s">
        <v>212</v>
      </c>
      <c r="E143" s="227" t="s">
        <v>1</v>
      </c>
      <c r="F143" s="228" t="s">
        <v>3064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81</v>
      </c>
      <c r="G144" s="198"/>
      <c r="H144" s="203">
        <v>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81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5" customFormat="1" x14ac:dyDescent="0.2">
      <c r="A145" s="207"/>
      <c r="B145" s="208"/>
      <c r="C145" s="207"/>
      <c r="D145" s="200" t="s">
        <v>212</v>
      </c>
      <c r="E145" s="209" t="s">
        <v>1</v>
      </c>
      <c r="F145" s="210" t="s">
        <v>227</v>
      </c>
      <c r="G145" s="207"/>
      <c r="H145" s="211">
        <v>1</v>
      </c>
      <c r="I145" s="207"/>
      <c r="J145" s="207"/>
      <c r="K145" s="207"/>
      <c r="L145" s="208"/>
      <c r="M145" s="212"/>
      <c r="N145" s="213"/>
      <c r="O145" s="213"/>
      <c r="P145" s="213"/>
      <c r="Q145" s="213"/>
      <c r="R145" s="213"/>
      <c r="S145" s="213"/>
      <c r="T145" s="214"/>
      <c r="U145" s="207"/>
      <c r="V145" s="207"/>
      <c r="AT145" s="103" t="s">
        <v>212</v>
      </c>
      <c r="AU145" s="103" t="s">
        <v>81</v>
      </c>
      <c r="AV145" s="15" t="s">
        <v>211</v>
      </c>
      <c r="AW145" s="15" t="s">
        <v>32</v>
      </c>
      <c r="AX145" s="15" t="s">
        <v>81</v>
      </c>
      <c r="AY145" s="103" t="s">
        <v>204</v>
      </c>
    </row>
    <row r="146" spans="1:65" s="2" customFormat="1" ht="33" customHeight="1" x14ac:dyDescent="0.2">
      <c r="A146" s="111"/>
      <c r="B146" s="112"/>
      <c r="C146" s="187" t="s">
        <v>288</v>
      </c>
      <c r="D146" s="187" t="s">
        <v>207</v>
      </c>
      <c r="E146" s="188" t="s">
        <v>3079</v>
      </c>
      <c r="F146" s="189" t="s">
        <v>3080</v>
      </c>
      <c r="G146" s="190" t="s">
        <v>282</v>
      </c>
      <c r="H146" s="191">
        <v>1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</v>
      </c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211</v>
      </c>
      <c r="AT146" s="99" t="s">
        <v>207</v>
      </c>
      <c r="AU146" s="99" t="s">
        <v>81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211</v>
      </c>
      <c r="BM146" s="99" t="s">
        <v>278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3074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3" customFormat="1" x14ac:dyDescent="0.2">
      <c r="A148" s="225"/>
      <c r="B148" s="226"/>
      <c r="C148" s="225"/>
      <c r="D148" s="200" t="s">
        <v>212</v>
      </c>
      <c r="E148" s="227" t="s">
        <v>1</v>
      </c>
      <c r="F148" s="228" t="s">
        <v>3081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3" customFormat="1" ht="33.75" x14ac:dyDescent="0.2">
      <c r="A149" s="225"/>
      <c r="B149" s="226"/>
      <c r="C149" s="225"/>
      <c r="D149" s="200" t="s">
        <v>212</v>
      </c>
      <c r="E149" s="227" t="s">
        <v>1</v>
      </c>
      <c r="F149" s="228" t="s">
        <v>3076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ht="22.5" x14ac:dyDescent="0.2">
      <c r="A150" s="225"/>
      <c r="B150" s="226"/>
      <c r="C150" s="225"/>
      <c r="D150" s="200" t="s">
        <v>212</v>
      </c>
      <c r="E150" s="227" t="s">
        <v>1</v>
      </c>
      <c r="F150" s="228" t="s">
        <v>3082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3078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3065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81</v>
      </c>
      <c r="G153" s="198"/>
      <c r="H153" s="203">
        <v>1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81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5" customFormat="1" x14ac:dyDescent="0.2">
      <c r="A154" s="207"/>
      <c r="B154" s="208"/>
      <c r="C154" s="207"/>
      <c r="D154" s="200" t="s">
        <v>212</v>
      </c>
      <c r="E154" s="209" t="s">
        <v>1</v>
      </c>
      <c r="F154" s="210" t="s">
        <v>227</v>
      </c>
      <c r="G154" s="207"/>
      <c r="H154" s="211">
        <v>1</v>
      </c>
      <c r="I154" s="207"/>
      <c r="J154" s="207"/>
      <c r="K154" s="207"/>
      <c r="L154" s="208"/>
      <c r="M154" s="212"/>
      <c r="N154" s="213"/>
      <c r="O154" s="213"/>
      <c r="P154" s="213"/>
      <c r="Q154" s="213"/>
      <c r="R154" s="213"/>
      <c r="S154" s="213"/>
      <c r="T154" s="214"/>
      <c r="U154" s="207"/>
      <c r="V154" s="207"/>
      <c r="AT154" s="103" t="s">
        <v>212</v>
      </c>
      <c r="AU154" s="103" t="s">
        <v>81</v>
      </c>
      <c r="AV154" s="15" t="s">
        <v>211</v>
      </c>
      <c r="AW154" s="15" t="s">
        <v>32</v>
      </c>
      <c r="AX154" s="15" t="s">
        <v>81</v>
      </c>
      <c r="AY154" s="103" t="s">
        <v>204</v>
      </c>
    </row>
    <row r="155" spans="1:65" s="2" customFormat="1" ht="24.2" customHeight="1" x14ac:dyDescent="0.2">
      <c r="A155" s="111"/>
      <c r="B155" s="112"/>
      <c r="C155" s="187" t="s">
        <v>302</v>
      </c>
      <c r="D155" s="187" t="s">
        <v>207</v>
      </c>
      <c r="E155" s="188" t="s">
        <v>3083</v>
      </c>
      <c r="F155" s="189" t="s">
        <v>3084</v>
      </c>
      <c r="G155" s="190" t="s">
        <v>282</v>
      </c>
      <c r="H155" s="191">
        <v>1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</v>
      </c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81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3085</v>
      </c>
    </row>
    <row r="156" spans="1:65" s="12" customFormat="1" ht="25.9" customHeight="1" x14ac:dyDescent="0.2">
      <c r="A156" s="176"/>
      <c r="B156" s="177"/>
      <c r="C156" s="176"/>
      <c r="D156" s="178" t="s">
        <v>74</v>
      </c>
      <c r="E156" s="179" t="s">
        <v>1048</v>
      </c>
      <c r="F156" s="179" t="s">
        <v>2538</v>
      </c>
      <c r="G156" s="176"/>
      <c r="H156" s="176"/>
      <c r="I156" s="176"/>
      <c r="J156" s="180">
        <f>BK156</f>
        <v>0</v>
      </c>
      <c r="K156" s="176"/>
      <c r="L156" s="177"/>
      <c r="M156" s="181"/>
      <c r="N156" s="182"/>
      <c r="O156" s="182"/>
      <c r="P156" s="183">
        <f>P157</f>
        <v>0</v>
      </c>
      <c r="Q156" s="182"/>
      <c r="R156" s="183">
        <f>R157</f>
        <v>0</v>
      </c>
      <c r="S156" s="182"/>
      <c r="T156" s="184">
        <f>T157</f>
        <v>0</v>
      </c>
      <c r="U156" s="176"/>
      <c r="V156" s="176"/>
      <c r="AR156" s="96" t="s">
        <v>81</v>
      </c>
      <c r="AT156" s="97" t="s">
        <v>74</v>
      </c>
      <c r="AU156" s="97" t="s">
        <v>75</v>
      </c>
      <c r="AY156" s="96" t="s">
        <v>204</v>
      </c>
      <c r="BK156" s="98">
        <f>BK157</f>
        <v>0</v>
      </c>
    </row>
    <row r="157" spans="1:65" s="2" customFormat="1" ht="37.9" customHeight="1" x14ac:dyDescent="0.2">
      <c r="A157" s="111"/>
      <c r="B157" s="112"/>
      <c r="C157" s="187" t="s">
        <v>205</v>
      </c>
      <c r="D157" s="187" t="s">
        <v>207</v>
      </c>
      <c r="E157" s="188" t="s">
        <v>3086</v>
      </c>
      <c r="F157" s="189" t="s">
        <v>3087</v>
      </c>
      <c r="G157" s="190" t="s">
        <v>859</v>
      </c>
      <c r="H157" s="191">
        <v>0.26600000000000001</v>
      </c>
      <c r="I157" s="192"/>
      <c r="J157" s="192">
        <f>ROUND(I157*H157,2)</f>
        <v>0</v>
      </c>
      <c r="K157" s="193"/>
      <c r="L157" s="112"/>
      <c r="M157" s="240" t="s">
        <v>1</v>
      </c>
      <c r="N157" s="241" t="s">
        <v>40</v>
      </c>
      <c r="O157" s="242">
        <v>0</v>
      </c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81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291</v>
      </c>
    </row>
    <row r="158" spans="1:65" s="2" customFormat="1" ht="6.95" customHeight="1" x14ac:dyDescent="0.2">
      <c r="A158" s="111"/>
      <c r="B158" s="142"/>
      <c r="C158" s="143"/>
      <c r="D158" s="143"/>
      <c r="E158" s="143"/>
      <c r="F158" s="143"/>
      <c r="G158" s="143"/>
      <c r="H158" s="143"/>
      <c r="I158" s="143"/>
      <c r="J158" s="143"/>
      <c r="K158" s="143"/>
      <c r="L158" s="112"/>
      <c r="M158" s="111"/>
      <c r="N158" s="114"/>
      <c r="O158" s="111"/>
      <c r="P158" s="111"/>
      <c r="Q158" s="111"/>
      <c r="R158" s="111"/>
      <c r="S158" s="111"/>
      <c r="T158" s="111"/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</row>
  </sheetData>
  <sheetProtection password="CEF5" sheet="1" objects="1" scenarios="1"/>
  <protectedRanges>
    <protectedRange sqref="I124:I157" name="Oblast1"/>
  </protectedRanges>
  <autoFilter ref="C121:K15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7"/>
  <sheetViews>
    <sheetView showGridLines="0" topLeftCell="A121" workbookViewId="0">
      <selection activeCell="I138" sqref="I138:I476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135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3088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ROUND(J135,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ROUND((SUM(BE135:BE476)),  2)</f>
        <v>0</v>
      </c>
      <c r="G35" s="111"/>
      <c r="H35" s="111"/>
      <c r="I35" s="127">
        <v>0.21</v>
      </c>
      <c r="J35" s="126">
        <f>ROUND(((SUM(BE135:BE476))*I35),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ROUND((SUM(BF135:BF476)),  2)</f>
        <v>0</v>
      </c>
      <c r="G36" s="111"/>
      <c r="H36" s="111"/>
      <c r="I36" s="127">
        <v>0.15</v>
      </c>
      <c r="J36" s="126">
        <f>ROUND(((SUM(BF135:BF476))*I36),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ROUND((SUM(BG135:BG476)),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ROUND((SUM(BH135:BH476)),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ROUND((SUM(BI135:BI476)),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01-09 - Zařízení zdravotně technických instalací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J135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J136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1077</v>
      </c>
      <c r="E100" s="158"/>
      <c r="F100" s="158"/>
      <c r="G100" s="158"/>
      <c r="H100" s="158"/>
      <c r="I100" s="158"/>
      <c r="J100" s="159">
        <f>J137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1986</v>
      </c>
      <c r="E101" s="158"/>
      <c r="F101" s="158"/>
      <c r="G101" s="158"/>
      <c r="H101" s="158"/>
      <c r="I101" s="158"/>
      <c r="J101" s="159">
        <f>J220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1078</v>
      </c>
      <c r="E102" s="158"/>
      <c r="F102" s="158"/>
      <c r="G102" s="158"/>
      <c r="H102" s="158"/>
      <c r="I102" s="158"/>
      <c r="J102" s="159">
        <f>J228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1079</v>
      </c>
      <c r="E103" s="158"/>
      <c r="F103" s="158"/>
      <c r="G103" s="158"/>
      <c r="H103" s="158"/>
      <c r="I103" s="158"/>
      <c r="J103" s="159">
        <f>J234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173</v>
      </c>
      <c r="E104" s="158"/>
      <c r="F104" s="158"/>
      <c r="G104" s="158"/>
      <c r="H104" s="158"/>
      <c r="I104" s="158"/>
      <c r="J104" s="159">
        <f>J241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174</v>
      </c>
      <c r="E105" s="158"/>
      <c r="F105" s="158"/>
      <c r="G105" s="158"/>
      <c r="H105" s="158"/>
      <c r="I105" s="158"/>
      <c r="J105" s="159">
        <f>J246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175</v>
      </c>
      <c r="E106" s="158"/>
      <c r="F106" s="158"/>
      <c r="G106" s="158"/>
      <c r="H106" s="158"/>
      <c r="I106" s="158"/>
      <c r="J106" s="159">
        <f>J336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10" customFormat="1" ht="19.899999999999999" customHeight="1" x14ac:dyDescent="0.2">
      <c r="A107" s="155"/>
      <c r="B107" s="156"/>
      <c r="C107" s="155"/>
      <c r="D107" s="157" t="s">
        <v>178</v>
      </c>
      <c r="E107" s="158"/>
      <c r="F107" s="158"/>
      <c r="G107" s="158"/>
      <c r="H107" s="158"/>
      <c r="I107" s="158"/>
      <c r="J107" s="159">
        <f>J370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10" customFormat="1" ht="19.899999999999999" customHeight="1" x14ac:dyDescent="0.2">
      <c r="A108" s="155"/>
      <c r="B108" s="156"/>
      <c r="C108" s="155"/>
      <c r="D108" s="157" t="s">
        <v>179</v>
      </c>
      <c r="E108" s="158"/>
      <c r="F108" s="158"/>
      <c r="G108" s="158"/>
      <c r="H108" s="158"/>
      <c r="I108" s="158"/>
      <c r="J108" s="159">
        <f>J377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9" customFormat="1" ht="24.95" customHeight="1" x14ac:dyDescent="0.2">
      <c r="A109" s="150"/>
      <c r="B109" s="151"/>
      <c r="C109" s="150"/>
      <c r="D109" s="152" t="s">
        <v>180</v>
      </c>
      <c r="E109" s="153"/>
      <c r="F109" s="153"/>
      <c r="G109" s="153"/>
      <c r="H109" s="153"/>
      <c r="I109" s="153"/>
      <c r="J109" s="154">
        <f>J380</f>
        <v>0</v>
      </c>
      <c r="K109" s="150"/>
      <c r="L109" s="151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</row>
    <row r="110" spans="1:47" s="10" customFormat="1" ht="19.899999999999999" customHeight="1" x14ac:dyDescent="0.2">
      <c r="A110" s="155"/>
      <c r="B110" s="156"/>
      <c r="C110" s="155"/>
      <c r="D110" s="157" t="s">
        <v>3089</v>
      </c>
      <c r="E110" s="158"/>
      <c r="F110" s="158"/>
      <c r="G110" s="158"/>
      <c r="H110" s="158"/>
      <c r="I110" s="158"/>
      <c r="J110" s="159">
        <f>J381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10" customFormat="1" ht="19.899999999999999" customHeight="1" x14ac:dyDescent="0.2">
      <c r="A111" s="155"/>
      <c r="B111" s="156"/>
      <c r="C111" s="155"/>
      <c r="D111" s="157" t="s">
        <v>3090</v>
      </c>
      <c r="E111" s="158"/>
      <c r="F111" s="158"/>
      <c r="G111" s="158"/>
      <c r="H111" s="158"/>
      <c r="I111" s="158"/>
      <c r="J111" s="159">
        <f>J406</f>
        <v>0</v>
      </c>
      <c r="K111" s="155"/>
      <c r="L111" s="15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47" s="10" customFormat="1" ht="19.899999999999999" customHeight="1" x14ac:dyDescent="0.2">
      <c r="A112" s="155"/>
      <c r="B112" s="156"/>
      <c r="C112" s="155"/>
      <c r="D112" s="157" t="s">
        <v>181</v>
      </c>
      <c r="E112" s="158"/>
      <c r="F112" s="158"/>
      <c r="G112" s="158"/>
      <c r="H112" s="158"/>
      <c r="I112" s="158"/>
      <c r="J112" s="159">
        <f>J442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10" customFormat="1" ht="19.899999999999999" customHeight="1" x14ac:dyDescent="0.2">
      <c r="A113" s="155"/>
      <c r="B113" s="156"/>
      <c r="C113" s="155"/>
      <c r="D113" s="157" t="s">
        <v>3091</v>
      </c>
      <c r="E113" s="158"/>
      <c r="F113" s="158"/>
      <c r="G113" s="158"/>
      <c r="H113" s="158"/>
      <c r="I113" s="158"/>
      <c r="J113" s="159">
        <f>J470</f>
        <v>0</v>
      </c>
      <c r="K113" s="155"/>
      <c r="L113" s="15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31" s="2" customFormat="1" ht="21.7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 x14ac:dyDescent="0.2">
      <c r="A115" s="111"/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 x14ac:dyDescent="0.2">
      <c r="A119" s="111"/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 x14ac:dyDescent="0.2">
      <c r="A120" s="111"/>
      <c r="B120" s="112"/>
      <c r="C120" s="108" t="s">
        <v>189</v>
      </c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 x14ac:dyDescent="0.2">
      <c r="A121" s="111"/>
      <c r="B121" s="112"/>
      <c r="C121" s="111"/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111"/>
      <c r="B122" s="112"/>
      <c r="C122" s="110" t="s">
        <v>14</v>
      </c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8.5" customHeight="1" x14ac:dyDescent="0.2">
      <c r="A123" s="111"/>
      <c r="B123" s="112"/>
      <c r="C123" s="111"/>
      <c r="D123" s="111"/>
      <c r="E123" s="294" t="str">
        <f>E7</f>
        <v>MUZEUM VYSOČINY PELHŘIMOV, Hrad Kámen, rekonstrukce elekroinstalace, stavebni úpravy</v>
      </c>
      <c r="F123" s="295"/>
      <c r="G123" s="295"/>
      <c r="H123" s="295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 x14ac:dyDescent="0.2">
      <c r="A124" s="92"/>
      <c r="B124" s="107"/>
      <c r="C124" s="110" t="s">
        <v>162</v>
      </c>
      <c r="D124" s="92"/>
      <c r="E124" s="92"/>
      <c r="F124" s="92"/>
      <c r="G124" s="92"/>
      <c r="H124" s="92"/>
      <c r="I124" s="92"/>
      <c r="J124" s="92"/>
      <c r="K124" s="92"/>
      <c r="L124" s="107"/>
      <c r="M124" s="92"/>
      <c r="N124" s="92"/>
      <c r="O124" s="92"/>
      <c r="P124" s="92"/>
      <c r="Q124" s="92"/>
      <c r="R124" s="92"/>
      <c r="S124" s="92"/>
      <c r="T124" s="92"/>
      <c r="U124" s="92"/>
      <c r="V124" s="92"/>
    </row>
    <row r="125" spans="1:31" s="2" customFormat="1" ht="16.5" customHeight="1" x14ac:dyDescent="0.2">
      <c r="A125" s="111"/>
      <c r="B125" s="112"/>
      <c r="C125" s="111"/>
      <c r="D125" s="111"/>
      <c r="E125" s="294" t="s">
        <v>163</v>
      </c>
      <c r="F125" s="291"/>
      <c r="G125" s="291"/>
      <c r="H125" s="29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 x14ac:dyDescent="0.2">
      <c r="A126" s="111"/>
      <c r="B126" s="112"/>
      <c r="C126" s="110" t="s">
        <v>164</v>
      </c>
      <c r="D126" s="111"/>
      <c r="E126" s="111"/>
      <c r="F126" s="111"/>
      <c r="G126" s="111"/>
      <c r="H126" s="111"/>
      <c r="I126" s="111"/>
      <c r="J126" s="111"/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 x14ac:dyDescent="0.2">
      <c r="A127" s="111"/>
      <c r="B127" s="112"/>
      <c r="C127" s="111"/>
      <c r="D127" s="111"/>
      <c r="E127" s="290" t="str">
        <f>E11</f>
        <v>01-09 - Zařízení zdravotně technických instalací</v>
      </c>
      <c r="F127" s="291"/>
      <c r="G127" s="291"/>
      <c r="H127" s="291"/>
      <c r="I127" s="111"/>
      <c r="J127" s="111"/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 x14ac:dyDescent="0.2">
      <c r="A128" s="111"/>
      <c r="B128" s="112"/>
      <c r="C128" s="111"/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 x14ac:dyDescent="0.2">
      <c r="A129" s="111"/>
      <c r="B129" s="112"/>
      <c r="C129" s="110" t="s">
        <v>18</v>
      </c>
      <c r="D129" s="111"/>
      <c r="E129" s="111"/>
      <c r="F129" s="115" t="str">
        <f>F14</f>
        <v>Hrad Kámen</v>
      </c>
      <c r="G129" s="111"/>
      <c r="H129" s="111"/>
      <c r="I129" s="110" t="s">
        <v>20</v>
      </c>
      <c r="J129" s="116" t="str">
        <f>IF(J14="","",J14)</f>
        <v>9. 6. 2023</v>
      </c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 x14ac:dyDescent="0.2">
      <c r="A130" s="111"/>
      <c r="B130" s="112"/>
      <c r="C130" s="111"/>
      <c r="D130" s="111"/>
      <c r="E130" s="111"/>
      <c r="F130" s="111"/>
      <c r="G130" s="111"/>
      <c r="H130" s="111"/>
      <c r="I130" s="111"/>
      <c r="J130" s="111"/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25.7" customHeight="1" x14ac:dyDescent="0.2">
      <c r="A131" s="111"/>
      <c r="B131" s="112"/>
      <c r="C131" s="110" t="s">
        <v>22</v>
      </c>
      <c r="D131" s="111"/>
      <c r="E131" s="111"/>
      <c r="F131" s="115" t="str">
        <f>E17</f>
        <v>KRAJ VYSOČINA</v>
      </c>
      <c r="G131" s="111"/>
      <c r="H131" s="111"/>
      <c r="I131" s="110" t="s">
        <v>30</v>
      </c>
      <c r="J131" s="146" t="str">
        <f>E23</f>
        <v>Ing.Michal Zlatuška arch.</v>
      </c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 x14ac:dyDescent="0.2">
      <c r="A132" s="111"/>
      <c r="B132" s="112"/>
      <c r="C132" s="110" t="s">
        <v>28</v>
      </c>
      <c r="D132" s="111"/>
      <c r="E132" s="111"/>
      <c r="F132" s="115" t="str">
        <f>IF(E20="","",E20)</f>
        <v xml:space="preserve"> </v>
      </c>
      <c r="G132" s="111"/>
      <c r="H132" s="111"/>
      <c r="I132" s="110" t="s">
        <v>33</v>
      </c>
      <c r="J132" s="146" t="str">
        <f>E26</f>
        <v xml:space="preserve"> </v>
      </c>
      <c r="K132" s="111"/>
      <c r="L132" s="113"/>
      <c r="M132" s="114"/>
      <c r="N132" s="114"/>
      <c r="O132" s="114"/>
      <c r="P132" s="114"/>
      <c r="Q132" s="114"/>
      <c r="R132" s="114"/>
      <c r="S132" s="111"/>
      <c r="T132" s="111"/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 x14ac:dyDescent="0.2">
      <c r="A133" s="111"/>
      <c r="B133" s="112"/>
      <c r="C133" s="111"/>
      <c r="D133" s="111"/>
      <c r="E133" s="111"/>
      <c r="F133" s="111"/>
      <c r="G133" s="111"/>
      <c r="H133" s="111"/>
      <c r="I133" s="111"/>
      <c r="J133" s="111"/>
      <c r="K133" s="111"/>
      <c r="L133" s="113"/>
      <c r="M133" s="114"/>
      <c r="N133" s="114"/>
      <c r="O133" s="114"/>
      <c r="P133" s="114"/>
      <c r="Q133" s="114"/>
      <c r="R133" s="114"/>
      <c r="S133" s="111"/>
      <c r="T133" s="111"/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 x14ac:dyDescent="0.2">
      <c r="A134" s="160"/>
      <c r="B134" s="161"/>
      <c r="C134" s="162" t="s">
        <v>190</v>
      </c>
      <c r="D134" s="163" t="s">
        <v>60</v>
      </c>
      <c r="E134" s="163" t="s">
        <v>56</v>
      </c>
      <c r="F134" s="163" t="s">
        <v>57</v>
      </c>
      <c r="G134" s="163" t="s">
        <v>191</v>
      </c>
      <c r="H134" s="163" t="s">
        <v>192</v>
      </c>
      <c r="I134" s="163" t="s">
        <v>193</v>
      </c>
      <c r="J134" s="164" t="s">
        <v>169</v>
      </c>
      <c r="K134" s="165" t="s">
        <v>194</v>
      </c>
      <c r="L134" s="166"/>
      <c r="M134" s="167" t="s">
        <v>1</v>
      </c>
      <c r="N134" s="168" t="s">
        <v>39</v>
      </c>
      <c r="O134" s="168" t="s">
        <v>195</v>
      </c>
      <c r="P134" s="168" t="s">
        <v>196</v>
      </c>
      <c r="Q134" s="168" t="s">
        <v>197</v>
      </c>
      <c r="R134" s="168" t="s">
        <v>198</v>
      </c>
      <c r="S134" s="168" t="s">
        <v>199</v>
      </c>
      <c r="T134" s="169" t="s">
        <v>200</v>
      </c>
      <c r="U134" s="160"/>
      <c r="V134" s="160"/>
      <c r="W134" s="94"/>
      <c r="X134" s="94"/>
      <c r="Y134" s="94"/>
      <c r="Z134" s="94"/>
      <c r="AA134" s="94"/>
      <c r="AB134" s="94"/>
      <c r="AC134" s="94"/>
      <c r="AD134" s="94"/>
      <c r="AE134" s="94"/>
    </row>
    <row r="135" spans="1:65" s="2" customFormat="1" ht="22.9" customHeight="1" x14ac:dyDescent="0.25">
      <c r="A135" s="111"/>
      <c r="B135" s="112"/>
      <c r="C135" s="170" t="s">
        <v>201</v>
      </c>
      <c r="D135" s="111"/>
      <c r="E135" s="111"/>
      <c r="F135" s="111"/>
      <c r="G135" s="111"/>
      <c r="H135" s="111"/>
      <c r="I135" s="111"/>
      <c r="J135" s="171">
        <f>BK135</f>
        <v>0</v>
      </c>
      <c r="K135" s="111"/>
      <c r="L135" s="112"/>
      <c r="M135" s="172"/>
      <c r="N135" s="173"/>
      <c r="O135" s="121"/>
      <c r="P135" s="174">
        <f>P136+P380</f>
        <v>0</v>
      </c>
      <c r="Q135" s="121"/>
      <c r="R135" s="174">
        <f>R136+R380</f>
        <v>0</v>
      </c>
      <c r="S135" s="121"/>
      <c r="T135" s="175">
        <f>T136+T380</f>
        <v>0</v>
      </c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  <c r="AT135" s="18" t="s">
        <v>74</v>
      </c>
      <c r="AU135" s="18" t="s">
        <v>171</v>
      </c>
      <c r="BK135" s="95">
        <f>BK136+BK380</f>
        <v>0</v>
      </c>
    </row>
    <row r="136" spans="1:65" s="12" customFormat="1" ht="25.9" customHeight="1" x14ac:dyDescent="0.2">
      <c r="A136" s="176"/>
      <c r="B136" s="177"/>
      <c r="C136" s="176"/>
      <c r="D136" s="178" t="s">
        <v>74</v>
      </c>
      <c r="E136" s="179" t="s">
        <v>202</v>
      </c>
      <c r="F136" s="179" t="s">
        <v>203</v>
      </c>
      <c r="G136" s="176"/>
      <c r="H136" s="176"/>
      <c r="I136" s="176"/>
      <c r="J136" s="180">
        <f>BK136</f>
        <v>0</v>
      </c>
      <c r="K136" s="176"/>
      <c r="L136" s="177"/>
      <c r="M136" s="181"/>
      <c r="N136" s="182"/>
      <c r="O136" s="182"/>
      <c r="P136" s="183">
        <f>P137+P220+P228+P234+P241+P246+P336+P370+P377</f>
        <v>0</v>
      </c>
      <c r="Q136" s="182"/>
      <c r="R136" s="183">
        <f>R137+R220+R228+R234+R241+R246+R336+R370+R377</f>
        <v>0</v>
      </c>
      <c r="S136" s="182"/>
      <c r="T136" s="184">
        <f>T137+T220+T228+T234+T241+T246+T336+T370+T377</f>
        <v>0</v>
      </c>
      <c r="U136" s="176"/>
      <c r="V136" s="176"/>
      <c r="AR136" s="96" t="s">
        <v>81</v>
      </c>
      <c r="AT136" s="97" t="s">
        <v>74</v>
      </c>
      <c r="AU136" s="97" t="s">
        <v>75</v>
      </c>
      <c r="AY136" s="96" t="s">
        <v>204</v>
      </c>
      <c r="BK136" s="98">
        <f>BK137+BK220+BK228+BK234+BK241+BK246+BK336+BK370+BK377</f>
        <v>0</v>
      </c>
    </row>
    <row r="137" spans="1:65" s="12" customFormat="1" ht="22.9" customHeight="1" x14ac:dyDescent="0.2">
      <c r="A137" s="176"/>
      <c r="B137" s="177"/>
      <c r="C137" s="176"/>
      <c r="D137" s="178" t="s">
        <v>74</v>
      </c>
      <c r="E137" s="185" t="s">
        <v>81</v>
      </c>
      <c r="F137" s="185" t="s">
        <v>1089</v>
      </c>
      <c r="G137" s="176"/>
      <c r="H137" s="176"/>
      <c r="I137" s="176"/>
      <c r="J137" s="186">
        <f>BK137</f>
        <v>0</v>
      </c>
      <c r="K137" s="176"/>
      <c r="L137" s="177"/>
      <c r="M137" s="181"/>
      <c r="N137" s="182"/>
      <c r="O137" s="182"/>
      <c r="P137" s="183">
        <f>SUM(P138:P219)</f>
        <v>0</v>
      </c>
      <c r="Q137" s="182"/>
      <c r="R137" s="183">
        <f>SUM(R138:R219)</f>
        <v>0</v>
      </c>
      <c r="S137" s="182"/>
      <c r="T137" s="184">
        <f>SUM(T138:T219)</f>
        <v>0</v>
      </c>
      <c r="U137" s="176"/>
      <c r="V137" s="176"/>
      <c r="AR137" s="96" t="s">
        <v>81</v>
      </c>
      <c r="AT137" s="97" t="s">
        <v>74</v>
      </c>
      <c r="AU137" s="97" t="s">
        <v>81</v>
      </c>
      <c r="AY137" s="96" t="s">
        <v>204</v>
      </c>
      <c r="BK137" s="98">
        <f>SUM(BK138:BK219)</f>
        <v>0</v>
      </c>
    </row>
    <row r="138" spans="1:65" s="2" customFormat="1" ht="33" customHeight="1" x14ac:dyDescent="0.2">
      <c r="A138" s="111"/>
      <c r="B138" s="112"/>
      <c r="C138" s="187" t="s">
        <v>81</v>
      </c>
      <c r="D138" s="187" t="s">
        <v>207</v>
      </c>
      <c r="E138" s="188" t="s">
        <v>3092</v>
      </c>
      <c r="F138" s="189" t="s">
        <v>3093</v>
      </c>
      <c r="G138" s="190" t="s">
        <v>349</v>
      </c>
      <c r="H138" s="191">
        <v>40.463999999999999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0</v>
      </c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211</v>
      </c>
      <c r="BM138" s="99" t="s">
        <v>83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3094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83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4" customFormat="1" x14ac:dyDescent="0.2">
      <c r="A140" s="198"/>
      <c r="B140" s="199"/>
      <c r="C140" s="198"/>
      <c r="D140" s="200" t="s">
        <v>212</v>
      </c>
      <c r="E140" s="201" t="s">
        <v>1</v>
      </c>
      <c r="F140" s="202" t="s">
        <v>3095</v>
      </c>
      <c r="G140" s="198"/>
      <c r="H140" s="203">
        <v>7.56</v>
      </c>
      <c r="I140" s="198"/>
      <c r="J140" s="198"/>
      <c r="K140" s="198"/>
      <c r="L140" s="199"/>
      <c r="M140" s="204"/>
      <c r="N140" s="205"/>
      <c r="O140" s="205"/>
      <c r="P140" s="205"/>
      <c r="Q140" s="205"/>
      <c r="R140" s="205"/>
      <c r="S140" s="205"/>
      <c r="T140" s="206"/>
      <c r="U140" s="198"/>
      <c r="V140" s="198"/>
      <c r="AT140" s="102" t="s">
        <v>212</v>
      </c>
      <c r="AU140" s="102" t="s">
        <v>83</v>
      </c>
      <c r="AV140" s="14" t="s">
        <v>83</v>
      </c>
      <c r="AW140" s="14" t="s">
        <v>32</v>
      </c>
      <c r="AX140" s="14" t="s">
        <v>75</v>
      </c>
      <c r="AY140" s="102" t="s">
        <v>204</v>
      </c>
    </row>
    <row r="141" spans="1:65" s="16" customFormat="1" x14ac:dyDescent="0.2">
      <c r="A141" s="232"/>
      <c r="B141" s="233"/>
      <c r="C141" s="232"/>
      <c r="D141" s="200" t="s">
        <v>212</v>
      </c>
      <c r="E141" s="234" t="s">
        <v>1</v>
      </c>
      <c r="F141" s="235" t="s">
        <v>1067</v>
      </c>
      <c r="G141" s="232"/>
      <c r="H141" s="236">
        <v>7.56</v>
      </c>
      <c r="I141" s="232"/>
      <c r="J141" s="232"/>
      <c r="K141" s="232"/>
      <c r="L141" s="233"/>
      <c r="M141" s="237"/>
      <c r="N141" s="238"/>
      <c r="O141" s="238"/>
      <c r="P141" s="238"/>
      <c r="Q141" s="238"/>
      <c r="R141" s="238"/>
      <c r="S141" s="238"/>
      <c r="T141" s="239"/>
      <c r="U141" s="232"/>
      <c r="V141" s="232"/>
      <c r="AT141" s="104" t="s">
        <v>212</v>
      </c>
      <c r="AU141" s="104" t="s">
        <v>83</v>
      </c>
      <c r="AV141" s="16" t="s">
        <v>230</v>
      </c>
      <c r="AW141" s="16" t="s">
        <v>32</v>
      </c>
      <c r="AX141" s="16" t="s">
        <v>75</v>
      </c>
      <c r="AY141" s="104" t="s">
        <v>204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3096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83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3097</v>
      </c>
      <c r="G143" s="198"/>
      <c r="H143" s="203">
        <v>5.4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3098</v>
      </c>
      <c r="G144" s="198"/>
      <c r="H144" s="203">
        <v>8.1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83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3099</v>
      </c>
      <c r="G145" s="198"/>
      <c r="H145" s="203">
        <v>6.048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3100</v>
      </c>
      <c r="G146" s="198"/>
      <c r="H146" s="203">
        <v>5.94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83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3101</v>
      </c>
      <c r="G147" s="198"/>
      <c r="H147" s="203">
        <v>5.04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3102</v>
      </c>
      <c r="G148" s="198"/>
      <c r="H148" s="203">
        <v>0.71299999999999997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4" customFormat="1" x14ac:dyDescent="0.2">
      <c r="A149" s="198"/>
      <c r="B149" s="199"/>
      <c r="C149" s="198"/>
      <c r="D149" s="200" t="s">
        <v>212</v>
      </c>
      <c r="E149" s="201" t="s">
        <v>1</v>
      </c>
      <c r="F149" s="202" t="s">
        <v>3103</v>
      </c>
      <c r="G149" s="198"/>
      <c r="H149" s="203">
        <v>1.1879999999999999</v>
      </c>
      <c r="I149" s="198"/>
      <c r="J149" s="198"/>
      <c r="K149" s="198"/>
      <c r="L149" s="199"/>
      <c r="M149" s="204"/>
      <c r="N149" s="205"/>
      <c r="O149" s="205"/>
      <c r="P149" s="205"/>
      <c r="Q149" s="205"/>
      <c r="R149" s="205"/>
      <c r="S149" s="205"/>
      <c r="T149" s="206"/>
      <c r="U149" s="198"/>
      <c r="V149" s="198"/>
      <c r="AT149" s="102" t="s">
        <v>212</v>
      </c>
      <c r="AU149" s="102" t="s">
        <v>83</v>
      </c>
      <c r="AV149" s="14" t="s">
        <v>83</v>
      </c>
      <c r="AW149" s="14" t="s">
        <v>32</v>
      </c>
      <c r="AX149" s="14" t="s">
        <v>75</v>
      </c>
      <c r="AY149" s="102" t="s">
        <v>204</v>
      </c>
    </row>
    <row r="150" spans="1:65" s="14" customFormat="1" x14ac:dyDescent="0.2">
      <c r="A150" s="198"/>
      <c r="B150" s="199"/>
      <c r="C150" s="198"/>
      <c r="D150" s="200" t="s">
        <v>212</v>
      </c>
      <c r="E150" s="201" t="s">
        <v>1</v>
      </c>
      <c r="F150" s="202" t="s">
        <v>3104</v>
      </c>
      <c r="G150" s="198"/>
      <c r="H150" s="203">
        <v>0.47499999999999998</v>
      </c>
      <c r="I150" s="198"/>
      <c r="J150" s="198"/>
      <c r="K150" s="198"/>
      <c r="L150" s="199"/>
      <c r="M150" s="204"/>
      <c r="N150" s="205"/>
      <c r="O150" s="205"/>
      <c r="P150" s="205"/>
      <c r="Q150" s="205"/>
      <c r="R150" s="205"/>
      <c r="S150" s="205"/>
      <c r="T150" s="206"/>
      <c r="U150" s="198"/>
      <c r="V150" s="198"/>
      <c r="AT150" s="102" t="s">
        <v>212</v>
      </c>
      <c r="AU150" s="102" t="s">
        <v>83</v>
      </c>
      <c r="AV150" s="14" t="s">
        <v>83</v>
      </c>
      <c r="AW150" s="14" t="s">
        <v>32</v>
      </c>
      <c r="AX150" s="14" t="s">
        <v>75</v>
      </c>
      <c r="AY150" s="102" t="s">
        <v>204</v>
      </c>
    </row>
    <row r="151" spans="1:65" s="16" customFormat="1" x14ac:dyDescent="0.2">
      <c r="A151" s="232"/>
      <c r="B151" s="233"/>
      <c r="C151" s="232"/>
      <c r="D151" s="200" t="s">
        <v>212</v>
      </c>
      <c r="E151" s="234" t="s">
        <v>1</v>
      </c>
      <c r="F151" s="235" t="s">
        <v>1067</v>
      </c>
      <c r="G151" s="232"/>
      <c r="H151" s="236">
        <v>32.904000000000003</v>
      </c>
      <c r="I151" s="232"/>
      <c r="J151" s="232"/>
      <c r="K151" s="232"/>
      <c r="L151" s="233"/>
      <c r="M151" s="237"/>
      <c r="N151" s="238"/>
      <c r="O151" s="238"/>
      <c r="P151" s="238"/>
      <c r="Q151" s="238"/>
      <c r="R151" s="238"/>
      <c r="S151" s="238"/>
      <c r="T151" s="239"/>
      <c r="U151" s="232"/>
      <c r="V151" s="232"/>
      <c r="AT151" s="104" t="s">
        <v>212</v>
      </c>
      <c r="AU151" s="104" t="s">
        <v>83</v>
      </c>
      <c r="AV151" s="16" t="s">
        <v>230</v>
      </c>
      <c r="AW151" s="16" t="s">
        <v>32</v>
      </c>
      <c r="AX151" s="16" t="s">
        <v>75</v>
      </c>
      <c r="AY151" s="104" t="s">
        <v>204</v>
      </c>
    </row>
    <row r="152" spans="1:65" s="15" customFormat="1" x14ac:dyDescent="0.2">
      <c r="A152" s="207"/>
      <c r="B152" s="208"/>
      <c r="C152" s="207"/>
      <c r="D152" s="200" t="s">
        <v>212</v>
      </c>
      <c r="E152" s="209" t="s">
        <v>1</v>
      </c>
      <c r="F152" s="210" t="s">
        <v>227</v>
      </c>
      <c r="G152" s="207"/>
      <c r="H152" s="211">
        <v>40.464000000000006</v>
      </c>
      <c r="I152" s="207"/>
      <c r="J152" s="207"/>
      <c r="K152" s="207"/>
      <c r="L152" s="208"/>
      <c r="M152" s="212"/>
      <c r="N152" s="213"/>
      <c r="O152" s="213"/>
      <c r="P152" s="213"/>
      <c r="Q152" s="213"/>
      <c r="R152" s="213"/>
      <c r="S152" s="213"/>
      <c r="T152" s="214"/>
      <c r="U152" s="207"/>
      <c r="V152" s="207"/>
      <c r="AT152" s="103" t="s">
        <v>212</v>
      </c>
      <c r="AU152" s="103" t="s">
        <v>83</v>
      </c>
      <c r="AV152" s="15" t="s">
        <v>211</v>
      </c>
      <c r="AW152" s="15" t="s">
        <v>32</v>
      </c>
      <c r="AX152" s="15" t="s">
        <v>81</v>
      </c>
      <c r="AY152" s="103" t="s">
        <v>204</v>
      </c>
    </row>
    <row r="153" spans="1:65" s="2" customFormat="1" ht="37.9" customHeight="1" x14ac:dyDescent="0.2">
      <c r="A153" s="111"/>
      <c r="B153" s="112"/>
      <c r="C153" s="187" t="s">
        <v>83</v>
      </c>
      <c r="D153" s="187" t="s">
        <v>207</v>
      </c>
      <c r="E153" s="188" t="s">
        <v>3105</v>
      </c>
      <c r="F153" s="189" t="s">
        <v>3106</v>
      </c>
      <c r="G153" s="190" t="s">
        <v>349</v>
      </c>
      <c r="H153" s="191">
        <v>5.532</v>
      </c>
      <c r="I153" s="192"/>
      <c r="J153" s="192">
        <f>ROUND(I153*H153,2)</f>
        <v>0</v>
      </c>
      <c r="K153" s="193"/>
      <c r="L153" s="112"/>
      <c r="M153" s="194" t="s">
        <v>1</v>
      </c>
      <c r="N153" s="195" t="s">
        <v>40</v>
      </c>
      <c r="O153" s="196">
        <v>0</v>
      </c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111"/>
      <c r="V153" s="111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211</v>
      </c>
      <c r="AT153" s="99" t="s">
        <v>207</v>
      </c>
      <c r="AU153" s="99" t="s">
        <v>83</v>
      </c>
      <c r="AY153" s="18" t="s">
        <v>204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8" t="s">
        <v>81</v>
      </c>
      <c r="BK153" s="100">
        <f>ROUND(I153*H153,2)</f>
        <v>0</v>
      </c>
      <c r="BL153" s="18" t="s">
        <v>211</v>
      </c>
      <c r="BM153" s="99" t="s">
        <v>211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3094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83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3107</v>
      </c>
      <c r="G155" s="198"/>
      <c r="H155" s="203">
        <v>2.52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6" customFormat="1" x14ac:dyDescent="0.2">
      <c r="A156" s="232"/>
      <c r="B156" s="233"/>
      <c r="C156" s="232"/>
      <c r="D156" s="200" t="s">
        <v>212</v>
      </c>
      <c r="E156" s="234" t="s">
        <v>1</v>
      </c>
      <c r="F156" s="235" t="s">
        <v>1067</v>
      </c>
      <c r="G156" s="232"/>
      <c r="H156" s="236">
        <v>2.52</v>
      </c>
      <c r="I156" s="232"/>
      <c r="J156" s="232"/>
      <c r="K156" s="232"/>
      <c r="L156" s="233"/>
      <c r="M156" s="237"/>
      <c r="N156" s="238"/>
      <c r="O156" s="238"/>
      <c r="P156" s="238"/>
      <c r="Q156" s="238"/>
      <c r="R156" s="238"/>
      <c r="S156" s="238"/>
      <c r="T156" s="239"/>
      <c r="U156" s="232"/>
      <c r="V156" s="232"/>
      <c r="AT156" s="104" t="s">
        <v>212</v>
      </c>
      <c r="AU156" s="104" t="s">
        <v>83</v>
      </c>
      <c r="AV156" s="16" t="s">
        <v>230</v>
      </c>
      <c r="AW156" s="16" t="s">
        <v>32</v>
      </c>
      <c r="AX156" s="16" t="s">
        <v>75</v>
      </c>
      <c r="AY156" s="104" t="s">
        <v>204</v>
      </c>
    </row>
    <row r="157" spans="1:65" s="13" customFormat="1" x14ac:dyDescent="0.2">
      <c r="A157" s="225"/>
      <c r="B157" s="226"/>
      <c r="C157" s="225"/>
      <c r="D157" s="200" t="s">
        <v>212</v>
      </c>
      <c r="E157" s="227" t="s">
        <v>1</v>
      </c>
      <c r="F157" s="228" t="s">
        <v>3096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83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4" customFormat="1" x14ac:dyDescent="0.2">
      <c r="A158" s="198"/>
      <c r="B158" s="199"/>
      <c r="C158" s="198"/>
      <c r="D158" s="200" t="s">
        <v>212</v>
      </c>
      <c r="E158" s="201" t="s">
        <v>1</v>
      </c>
      <c r="F158" s="202" t="s">
        <v>3108</v>
      </c>
      <c r="G158" s="198"/>
      <c r="H158" s="203">
        <v>0.54</v>
      </c>
      <c r="I158" s="198"/>
      <c r="J158" s="198"/>
      <c r="K158" s="198"/>
      <c r="L158" s="199"/>
      <c r="M158" s="204"/>
      <c r="N158" s="205"/>
      <c r="O158" s="205"/>
      <c r="P158" s="205"/>
      <c r="Q158" s="205"/>
      <c r="R158" s="205"/>
      <c r="S158" s="205"/>
      <c r="T158" s="206"/>
      <c r="U158" s="198"/>
      <c r="V158" s="198"/>
      <c r="AT158" s="102" t="s">
        <v>212</v>
      </c>
      <c r="AU158" s="102" t="s">
        <v>83</v>
      </c>
      <c r="AV158" s="14" t="s">
        <v>83</v>
      </c>
      <c r="AW158" s="14" t="s">
        <v>32</v>
      </c>
      <c r="AX158" s="14" t="s">
        <v>75</v>
      </c>
      <c r="AY158" s="102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3109</v>
      </c>
      <c r="G159" s="198"/>
      <c r="H159" s="203">
        <v>1.68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83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3110</v>
      </c>
      <c r="G160" s="198"/>
      <c r="H160" s="203">
        <v>0.23799999999999999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4" customFormat="1" x14ac:dyDescent="0.2">
      <c r="A161" s="198"/>
      <c r="B161" s="199"/>
      <c r="C161" s="198"/>
      <c r="D161" s="200" t="s">
        <v>212</v>
      </c>
      <c r="E161" s="201" t="s">
        <v>1</v>
      </c>
      <c r="F161" s="202" t="s">
        <v>3111</v>
      </c>
      <c r="G161" s="198"/>
      <c r="H161" s="203">
        <v>0.39600000000000002</v>
      </c>
      <c r="I161" s="198"/>
      <c r="J161" s="198"/>
      <c r="K161" s="198"/>
      <c r="L161" s="199"/>
      <c r="M161" s="204"/>
      <c r="N161" s="205"/>
      <c r="O161" s="205"/>
      <c r="P161" s="205"/>
      <c r="Q161" s="205"/>
      <c r="R161" s="205"/>
      <c r="S161" s="205"/>
      <c r="T161" s="206"/>
      <c r="U161" s="198"/>
      <c r="V161" s="198"/>
      <c r="AT161" s="102" t="s">
        <v>212</v>
      </c>
      <c r="AU161" s="102" t="s">
        <v>83</v>
      </c>
      <c r="AV161" s="14" t="s">
        <v>83</v>
      </c>
      <c r="AW161" s="14" t="s">
        <v>32</v>
      </c>
      <c r="AX161" s="14" t="s">
        <v>75</v>
      </c>
      <c r="AY161" s="102" t="s">
        <v>204</v>
      </c>
    </row>
    <row r="162" spans="1:65" s="14" customFormat="1" x14ac:dyDescent="0.2">
      <c r="A162" s="198"/>
      <c r="B162" s="199"/>
      <c r="C162" s="198"/>
      <c r="D162" s="200" t="s">
        <v>212</v>
      </c>
      <c r="E162" s="201" t="s">
        <v>1</v>
      </c>
      <c r="F162" s="202" t="s">
        <v>3112</v>
      </c>
      <c r="G162" s="198"/>
      <c r="H162" s="203">
        <v>0.158</v>
      </c>
      <c r="I162" s="198"/>
      <c r="J162" s="198"/>
      <c r="K162" s="198"/>
      <c r="L162" s="199"/>
      <c r="M162" s="204"/>
      <c r="N162" s="205"/>
      <c r="O162" s="205"/>
      <c r="P162" s="205"/>
      <c r="Q162" s="205"/>
      <c r="R162" s="205"/>
      <c r="S162" s="205"/>
      <c r="T162" s="206"/>
      <c r="U162" s="198"/>
      <c r="V162" s="198"/>
      <c r="AT162" s="102" t="s">
        <v>212</v>
      </c>
      <c r="AU162" s="102" t="s">
        <v>83</v>
      </c>
      <c r="AV162" s="14" t="s">
        <v>83</v>
      </c>
      <c r="AW162" s="14" t="s">
        <v>32</v>
      </c>
      <c r="AX162" s="14" t="s">
        <v>75</v>
      </c>
      <c r="AY162" s="102" t="s">
        <v>204</v>
      </c>
    </row>
    <row r="163" spans="1:65" s="16" customFormat="1" x14ac:dyDescent="0.2">
      <c r="A163" s="232"/>
      <c r="B163" s="233"/>
      <c r="C163" s="232"/>
      <c r="D163" s="200" t="s">
        <v>212</v>
      </c>
      <c r="E163" s="234" t="s">
        <v>1</v>
      </c>
      <c r="F163" s="235" t="s">
        <v>1067</v>
      </c>
      <c r="G163" s="232"/>
      <c r="H163" s="236">
        <v>3.0119999999999996</v>
      </c>
      <c r="I163" s="232"/>
      <c r="J163" s="232"/>
      <c r="K163" s="232"/>
      <c r="L163" s="233"/>
      <c r="M163" s="237"/>
      <c r="N163" s="238"/>
      <c r="O163" s="238"/>
      <c r="P163" s="238"/>
      <c r="Q163" s="238"/>
      <c r="R163" s="238"/>
      <c r="S163" s="238"/>
      <c r="T163" s="239"/>
      <c r="U163" s="232"/>
      <c r="V163" s="232"/>
      <c r="AT163" s="104" t="s">
        <v>212</v>
      </c>
      <c r="AU163" s="104" t="s">
        <v>83</v>
      </c>
      <c r="AV163" s="16" t="s">
        <v>230</v>
      </c>
      <c r="AW163" s="16" t="s">
        <v>32</v>
      </c>
      <c r="AX163" s="16" t="s">
        <v>75</v>
      </c>
      <c r="AY163" s="104" t="s">
        <v>204</v>
      </c>
    </row>
    <row r="164" spans="1:65" s="15" customFormat="1" x14ac:dyDescent="0.2">
      <c r="A164" s="207"/>
      <c r="B164" s="208"/>
      <c r="C164" s="207"/>
      <c r="D164" s="200" t="s">
        <v>212</v>
      </c>
      <c r="E164" s="209" t="s">
        <v>1</v>
      </c>
      <c r="F164" s="210" t="s">
        <v>227</v>
      </c>
      <c r="G164" s="207"/>
      <c r="H164" s="211">
        <v>5.532</v>
      </c>
      <c r="I164" s="207"/>
      <c r="J164" s="207"/>
      <c r="K164" s="207"/>
      <c r="L164" s="208"/>
      <c r="M164" s="212"/>
      <c r="N164" s="213"/>
      <c r="O164" s="213"/>
      <c r="P164" s="213"/>
      <c r="Q164" s="213"/>
      <c r="R164" s="213"/>
      <c r="S164" s="213"/>
      <c r="T164" s="214"/>
      <c r="U164" s="207"/>
      <c r="V164" s="207"/>
      <c r="AT164" s="103" t="s">
        <v>212</v>
      </c>
      <c r="AU164" s="103" t="s">
        <v>83</v>
      </c>
      <c r="AV164" s="15" t="s">
        <v>211</v>
      </c>
      <c r="AW164" s="15" t="s">
        <v>32</v>
      </c>
      <c r="AX164" s="15" t="s">
        <v>81</v>
      </c>
      <c r="AY164" s="103" t="s">
        <v>204</v>
      </c>
    </row>
    <row r="165" spans="1:65" s="2" customFormat="1" ht="37.9" customHeight="1" x14ac:dyDescent="0.2">
      <c r="A165" s="111"/>
      <c r="B165" s="112"/>
      <c r="C165" s="187" t="s">
        <v>230</v>
      </c>
      <c r="D165" s="187" t="s">
        <v>207</v>
      </c>
      <c r="E165" s="188" t="s">
        <v>3113</v>
      </c>
      <c r="F165" s="189" t="s">
        <v>3114</v>
      </c>
      <c r="G165" s="190" t="s">
        <v>349</v>
      </c>
      <c r="H165" s="191">
        <v>5.532</v>
      </c>
      <c r="I165" s="192"/>
      <c r="J165" s="192">
        <f>ROUND(I165*H165,2)</f>
        <v>0</v>
      </c>
      <c r="K165" s="193"/>
      <c r="L165" s="112"/>
      <c r="M165" s="194" t="s">
        <v>1</v>
      </c>
      <c r="N165" s="195" t="s">
        <v>40</v>
      </c>
      <c r="O165" s="196">
        <v>0</v>
      </c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8" t="s">
        <v>81</v>
      </c>
      <c r="BK165" s="100">
        <f>ROUND(I165*H165,2)</f>
        <v>0</v>
      </c>
      <c r="BL165" s="18" t="s">
        <v>211</v>
      </c>
      <c r="BM165" s="99" t="s">
        <v>205</v>
      </c>
    </row>
    <row r="166" spans="1:65" s="13" customFormat="1" x14ac:dyDescent="0.2">
      <c r="A166" s="225"/>
      <c r="B166" s="226"/>
      <c r="C166" s="225"/>
      <c r="D166" s="200" t="s">
        <v>212</v>
      </c>
      <c r="E166" s="227" t="s">
        <v>1</v>
      </c>
      <c r="F166" s="228" t="s">
        <v>3094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83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4" customFormat="1" x14ac:dyDescent="0.2">
      <c r="A167" s="198"/>
      <c r="B167" s="199"/>
      <c r="C167" s="198"/>
      <c r="D167" s="200" t="s">
        <v>212</v>
      </c>
      <c r="E167" s="201" t="s">
        <v>1</v>
      </c>
      <c r="F167" s="202" t="s">
        <v>3107</v>
      </c>
      <c r="G167" s="198"/>
      <c r="H167" s="203">
        <v>2.52</v>
      </c>
      <c r="I167" s="198"/>
      <c r="J167" s="198"/>
      <c r="K167" s="198"/>
      <c r="L167" s="199"/>
      <c r="M167" s="204"/>
      <c r="N167" s="205"/>
      <c r="O167" s="205"/>
      <c r="P167" s="205"/>
      <c r="Q167" s="205"/>
      <c r="R167" s="205"/>
      <c r="S167" s="205"/>
      <c r="T167" s="206"/>
      <c r="U167" s="198"/>
      <c r="V167" s="198"/>
      <c r="AT167" s="102" t="s">
        <v>212</v>
      </c>
      <c r="AU167" s="102" t="s">
        <v>83</v>
      </c>
      <c r="AV167" s="14" t="s">
        <v>83</v>
      </c>
      <c r="AW167" s="14" t="s">
        <v>32</v>
      </c>
      <c r="AX167" s="14" t="s">
        <v>75</v>
      </c>
      <c r="AY167" s="102" t="s">
        <v>204</v>
      </c>
    </row>
    <row r="168" spans="1:65" s="16" customFormat="1" x14ac:dyDescent="0.2">
      <c r="A168" s="232"/>
      <c r="B168" s="233"/>
      <c r="C168" s="232"/>
      <c r="D168" s="200" t="s">
        <v>212</v>
      </c>
      <c r="E168" s="234" t="s">
        <v>1</v>
      </c>
      <c r="F168" s="235" t="s">
        <v>1067</v>
      </c>
      <c r="G168" s="232"/>
      <c r="H168" s="236">
        <v>2.52</v>
      </c>
      <c r="I168" s="232"/>
      <c r="J168" s="232"/>
      <c r="K168" s="232"/>
      <c r="L168" s="233"/>
      <c r="M168" s="237"/>
      <c r="N168" s="238"/>
      <c r="O168" s="238"/>
      <c r="P168" s="238"/>
      <c r="Q168" s="238"/>
      <c r="R168" s="238"/>
      <c r="S168" s="238"/>
      <c r="T168" s="239"/>
      <c r="U168" s="232"/>
      <c r="V168" s="232"/>
      <c r="AT168" s="104" t="s">
        <v>212</v>
      </c>
      <c r="AU168" s="104" t="s">
        <v>83</v>
      </c>
      <c r="AV168" s="16" t="s">
        <v>230</v>
      </c>
      <c r="AW168" s="16" t="s">
        <v>32</v>
      </c>
      <c r="AX168" s="16" t="s">
        <v>75</v>
      </c>
      <c r="AY168" s="104" t="s">
        <v>204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3096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83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3108</v>
      </c>
      <c r="G170" s="198"/>
      <c r="H170" s="203">
        <v>0.54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3109</v>
      </c>
      <c r="G171" s="198"/>
      <c r="H171" s="203">
        <v>1.68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83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3110</v>
      </c>
      <c r="G172" s="198"/>
      <c r="H172" s="203">
        <v>0.23799999999999999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4" customFormat="1" x14ac:dyDescent="0.2">
      <c r="A173" s="198"/>
      <c r="B173" s="199"/>
      <c r="C173" s="198"/>
      <c r="D173" s="200" t="s">
        <v>212</v>
      </c>
      <c r="E173" s="201" t="s">
        <v>1</v>
      </c>
      <c r="F173" s="202" t="s">
        <v>3111</v>
      </c>
      <c r="G173" s="198"/>
      <c r="H173" s="203">
        <v>0.39600000000000002</v>
      </c>
      <c r="I173" s="198"/>
      <c r="J173" s="198"/>
      <c r="K173" s="198"/>
      <c r="L173" s="199"/>
      <c r="M173" s="204"/>
      <c r="N173" s="205"/>
      <c r="O173" s="205"/>
      <c r="P173" s="205"/>
      <c r="Q173" s="205"/>
      <c r="R173" s="205"/>
      <c r="S173" s="205"/>
      <c r="T173" s="206"/>
      <c r="U173" s="198"/>
      <c r="V173" s="198"/>
      <c r="AT173" s="102" t="s">
        <v>212</v>
      </c>
      <c r="AU173" s="102" t="s">
        <v>83</v>
      </c>
      <c r="AV173" s="14" t="s">
        <v>83</v>
      </c>
      <c r="AW173" s="14" t="s">
        <v>32</v>
      </c>
      <c r="AX173" s="14" t="s">
        <v>75</v>
      </c>
      <c r="AY173" s="102" t="s">
        <v>204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3112</v>
      </c>
      <c r="G174" s="198"/>
      <c r="H174" s="203">
        <v>0.158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6" customFormat="1" x14ac:dyDescent="0.2">
      <c r="A175" s="232"/>
      <c r="B175" s="233"/>
      <c r="C175" s="232"/>
      <c r="D175" s="200" t="s">
        <v>212</v>
      </c>
      <c r="E175" s="234" t="s">
        <v>1</v>
      </c>
      <c r="F175" s="235" t="s">
        <v>1067</v>
      </c>
      <c r="G175" s="232"/>
      <c r="H175" s="236">
        <v>3.0119999999999996</v>
      </c>
      <c r="I175" s="232"/>
      <c r="J175" s="232"/>
      <c r="K175" s="232"/>
      <c r="L175" s="233"/>
      <c r="M175" s="237"/>
      <c r="N175" s="238"/>
      <c r="O175" s="238"/>
      <c r="P175" s="238"/>
      <c r="Q175" s="238"/>
      <c r="R175" s="238"/>
      <c r="S175" s="238"/>
      <c r="T175" s="239"/>
      <c r="U175" s="232"/>
      <c r="V175" s="232"/>
      <c r="AT175" s="104" t="s">
        <v>212</v>
      </c>
      <c r="AU175" s="104" t="s">
        <v>83</v>
      </c>
      <c r="AV175" s="16" t="s">
        <v>230</v>
      </c>
      <c r="AW175" s="16" t="s">
        <v>32</v>
      </c>
      <c r="AX175" s="16" t="s">
        <v>75</v>
      </c>
      <c r="AY175" s="104" t="s">
        <v>204</v>
      </c>
    </row>
    <row r="176" spans="1:65" s="15" customFormat="1" x14ac:dyDescent="0.2">
      <c r="A176" s="207"/>
      <c r="B176" s="208"/>
      <c r="C176" s="207"/>
      <c r="D176" s="200" t="s">
        <v>212</v>
      </c>
      <c r="E176" s="209" t="s">
        <v>1</v>
      </c>
      <c r="F176" s="210" t="s">
        <v>227</v>
      </c>
      <c r="G176" s="207"/>
      <c r="H176" s="211">
        <v>5.532</v>
      </c>
      <c r="I176" s="207"/>
      <c r="J176" s="207"/>
      <c r="K176" s="207"/>
      <c r="L176" s="208"/>
      <c r="M176" s="212"/>
      <c r="N176" s="213"/>
      <c r="O176" s="213"/>
      <c r="P176" s="213"/>
      <c r="Q176" s="213"/>
      <c r="R176" s="213"/>
      <c r="S176" s="213"/>
      <c r="T176" s="214"/>
      <c r="U176" s="207"/>
      <c r="V176" s="207"/>
      <c r="AT176" s="103" t="s">
        <v>212</v>
      </c>
      <c r="AU176" s="103" t="s">
        <v>83</v>
      </c>
      <c r="AV176" s="15" t="s">
        <v>211</v>
      </c>
      <c r="AW176" s="15" t="s">
        <v>32</v>
      </c>
      <c r="AX176" s="15" t="s">
        <v>81</v>
      </c>
      <c r="AY176" s="103" t="s">
        <v>204</v>
      </c>
    </row>
    <row r="177" spans="1:65" s="2" customFormat="1" ht="33" customHeight="1" x14ac:dyDescent="0.2">
      <c r="A177" s="111"/>
      <c r="B177" s="112"/>
      <c r="C177" s="187" t="s">
        <v>211</v>
      </c>
      <c r="D177" s="187" t="s">
        <v>207</v>
      </c>
      <c r="E177" s="188" t="s">
        <v>1100</v>
      </c>
      <c r="F177" s="189" t="s">
        <v>1101</v>
      </c>
      <c r="G177" s="190" t="s">
        <v>349</v>
      </c>
      <c r="H177" s="191">
        <v>59.244</v>
      </c>
      <c r="I177" s="192"/>
      <c r="J177" s="192">
        <f>ROUND(I177*H177,2)</f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8" t="s">
        <v>81</v>
      </c>
      <c r="BK177" s="100">
        <f>ROUND(I177*H177,2)</f>
        <v>0</v>
      </c>
      <c r="BL177" s="18" t="s">
        <v>211</v>
      </c>
      <c r="BM177" s="99" t="s">
        <v>278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3115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83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4" customFormat="1" x14ac:dyDescent="0.2">
      <c r="A179" s="198"/>
      <c r="B179" s="199"/>
      <c r="C179" s="198"/>
      <c r="D179" s="200" t="s">
        <v>212</v>
      </c>
      <c r="E179" s="201" t="s">
        <v>1</v>
      </c>
      <c r="F179" s="202" t="s">
        <v>3116</v>
      </c>
      <c r="G179" s="198"/>
      <c r="H179" s="203">
        <v>24.062999999999999</v>
      </c>
      <c r="I179" s="198"/>
      <c r="J179" s="198"/>
      <c r="K179" s="198"/>
      <c r="L179" s="199"/>
      <c r="M179" s="204"/>
      <c r="N179" s="205"/>
      <c r="O179" s="205"/>
      <c r="P179" s="205"/>
      <c r="Q179" s="205"/>
      <c r="R179" s="205"/>
      <c r="S179" s="205"/>
      <c r="T179" s="206"/>
      <c r="U179" s="198"/>
      <c r="V179" s="198"/>
      <c r="AT179" s="102" t="s">
        <v>212</v>
      </c>
      <c r="AU179" s="102" t="s">
        <v>83</v>
      </c>
      <c r="AV179" s="14" t="s">
        <v>83</v>
      </c>
      <c r="AW179" s="14" t="s">
        <v>32</v>
      </c>
      <c r="AX179" s="14" t="s">
        <v>75</v>
      </c>
      <c r="AY179" s="102" t="s">
        <v>204</v>
      </c>
    </row>
    <row r="180" spans="1:65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3117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83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65" s="14" customFormat="1" x14ac:dyDescent="0.2">
      <c r="A181" s="198"/>
      <c r="B181" s="199"/>
      <c r="C181" s="198"/>
      <c r="D181" s="200" t="s">
        <v>212</v>
      </c>
      <c r="E181" s="201" t="s">
        <v>1</v>
      </c>
      <c r="F181" s="202" t="s">
        <v>3118</v>
      </c>
      <c r="G181" s="198"/>
      <c r="H181" s="203">
        <v>35.180999999999997</v>
      </c>
      <c r="I181" s="198"/>
      <c r="J181" s="198"/>
      <c r="K181" s="198"/>
      <c r="L181" s="199"/>
      <c r="M181" s="204"/>
      <c r="N181" s="205"/>
      <c r="O181" s="205"/>
      <c r="P181" s="205"/>
      <c r="Q181" s="205"/>
      <c r="R181" s="205"/>
      <c r="S181" s="205"/>
      <c r="T181" s="206"/>
      <c r="U181" s="198"/>
      <c r="V181" s="198"/>
      <c r="AT181" s="102" t="s">
        <v>212</v>
      </c>
      <c r="AU181" s="102" t="s">
        <v>83</v>
      </c>
      <c r="AV181" s="14" t="s">
        <v>83</v>
      </c>
      <c r="AW181" s="14" t="s">
        <v>32</v>
      </c>
      <c r="AX181" s="14" t="s">
        <v>75</v>
      </c>
      <c r="AY181" s="102" t="s">
        <v>204</v>
      </c>
    </row>
    <row r="182" spans="1:65" s="15" customFormat="1" x14ac:dyDescent="0.2">
      <c r="A182" s="207"/>
      <c r="B182" s="208"/>
      <c r="C182" s="207"/>
      <c r="D182" s="200" t="s">
        <v>212</v>
      </c>
      <c r="E182" s="209" t="s">
        <v>1</v>
      </c>
      <c r="F182" s="210" t="s">
        <v>227</v>
      </c>
      <c r="G182" s="207"/>
      <c r="H182" s="211">
        <v>59.244</v>
      </c>
      <c r="I182" s="207"/>
      <c r="J182" s="207"/>
      <c r="K182" s="207"/>
      <c r="L182" s="208"/>
      <c r="M182" s="212"/>
      <c r="N182" s="213"/>
      <c r="O182" s="213"/>
      <c r="P182" s="213"/>
      <c r="Q182" s="213"/>
      <c r="R182" s="213"/>
      <c r="S182" s="213"/>
      <c r="T182" s="214"/>
      <c r="U182" s="207"/>
      <c r="V182" s="207"/>
      <c r="AT182" s="103" t="s">
        <v>212</v>
      </c>
      <c r="AU182" s="103" t="s">
        <v>83</v>
      </c>
      <c r="AV182" s="15" t="s">
        <v>211</v>
      </c>
      <c r="AW182" s="15" t="s">
        <v>32</v>
      </c>
      <c r="AX182" s="15" t="s">
        <v>81</v>
      </c>
      <c r="AY182" s="103" t="s">
        <v>204</v>
      </c>
    </row>
    <row r="183" spans="1:65" s="2" customFormat="1" ht="37.9" customHeight="1" x14ac:dyDescent="0.2">
      <c r="A183" s="111"/>
      <c r="B183" s="112"/>
      <c r="C183" s="187" t="s">
        <v>288</v>
      </c>
      <c r="D183" s="187" t="s">
        <v>207</v>
      </c>
      <c r="E183" s="188" t="s">
        <v>1102</v>
      </c>
      <c r="F183" s="189" t="s">
        <v>1103</v>
      </c>
      <c r="G183" s="190" t="s">
        <v>349</v>
      </c>
      <c r="H183" s="191">
        <v>177.732</v>
      </c>
      <c r="I183" s="192"/>
      <c r="J183" s="192">
        <f>ROUND(I183*H183,2)</f>
        <v>0</v>
      </c>
      <c r="K183" s="193"/>
      <c r="L183" s="112"/>
      <c r="M183" s="194" t="s">
        <v>1</v>
      </c>
      <c r="N183" s="195" t="s">
        <v>40</v>
      </c>
      <c r="O183" s="196">
        <v>0</v>
      </c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211</v>
      </c>
      <c r="AT183" s="99" t="s">
        <v>207</v>
      </c>
      <c r="AU183" s="99" t="s">
        <v>83</v>
      </c>
      <c r="AY183" s="18" t="s">
        <v>204</v>
      </c>
      <c r="BE183" s="100">
        <f>IF(N183="základní",J183,0)</f>
        <v>0</v>
      </c>
      <c r="BF183" s="100">
        <f>IF(N183="snížená",J183,0)</f>
        <v>0</v>
      </c>
      <c r="BG183" s="100">
        <f>IF(N183="zákl. přenesená",J183,0)</f>
        <v>0</v>
      </c>
      <c r="BH183" s="100">
        <f>IF(N183="sníž. přenesená",J183,0)</f>
        <v>0</v>
      </c>
      <c r="BI183" s="100">
        <f>IF(N183="nulová",J183,0)</f>
        <v>0</v>
      </c>
      <c r="BJ183" s="18" t="s">
        <v>81</v>
      </c>
      <c r="BK183" s="100">
        <f>ROUND(I183*H183,2)</f>
        <v>0</v>
      </c>
      <c r="BL183" s="18" t="s">
        <v>211</v>
      </c>
      <c r="BM183" s="99" t="s">
        <v>291</v>
      </c>
    </row>
    <row r="184" spans="1:65" s="14" customFormat="1" x14ac:dyDescent="0.2">
      <c r="A184" s="198"/>
      <c r="B184" s="199"/>
      <c r="C184" s="198"/>
      <c r="D184" s="200" t="s">
        <v>212</v>
      </c>
      <c r="E184" s="201" t="s">
        <v>1</v>
      </c>
      <c r="F184" s="202" t="s">
        <v>3119</v>
      </c>
      <c r="G184" s="198"/>
      <c r="H184" s="203">
        <v>177.732</v>
      </c>
      <c r="I184" s="198"/>
      <c r="J184" s="198"/>
      <c r="K184" s="198"/>
      <c r="L184" s="199"/>
      <c r="M184" s="204"/>
      <c r="N184" s="205"/>
      <c r="O184" s="205"/>
      <c r="P184" s="205"/>
      <c r="Q184" s="205"/>
      <c r="R184" s="205"/>
      <c r="S184" s="205"/>
      <c r="T184" s="206"/>
      <c r="U184" s="198"/>
      <c r="V184" s="198"/>
      <c r="AT184" s="102" t="s">
        <v>212</v>
      </c>
      <c r="AU184" s="102" t="s">
        <v>83</v>
      </c>
      <c r="AV184" s="14" t="s">
        <v>83</v>
      </c>
      <c r="AW184" s="14" t="s">
        <v>32</v>
      </c>
      <c r="AX184" s="14" t="s">
        <v>75</v>
      </c>
      <c r="AY184" s="102" t="s">
        <v>204</v>
      </c>
    </row>
    <row r="185" spans="1:65" s="15" customFormat="1" x14ac:dyDescent="0.2">
      <c r="A185" s="207"/>
      <c r="B185" s="208"/>
      <c r="C185" s="207"/>
      <c r="D185" s="200" t="s">
        <v>212</v>
      </c>
      <c r="E185" s="209" t="s">
        <v>1</v>
      </c>
      <c r="F185" s="210" t="s">
        <v>227</v>
      </c>
      <c r="G185" s="207"/>
      <c r="H185" s="211">
        <v>177.732</v>
      </c>
      <c r="I185" s="207"/>
      <c r="J185" s="207"/>
      <c r="K185" s="207"/>
      <c r="L185" s="208"/>
      <c r="M185" s="212"/>
      <c r="N185" s="213"/>
      <c r="O185" s="213"/>
      <c r="P185" s="213"/>
      <c r="Q185" s="213"/>
      <c r="R185" s="213"/>
      <c r="S185" s="213"/>
      <c r="T185" s="214"/>
      <c r="U185" s="207"/>
      <c r="V185" s="207"/>
      <c r="AT185" s="103" t="s">
        <v>212</v>
      </c>
      <c r="AU185" s="103" t="s">
        <v>83</v>
      </c>
      <c r="AV185" s="15" t="s">
        <v>211</v>
      </c>
      <c r="AW185" s="15" t="s">
        <v>32</v>
      </c>
      <c r="AX185" s="15" t="s">
        <v>81</v>
      </c>
      <c r="AY185" s="103" t="s">
        <v>204</v>
      </c>
    </row>
    <row r="186" spans="1:65" s="2" customFormat="1" ht="33" customHeight="1" x14ac:dyDescent="0.2">
      <c r="A186" s="111"/>
      <c r="B186" s="112"/>
      <c r="C186" s="187" t="s">
        <v>205</v>
      </c>
      <c r="D186" s="187" t="s">
        <v>207</v>
      </c>
      <c r="E186" s="188" t="s">
        <v>1105</v>
      </c>
      <c r="F186" s="189" t="s">
        <v>1106</v>
      </c>
      <c r="G186" s="190" t="s">
        <v>349</v>
      </c>
      <c r="H186" s="191">
        <v>11.064</v>
      </c>
      <c r="I186" s="192"/>
      <c r="J186" s="192">
        <f>ROUND(I186*H186,2)</f>
        <v>0</v>
      </c>
      <c r="K186" s="193"/>
      <c r="L186" s="112"/>
      <c r="M186" s="194" t="s">
        <v>1</v>
      </c>
      <c r="N186" s="195" t="s">
        <v>40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211</v>
      </c>
      <c r="AT186" s="99" t="s">
        <v>207</v>
      </c>
      <c r="AU186" s="99" t="s">
        <v>83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211</v>
      </c>
      <c r="BM186" s="99" t="s">
        <v>295</v>
      </c>
    </row>
    <row r="187" spans="1:65" s="2" customFormat="1" ht="37.9" customHeight="1" x14ac:dyDescent="0.2">
      <c r="A187" s="111"/>
      <c r="B187" s="112"/>
      <c r="C187" s="187" t="s">
        <v>302</v>
      </c>
      <c r="D187" s="187" t="s">
        <v>207</v>
      </c>
      <c r="E187" s="188" t="s">
        <v>1107</v>
      </c>
      <c r="F187" s="189" t="s">
        <v>1108</v>
      </c>
      <c r="G187" s="190" t="s">
        <v>349</v>
      </c>
      <c r="H187" s="191">
        <v>33.192</v>
      </c>
      <c r="I187" s="192"/>
      <c r="J187" s="192">
        <f>ROUND(I187*H187,2)</f>
        <v>0</v>
      </c>
      <c r="K187" s="193"/>
      <c r="L187" s="112"/>
      <c r="M187" s="194" t="s">
        <v>1</v>
      </c>
      <c r="N187" s="195" t="s">
        <v>40</v>
      </c>
      <c r="O187" s="196">
        <v>0</v>
      </c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211</v>
      </c>
      <c r="AT187" s="99" t="s">
        <v>207</v>
      </c>
      <c r="AU187" s="99" t="s">
        <v>83</v>
      </c>
      <c r="AY187" s="18" t="s">
        <v>204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8" t="s">
        <v>81</v>
      </c>
      <c r="BK187" s="100">
        <f>ROUND(I187*H187,2)</f>
        <v>0</v>
      </c>
      <c r="BL187" s="18" t="s">
        <v>211</v>
      </c>
      <c r="BM187" s="99" t="s">
        <v>305</v>
      </c>
    </row>
    <row r="188" spans="1:65" s="14" customFormat="1" x14ac:dyDescent="0.2">
      <c r="A188" s="198"/>
      <c r="B188" s="199"/>
      <c r="C188" s="198"/>
      <c r="D188" s="200" t="s">
        <v>212</v>
      </c>
      <c r="E188" s="201" t="s">
        <v>1</v>
      </c>
      <c r="F188" s="202" t="s">
        <v>3120</v>
      </c>
      <c r="G188" s="198"/>
      <c r="H188" s="203">
        <v>33.192</v>
      </c>
      <c r="I188" s="198"/>
      <c r="J188" s="198"/>
      <c r="K188" s="198"/>
      <c r="L188" s="199"/>
      <c r="M188" s="204"/>
      <c r="N188" s="205"/>
      <c r="O188" s="205"/>
      <c r="P188" s="205"/>
      <c r="Q188" s="205"/>
      <c r="R188" s="205"/>
      <c r="S188" s="205"/>
      <c r="T188" s="206"/>
      <c r="U188" s="198"/>
      <c r="V188" s="198"/>
      <c r="AT188" s="102" t="s">
        <v>212</v>
      </c>
      <c r="AU188" s="102" t="s">
        <v>83</v>
      </c>
      <c r="AV188" s="14" t="s">
        <v>83</v>
      </c>
      <c r="AW188" s="14" t="s">
        <v>32</v>
      </c>
      <c r="AX188" s="14" t="s">
        <v>75</v>
      </c>
      <c r="AY188" s="102" t="s">
        <v>204</v>
      </c>
    </row>
    <row r="189" spans="1:65" s="15" customFormat="1" x14ac:dyDescent="0.2">
      <c r="A189" s="207"/>
      <c r="B189" s="208"/>
      <c r="C189" s="207"/>
      <c r="D189" s="200" t="s">
        <v>212</v>
      </c>
      <c r="E189" s="209" t="s">
        <v>1</v>
      </c>
      <c r="F189" s="210" t="s">
        <v>227</v>
      </c>
      <c r="G189" s="207"/>
      <c r="H189" s="211">
        <v>33.192</v>
      </c>
      <c r="I189" s="207"/>
      <c r="J189" s="207"/>
      <c r="K189" s="207"/>
      <c r="L189" s="208"/>
      <c r="M189" s="212"/>
      <c r="N189" s="213"/>
      <c r="O189" s="213"/>
      <c r="P189" s="213"/>
      <c r="Q189" s="213"/>
      <c r="R189" s="213"/>
      <c r="S189" s="213"/>
      <c r="T189" s="214"/>
      <c r="U189" s="207"/>
      <c r="V189" s="207"/>
      <c r="AT189" s="103" t="s">
        <v>212</v>
      </c>
      <c r="AU189" s="103" t="s">
        <v>83</v>
      </c>
      <c r="AV189" s="15" t="s">
        <v>211</v>
      </c>
      <c r="AW189" s="15" t="s">
        <v>32</v>
      </c>
      <c r="AX189" s="15" t="s">
        <v>81</v>
      </c>
      <c r="AY189" s="103" t="s">
        <v>204</v>
      </c>
    </row>
    <row r="190" spans="1:65" s="2" customFormat="1" ht="37.9" customHeight="1" x14ac:dyDescent="0.2">
      <c r="A190" s="111"/>
      <c r="B190" s="112"/>
      <c r="C190" s="187" t="s">
        <v>278</v>
      </c>
      <c r="D190" s="187" t="s">
        <v>207</v>
      </c>
      <c r="E190" s="188" t="s">
        <v>1110</v>
      </c>
      <c r="F190" s="189" t="s">
        <v>1111</v>
      </c>
      <c r="G190" s="190" t="s">
        <v>349</v>
      </c>
      <c r="H190" s="191">
        <v>24.062999999999999</v>
      </c>
      <c r="I190" s="192"/>
      <c r="J190" s="192">
        <f>ROUND(I190*H190,2)</f>
        <v>0</v>
      </c>
      <c r="K190" s="193"/>
      <c r="L190" s="112"/>
      <c r="M190" s="194" t="s">
        <v>1</v>
      </c>
      <c r="N190" s="195" t="s">
        <v>40</v>
      </c>
      <c r="O190" s="196">
        <v>0</v>
      </c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211</v>
      </c>
      <c r="AT190" s="99" t="s">
        <v>207</v>
      </c>
      <c r="AU190" s="99" t="s">
        <v>83</v>
      </c>
      <c r="AY190" s="18" t="s">
        <v>204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8" t="s">
        <v>81</v>
      </c>
      <c r="BK190" s="100">
        <f>ROUND(I190*H190,2)</f>
        <v>0</v>
      </c>
      <c r="BL190" s="18" t="s">
        <v>211</v>
      </c>
      <c r="BM190" s="99" t="s">
        <v>310</v>
      </c>
    </row>
    <row r="191" spans="1:65" s="14" customFormat="1" x14ac:dyDescent="0.2">
      <c r="A191" s="198"/>
      <c r="B191" s="199"/>
      <c r="C191" s="198"/>
      <c r="D191" s="200" t="s">
        <v>212</v>
      </c>
      <c r="E191" s="201" t="s">
        <v>1</v>
      </c>
      <c r="F191" s="202" t="s">
        <v>3121</v>
      </c>
      <c r="G191" s="198"/>
      <c r="H191" s="203">
        <v>24.062999999999999</v>
      </c>
      <c r="I191" s="198"/>
      <c r="J191" s="198"/>
      <c r="K191" s="198"/>
      <c r="L191" s="199"/>
      <c r="M191" s="204"/>
      <c r="N191" s="205"/>
      <c r="O191" s="205"/>
      <c r="P191" s="205"/>
      <c r="Q191" s="205"/>
      <c r="R191" s="205"/>
      <c r="S191" s="205"/>
      <c r="T191" s="206"/>
      <c r="U191" s="198"/>
      <c r="V191" s="198"/>
      <c r="AT191" s="102" t="s">
        <v>212</v>
      </c>
      <c r="AU191" s="102" t="s">
        <v>83</v>
      </c>
      <c r="AV191" s="14" t="s">
        <v>83</v>
      </c>
      <c r="AW191" s="14" t="s">
        <v>32</v>
      </c>
      <c r="AX191" s="14" t="s">
        <v>75</v>
      </c>
      <c r="AY191" s="102" t="s">
        <v>204</v>
      </c>
    </row>
    <row r="192" spans="1:65" s="15" customFormat="1" x14ac:dyDescent="0.2">
      <c r="A192" s="207"/>
      <c r="B192" s="208"/>
      <c r="C192" s="207"/>
      <c r="D192" s="200" t="s">
        <v>212</v>
      </c>
      <c r="E192" s="209" t="s">
        <v>1</v>
      </c>
      <c r="F192" s="210" t="s">
        <v>227</v>
      </c>
      <c r="G192" s="207"/>
      <c r="H192" s="211">
        <v>24.062999999999999</v>
      </c>
      <c r="I192" s="207"/>
      <c r="J192" s="207"/>
      <c r="K192" s="207"/>
      <c r="L192" s="208"/>
      <c r="M192" s="212"/>
      <c r="N192" s="213"/>
      <c r="O192" s="213"/>
      <c r="P192" s="213"/>
      <c r="Q192" s="213"/>
      <c r="R192" s="213"/>
      <c r="S192" s="213"/>
      <c r="T192" s="214"/>
      <c r="U192" s="207"/>
      <c r="V192" s="207"/>
      <c r="AT192" s="103" t="s">
        <v>212</v>
      </c>
      <c r="AU192" s="103" t="s">
        <v>83</v>
      </c>
      <c r="AV192" s="15" t="s">
        <v>211</v>
      </c>
      <c r="AW192" s="15" t="s">
        <v>32</v>
      </c>
      <c r="AX192" s="15" t="s">
        <v>81</v>
      </c>
      <c r="AY192" s="103" t="s">
        <v>204</v>
      </c>
    </row>
    <row r="193" spans="1:65" s="2" customFormat="1" ht="37.9" customHeight="1" x14ac:dyDescent="0.2">
      <c r="A193" s="111"/>
      <c r="B193" s="112"/>
      <c r="C193" s="187" t="s">
        <v>284</v>
      </c>
      <c r="D193" s="187" t="s">
        <v>207</v>
      </c>
      <c r="E193" s="188" t="s">
        <v>1112</v>
      </c>
      <c r="F193" s="189" t="s">
        <v>1113</v>
      </c>
      <c r="G193" s="190" t="s">
        <v>349</v>
      </c>
      <c r="H193" s="191">
        <v>72.188999999999993</v>
      </c>
      <c r="I193" s="192"/>
      <c r="J193" s="192">
        <f>ROUND(I193*H193,2)</f>
        <v>0</v>
      </c>
      <c r="K193" s="193"/>
      <c r="L193" s="112"/>
      <c r="M193" s="194" t="s">
        <v>1</v>
      </c>
      <c r="N193" s="195" t="s">
        <v>40</v>
      </c>
      <c r="O193" s="196">
        <v>0</v>
      </c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111"/>
      <c r="V193" s="111"/>
      <c r="W193" s="29"/>
      <c r="X193" s="29"/>
      <c r="Y193" s="29"/>
      <c r="Z193" s="29"/>
      <c r="AA193" s="29"/>
      <c r="AB193" s="29"/>
      <c r="AC193" s="29"/>
      <c r="AD193" s="29"/>
      <c r="AE193" s="29"/>
      <c r="AR193" s="99" t="s">
        <v>211</v>
      </c>
      <c r="AT193" s="99" t="s">
        <v>207</v>
      </c>
      <c r="AU193" s="99" t="s">
        <v>83</v>
      </c>
      <c r="AY193" s="18" t="s">
        <v>204</v>
      </c>
      <c r="BE193" s="100">
        <f>IF(N193="základní",J193,0)</f>
        <v>0</v>
      </c>
      <c r="BF193" s="100">
        <f>IF(N193="snížená",J193,0)</f>
        <v>0</v>
      </c>
      <c r="BG193" s="100">
        <f>IF(N193="zákl. přenesená",J193,0)</f>
        <v>0</v>
      </c>
      <c r="BH193" s="100">
        <f>IF(N193="sníž. přenesená",J193,0)</f>
        <v>0</v>
      </c>
      <c r="BI193" s="100">
        <f>IF(N193="nulová",J193,0)</f>
        <v>0</v>
      </c>
      <c r="BJ193" s="18" t="s">
        <v>81</v>
      </c>
      <c r="BK193" s="100">
        <f>ROUND(I193*H193,2)</f>
        <v>0</v>
      </c>
      <c r="BL193" s="18" t="s">
        <v>211</v>
      </c>
      <c r="BM193" s="99" t="s">
        <v>313</v>
      </c>
    </row>
    <row r="194" spans="1:65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3122</v>
      </c>
      <c r="G194" s="198"/>
      <c r="H194" s="203">
        <v>72.188999999999993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83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65" s="15" customFormat="1" x14ac:dyDescent="0.2">
      <c r="A195" s="207"/>
      <c r="B195" s="208"/>
      <c r="C195" s="207"/>
      <c r="D195" s="200" t="s">
        <v>212</v>
      </c>
      <c r="E195" s="209" t="s">
        <v>1</v>
      </c>
      <c r="F195" s="210" t="s">
        <v>227</v>
      </c>
      <c r="G195" s="207"/>
      <c r="H195" s="211">
        <v>72.188999999999993</v>
      </c>
      <c r="I195" s="207"/>
      <c r="J195" s="207"/>
      <c r="K195" s="207"/>
      <c r="L195" s="208"/>
      <c r="M195" s="212"/>
      <c r="N195" s="213"/>
      <c r="O195" s="213"/>
      <c r="P195" s="213"/>
      <c r="Q195" s="213"/>
      <c r="R195" s="213"/>
      <c r="S195" s="213"/>
      <c r="T195" s="214"/>
      <c r="U195" s="207"/>
      <c r="V195" s="207"/>
      <c r="AT195" s="103" t="s">
        <v>212</v>
      </c>
      <c r="AU195" s="103" t="s">
        <v>83</v>
      </c>
      <c r="AV195" s="15" t="s">
        <v>211</v>
      </c>
      <c r="AW195" s="15" t="s">
        <v>32</v>
      </c>
      <c r="AX195" s="15" t="s">
        <v>81</v>
      </c>
      <c r="AY195" s="103" t="s">
        <v>204</v>
      </c>
    </row>
    <row r="196" spans="1:65" s="2" customFormat="1" ht="37.9" customHeight="1" x14ac:dyDescent="0.2">
      <c r="A196" s="111"/>
      <c r="B196" s="112"/>
      <c r="C196" s="187" t="s">
        <v>291</v>
      </c>
      <c r="D196" s="187" t="s">
        <v>207</v>
      </c>
      <c r="E196" s="188" t="s">
        <v>1115</v>
      </c>
      <c r="F196" s="189" t="s">
        <v>1116</v>
      </c>
      <c r="G196" s="190" t="s">
        <v>349</v>
      </c>
      <c r="H196" s="191">
        <v>11.064</v>
      </c>
      <c r="I196" s="192"/>
      <c r="J196" s="192">
        <f>ROUND(I196*H196,2)</f>
        <v>0</v>
      </c>
      <c r="K196" s="193"/>
      <c r="L196" s="112"/>
      <c r="M196" s="194" t="s">
        <v>1</v>
      </c>
      <c r="N196" s="195" t="s">
        <v>40</v>
      </c>
      <c r="O196" s="196">
        <v>0</v>
      </c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111"/>
      <c r="V196" s="111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211</v>
      </c>
      <c r="AT196" s="99" t="s">
        <v>207</v>
      </c>
      <c r="AU196" s="99" t="s">
        <v>83</v>
      </c>
      <c r="AY196" s="18" t="s">
        <v>204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8" t="s">
        <v>81</v>
      </c>
      <c r="BK196" s="100">
        <f>ROUND(I196*H196,2)</f>
        <v>0</v>
      </c>
      <c r="BL196" s="18" t="s">
        <v>211</v>
      </c>
      <c r="BM196" s="99" t="s">
        <v>316</v>
      </c>
    </row>
    <row r="197" spans="1:65" s="14" customFormat="1" x14ac:dyDescent="0.2">
      <c r="A197" s="198"/>
      <c r="B197" s="199"/>
      <c r="C197" s="198"/>
      <c r="D197" s="200" t="s">
        <v>212</v>
      </c>
      <c r="E197" s="201" t="s">
        <v>1</v>
      </c>
      <c r="F197" s="202" t="s">
        <v>3123</v>
      </c>
      <c r="G197" s="198"/>
      <c r="H197" s="203">
        <v>11.064</v>
      </c>
      <c r="I197" s="198"/>
      <c r="J197" s="198"/>
      <c r="K197" s="198"/>
      <c r="L197" s="199"/>
      <c r="M197" s="204"/>
      <c r="N197" s="205"/>
      <c r="O197" s="205"/>
      <c r="P197" s="205"/>
      <c r="Q197" s="205"/>
      <c r="R197" s="205"/>
      <c r="S197" s="205"/>
      <c r="T197" s="206"/>
      <c r="U197" s="198"/>
      <c r="V197" s="198"/>
      <c r="AT197" s="102" t="s">
        <v>212</v>
      </c>
      <c r="AU197" s="102" t="s">
        <v>83</v>
      </c>
      <c r="AV197" s="14" t="s">
        <v>83</v>
      </c>
      <c r="AW197" s="14" t="s">
        <v>32</v>
      </c>
      <c r="AX197" s="14" t="s">
        <v>75</v>
      </c>
      <c r="AY197" s="102" t="s">
        <v>204</v>
      </c>
    </row>
    <row r="198" spans="1:65" s="15" customFormat="1" x14ac:dyDescent="0.2">
      <c r="A198" s="207"/>
      <c r="B198" s="208"/>
      <c r="C198" s="207"/>
      <c r="D198" s="200" t="s">
        <v>212</v>
      </c>
      <c r="E198" s="209" t="s">
        <v>1</v>
      </c>
      <c r="F198" s="210" t="s">
        <v>227</v>
      </c>
      <c r="G198" s="207"/>
      <c r="H198" s="211">
        <v>11.064</v>
      </c>
      <c r="I198" s="207"/>
      <c r="J198" s="207"/>
      <c r="K198" s="207"/>
      <c r="L198" s="208"/>
      <c r="M198" s="212"/>
      <c r="N198" s="213"/>
      <c r="O198" s="213"/>
      <c r="P198" s="213"/>
      <c r="Q198" s="213"/>
      <c r="R198" s="213"/>
      <c r="S198" s="213"/>
      <c r="T198" s="214"/>
      <c r="U198" s="207"/>
      <c r="V198" s="207"/>
      <c r="AT198" s="103" t="s">
        <v>212</v>
      </c>
      <c r="AU198" s="103" t="s">
        <v>83</v>
      </c>
      <c r="AV198" s="15" t="s">
        <v>211</v>
      </c>
      <c r="AW198" s="15" t="s">
        <v>32</v>
      </c>
      <c r="AX198" s="15" t="s">
        <v>81</v>
      </c>
      <c r="AY198" s="103" t="s">
        <v>204</v>
      </c>
    </row>
    <row r="199" spans="1:65" s="2" customFormat="1" ht="37.9" customHeight="1" x14ac:dyDescent="0.2">
      <c r="A199" s="111"/>
      <c r="B199" s="112"/>
      <c r="C199" s="187" t="s">
        <v>317</v>
      </c>
      <c r="D199" s="187" t="s">
        <v>207</v>
      </c>
      <c r="E199" s="188" t="s">
        <v>1118</v>
      </c>
      <c r="F199" s="189" t="s">
        <v>1119</v>
      </c>
      <c r="G199" s="190" t="s">
        <v>349</v>
      </c>
      <c r="H199" s="191">
        <v>33.192</v>
      </c>
      <c r="I199" s="192"/>
      <c r="J199" s="192">
        <f>ROUND(I199*H199,2)</f>
        <v>0</v>
      </c>
      <c r="K199" s="193"/>
      <c r="L199" s="112"/>
      <c r="M199" s="194" t="s">
        <v>1</v>
      </c>
      <c r="N199" s="195" t="s">
        <v>40</v>
      </c>
      <c r="O199" s="196">
        <v>0</v>
      </c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211</v>
      </c>
      <c r="AT199" s="99" t="s">
        <v>207</v>
      </c>
      <c r="AU199" s="99" t="s">
        <v>83</v>
      </c>
      <c r="AY199" s="18" t="s">
        <v>204</v>
      </c>
      <c r="BE199" s="100">
        <f>IF(N199="základní",J199,0)</f>
        <v>0</v>
      </c>
      <c r="BF199" s="100">
        <f>IF(N199="snížená",J199,0)</f>
        <v>0</v>
      </c>
      <c r="BG199" s="100">
        <f>IF(N199="zákl. přenesená",J199,0)</f>
        <v>0</v>
      </c>
      <c r="BH199" s="100">
        <f>IF(N199="sníž. přenesená",J199,0)</f>
        <v>0</v>
      </c>
      <c r="BI199" s="100">
        <f>IF(N199="nulová",J199,0)</f>
        <v>0</v>
      </c>
      <c r="BJ199" s="18" t="s">
        <v>81</v>
      </c>
      <c r="BK199" s="100">
        <f>ROUND(I199*H199,2)</f>
        <v>0</v>
      </c>
      <c r="BL199" s="18" t="s">
        <v>211</v>
      </c>
      <c r="BM199" s="99" t="s">
        <v>320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3120</v>
      </c>
      <c r="G200" s="198"/>
      <c r="H200" s="203">
        <v>33.192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5" customFormat="1" x14ac:dyDescent="0.2">
      <c r="A201" s="207"/>
      <c r="B201" s="208"/>
      <c r="C201" s="207"/>
      <c r="D201" s="200" t="s">
        <v>212</v>
      </c>
      <c r="E201" s="209" t="s">
        <v>1</v>
      </c>
      <c r="F201" s="210" t="s">
        <v>227</v>
      </c>
      <c r="G201" s="207"/>
      <c r="H201" s="211">
        <v>33.192</v>
      </c>
      <c r="I201" s="207"/>
      <c r="J201" s="207"/>
      <c r="K201" s="207"/>
      <c r="L201" s="208"/>
      <c r="M201" s="212"/>
      <c r="N201" s="213"/>
      <c r="O201" s="213"/>
      <c r="P201" s="213"/>
      <c r="Q201" s="213"/>
      <c r="R201" s="213"/>
      <c r="S201" s="213"/>
      <c r="T201" s="214"/>
      <c r="U201" s="207"/>
      <c r="V201" s="207"/>
      <c r="AT201" s="103" t="s">
        <v>212</v>
      </c>
      <c r="AU201" s="103" t="s">
        <v>83</v>
      </c>
      <c r="AV201" s="15" t="s">
        <v>211</v>
      </c>
      <c r="AW201" s="15" t="s">
        <v>32</v>
      </c>
      <c r="AX201" s="15" t="s">
        <v>81</v>
      </c>
      <c r="AY201" s="103" t="s">
        <v>204</v>
      </c>
    </row>
    <row r="202" spans="1:65" s="2" customFormat="1" ht="24.2" customHeight="1" x14ac:dyDescent="0.2">
      <c r="A202" s="111"/>
      <c r="B202" s="112"/>
      <c r="C202" s="187" t="s">
        <v>295</v>
      </c>
      <c r="D202" s="187" t="s">
        <v>207</v>
      </c>
      <c r="E202" s="188" t="s">
        <v>3124</v>
      </c>
      <c r="F202" s="189" t="s">
        <v>3125</v>
      </c>
      <c r="G202" s="190" t="s">
        <v>349</v>
      </c>
      <c r="H202" s="191">
        <v>59.244</v>
      </c>
      <c r="I202" s="192"/>
      <c r="J202" s="192">
        <f>ROUND(I202*H202,2)</f>
        <v>0</v>
      </c>
      <c r="K202" s="193"/>
      <c r="L202" s="112"/>
      <c r="M202" s="194" t="s">
        <v>1</v>
      </c>
      <c r="N202" s="195" t="s">
        <v>40</v>
      </c>
      <c r="O202" s="196">
        <v>0</v>
      </c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211</v>
      </c>
      <c r="AT202" s="99" t="s">
        <v>207</v>
      </c>
      <c r="AU202" s="99" t="s">
        <v>83</v>
      </c>
      <c r="AY202" s="18" t="s">
        <v>204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8" t="s">
        <v>81</v>
      </c>
      <c r="BK202" s="100">
        <f>ROUND(I202*H202,2)</f>
        <v>0</v>
      </c>
      <c r="BL202" s="18" t="s">
        <v>211</v>
      </c>
      <c r="BM202" s="99" t="s">
        <v>333</v>
      </c>
    </row>
    <row r="203" spans="1:65" s="2" customFormat="1" ht="24.2" customHeight="1" x14ac:dyDescent="0.2">
      <c r="A203" s="111"/>
      <c r="B203" s="112"/>
      <c r="C203" s="187" t="s">
        <v>346</v>
      </c>
      <c r="D203" s="187" t="s">
        <v>207</v>
      </c>
      <c r="E203" s="188" t="s">
        <v>3126</v>
      </c>
      <c r="F203" s="189" t="s">
        <v>3127</v>
      </c>
      <c r="G203" s="190" t="s">
        <v>349</v>
      </c>
      <c r="H203" s="191">
        <v>11.064</v>
      </c>
      <c r="I203" s="192"/>
      <c r="J203" s="192">
        <f>ROUND(I203*H203,2)</f>
        <v>0</v>
      </c>
      <c r="K203" s="193"/>
      <c r="L203" s="112"/>
      <c r="M203" s="194" t="s">
        <v>1</v>
      </c>
      <c r="N203" s="195" t="s">
        <v>40</v>
      </c>
      <c r="O203" s="196">
        <v>0</v>
      </c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211</v>
      </c>
      <c r="AT203" s="99" t="s">
        <v>207</v>
      </c>
      <c r="AU203" s="99" t="s">
        <v>83</v>
      </c>
      <c r="AY203" s="18" t="s">
        <v>204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8" t="s">
        <v>81</v>
      </c>
      <c r="BK203" s="100">
        <f>ROUND(I203*H203,2)</f>
        <v>0</v>
      </c>
      <c r="BL203" s="18" t="s">
        <v>211</v>
      </c>
      <c r="BM203" s="99" t="s">
        <v>350</v>
      </c>
    </row>
    <row r="204" spans="1:65" s="2" customFormat="1" ht="24.2" customHeight="1" x14ac:dyDescent="0.2">
      <c r="A204" s="111"/>
      <c r="B204" s="112"/>
      <c r="C204" s="187" t="s">
        <v>305</v>
      </c>
      <c r="D204" s="187" t="s">
        <v>207</v>
      </c>
      <c r="E204" s="188" t="s">
        <v>3128</v>
      </c>
      <c r="F204" s="189" t="s">
        <v>3129</v>
      </c>
      <c r="G204" s="190" t="s">
        <v>349</v>
      </c>
      <c r="H204" s="191">
        <v>16.582999999999998</v>
      </c>
      <c r="I204" s="192"/>
      <c r="J204" s="192">
        <f>ROUND(I204*H204,2)</f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211</v>
      </c>
      <c r="AT204" s="99" t="s">
        <v>207</v>
      </c>
      <c r="AU204" s="99" t="s">
        <v>83</v>
      </c>
      <c r="AY204" s="18" t="s">
        <v>204</v>
      </c>
      <c r="BE204" s="100">
        <f>IF(N204="základní",J204,0)</f>
        <v>0</v>
      </c>
      <c r="BF204" s="100">
        <f>IF(N204="snížená",J204,0)</f>
        <v>0</v>
      </c>
      <c r="BG204" s="100">
        <f>IF(N204="zákl. přenesená",J204,0)</f>
        <v>0</v>
      </c>
      <c r="BH204" s="100">
        <f>IF(N204="sníž. přenesená",J204,0)</f>
        <v>0</v>
      </c>
      <c r="BI204" s="100">
        <f>IF(N204="nulová",J204,0)</f>
        <v>0</v>
      </c>
      <c r="BJ204" s="18" t="s">
        <v>81</v>
      </c>
      <c r="BK204" s="100">
        <f>ROUND(I204*H204,2)</f>
        <v>0</v>
      </c>
      <c r="BL204" s="18" t="s">
        <v>211</v>
      </c>
      <c r="BM204" s="99" t="s">
        <v>355</v>
      </c>
    </row>
    <row r="205" spans="1:65" s="14" customFormat="1" x14ac:dyDescent="0.2">
      <c r="A205" s="198"/>
      <c r="B205" s="199"/>
      <c r="C205" s="198"/>
      <c r="D205" s="200" t="s">
        <v>212</v>
      </c>
      <c r="E205" s="201" t="s">
        <v>1</v>
      </c>
      <c r="F205" s="202" t="s">
        <v>3130</v>
      </c>
      <c r="G205" s="198"/>
      <c r="H205" s="203">
        <v>51.71</v>
      </c>
      <c r="I205" s="198"/>
      <c r="J205" s="198"/>
      <c r="K205" s="198"/>
      <c r="L205" s="199"/>
      <c r="M205" s="204"/>
      <c r="N205" s="205"/>
      <c r="O205" s="205"/>
      <c r="P205" s="205"/>
      <c r="Q205" s="205"/>
      <c r="R205" s="205"/>
      <c r="S205" s="205"/>
      <c r="T205" s="206"/>
      <c r="U205" s="198"/>
      <c r="V205" s="198"/>
      <c r="AT205" s="102" t="s">
        <v>212</v>
      </c>
      <c r="AU205" s="102" t="s">
        <v>83</v>
      </c>
      <c r="AV205" s="14" t="s">
        <v>83</v>
      </c>
      <c r="AW205" s="14" t="s">
        <v>32</v>
      </c>
      <c r="AX205" s="14" t="s">
        <v>75</v>
      </c>
      <c r="AY205" s="102" t="s">
        <v>204</v>
      </c>
    </row>
    <row r="206" spans="1:65" s="14" customFormat="1" x14ac:dyDescent="0.2">
      <c r="A206" s="198"/>
      <c r="B206" s="199"/>
      <c r="C206" s="198"/>
      <c r="D206" s="200" t="s">
        <v>212</v>
      </c>
      <c r="E206" s="201" t="s">
        <v>1</v>
      </c>
      <c r="F206" s="202" t="s">
        <v>3131</v>
      </c>
      <c r="G206" s="198"/>
      <c r="H206" s="203">
        <v>-35.127000000000002</v>
      </c>
      <c r="I206" s="198"/>
      <c r="J206" s="198"/>
      <c r="K206" s="198"/>
      <c r="L206" s="199"/>
      <c r="M206" s="204"/>
      <c r="N206" s="205"/>
      <c r="O206" s="205"/>
      <c r="P206" s="205"/>
      <c r="Q206" s="205"/>
      <c r="R206" s="205"/>
      <c r="S206" s="205"/>
      <c r="T206" s="206"/>
      <c r="U206" s="198"/>
      <c r="V206" s="198"/>
      <c r="AT206" s="102" t="s">
        <v>212</v>
      </c>
      <c r="AU206" s="102" t="s">
        <v>83</v>
      </c>
      <c r="AV206" s="14" t="s">
        <v>83</v>
      </c>
      <c r="AW206" s="14" t="s">
        <v>32</v>
      </c>
      <c r="AX206" s="14" t="s">
        <v>75</v>
      </c>
      <c r="AY206" s="102" t="s">
        <v>204</v>
      </c>
    </row>
    <row r="207" spans="1:65" s="15" customFormat="1" x14ac:dyDescent="0.2">
      <c r="A207" s="207"/>
      <c r="B207" s="208"/>
      <c r="C207" s="207"/>
      <c r="D207" s="200" t="s">
        <v>212</v>
      </c>
      <c r="E207" s="209" t="s">
        <v>1</v>
      </c>
      <c r="F207" s="210" t="s">
        <v>227</v>
      </c>
      <c r="G207" s="207"/>
      <c r="H207" s="211">
        <v>16.582999999999998</v>
      </c>
      <c r="I207" s="207"/>
      <c r="J207" s="207"/>
      <c r="K207" s="207"/>
      <c r="L207" s="208"/>
      <c r="M207" s="212"/>
      <c r="N207" s="213"/>
      <c r="O207" s="213"/>
      <c r="P207" s="213"/>
      <c r="Q207" s="213"/>
      <c r="R207" s="213"/>
      <c r="S207" s="213"/>
      <c r="T207" s="214"/>
      <c r="U207" s="207"/>
      <c r="V207" s="207"/>
      <c r="AT207" s="103" t="s">
        <v>212</v>
      </c>
      <c r="AU207" s="103" t="s">
        <v>83</v>
      </c>
      <c r="AV207" s="15" t="s">
        <v>211</v>
      </c>
      <c r="AW207" s="15" t="s">
        <v>32</v>
      </c>
      <c r="AX207" s="15" t="s">
        <v>81</v>
      </c>
      <c r="AY207" s="103" t="s">
        <v>204</v>
      </c>
    </row>
    <row r="208" spans="1:65" s="2" customFormat="1" ht="24.2" customHeight="1" x14ac:dyDescent="0.2">
      <c r="A208" s="111"/>
      <c r="B208" s="112"/>
      <c r="C208" s="187" t="s">
        <v>8</v>
      </c>
      <c r="D208" s="187" t="s">
        <v>207</v>
      </c>
      <c r="E208" s="188" t="s">
        <v>3132</v>
      </c>
      <c r="F208" s="189" t="s">
        <v>3133</v>
      </c>
      <c r="G208" s="190" t="s">
        <v>349</v>
      </c>
      <c r="H208" s="191">
        <v>27.471</v>
      </c>
      <c r="I208" s="192"/>
      <c r="J208" s="192">
        <f>ROUND(I208*H208,2)</f>
        <v>0</v>
      </c>
      <c r="K208" s="193"/>
      <c r="L208" s="112"/>
      <c r="M208" s="194" t="s">
        <v>1</v>
      </c>
      <c r="N208" s="195" t="s">
        <v>40</v>
      </c>
      <c r="O208" s="196">
        <v>0</v>
      </c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211</v>
      </c>
      <c r="AT208" s="99" t="s">
        <v>207</v>
      </c>
      <c r="AU208" s="99" t="s">
        <v>83</v>
      </c>
      <c r="AY208" s="18" t="s">
        <v>204</v>
      </c>
      <c r="BE208" s="100">
        <f>IF(N208="základní",J208,0)</f>
        <v>0</v>
      </c>
      <c r="BF208" s="100">
        <f>IF(N208="snížená",J208,0)</f>
        <v>0</v>
      </c>
      <c r="BG208" s="100">
        <f>IF(N208="zákl. přenesená",J208,0)</f>
        <v>0</v>
      </c>
      <c r="BH208" s="100">
        <f>IF(N208="sníž. přenesená",J208,0)</f>
        <v>0</v>
      </c>
      <c r="BI208" s="100">
        <f>IF(N208="nulová",J208,0)</f>
        <v>0</v>
      </c>
      <c r="BJ208" s="18" t="s">
        <v>81</v>
      </c>
      <c r="BK208" s="100">
        <f>ROUND(I208*H208,2)</f>
        <v>0</v>
      </c>
      <c r="BL208" s="18" t="s">
        <v>211</v>
      </c>
      <c r="BM208" s="99" t="s">
        <v>362</v>
      </c>
    </row>
    <row r="209" spans="1:65" s="13" customFormat="1" x14ac:dyDescent="0.2">
      <c r="A209" s="225"/>
      <c r="B209" s="226"/>
      <c r="C209" s="225"/>
      <c r="D209" s="200" t="s">
        <v>212</v>
      </c>
      <c r="E209" s="227" t="s">
        <v>1</v>
      </c>
      <c r="F209" s="228" t="s">
        <v>3094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83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3134</v>
      </c>
      <c r="G210" s="198"/>
      <c r="H210" s="203">
        <v>4.0949999999999998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83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3" customFormat="1" x14ac:dyDescent="0.2">
      <c r="A211" s="225"/>
      <c r="B211" s="226"/>
      <c r="C211" s="225"/>
      <c r="D211" s="200" t="s">
        <v>212</v>
      </c>
      <c r="E211" s="227" t="s">
        <v>1</v>
      </c>
      <c r="F211" s="228" t="s">
        <v>3135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83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4" customFormat="1" x14ac:dyDescent="0.2">
      <c r="A212" s="198"/>
      <c r="B212" s="199"/>
      <c r="C212" s="198"/>
      <c r="D212" s="200" t="s">
        <v>212</v>
      </c>
      <c r="E212" s="201" t="s">
        <v>1</v>
      </c>
      <c r="F212" s="202" t="s">
        <v>3136</v>
      </c>
      <c r="G212" s="198"/>
      <c r="H212" s="203">
        <v>2.3250000000000002</v>
      </c>
      <c r="I212" s="198"/>
      <c r="J212" s="198"/>
      <c r="K212" s="198"/>
      <c r="L212" s="199"/>
      <c r="M212" s="204"/>
      <c r="N212" s="205"/>
      <c r="O212" s="205"/>
      <c r="P212" s="205"/>
      <c r="Q212" s="205"/>
      <c r="R212" s="205"/>
      <c r="S212" s="205"/>
      <c r="T212" s="206"/>
      <c r="U212" s="198"/>
      <c r="V212" s="198"/>
      <c r="AT212" s="102" t="s">
        <v>212</v>
      </c>
      <c r="AU212" s="102" t="s">
        <v>83</v>
      </c>
      <c r="AV212" s="14" t="s">
        <v>83</v>
      </c>
      <c r="AW212" s="14" t="s">
        <v>32</v>
      </c>
      <c r="AX212" s="14" t="s">
        <v>75</v>
      </c>
      <c r="AY212" s="102" t="s">
        <v>204</v>
      </c>
    </row>
    <row r="213" spans="1:65" s="14" customFormat="1" x14ac:dyDescent="0.2">
      <c r="A213" s="198"/>
      <c r="B213" s="199"/>
      <c r="C213" s="198"/>
      <c r="D213" s="200" t="s">
        <v>212</v>
      </c>
      <c r="E213" s="201" t="s">
        <v>1</v>
      </c>
      <c r="F213" s="202" t="s">
        <v>3137</v>
      </c>
      <c r="G213" s="198"/>
      <c r="H213" s="203">
        <v>4.875</v>
      </c>
      <c r="I213" s="198"/>
      <c r="J213" s="198"/>
      <c r="K213" s="198"/>
      <c r="L213" s="199"/>
      <c r="M213" s="204"/>
      <c r="N213" s="205"/>
      <c r="O213" s="205"/>
      <c r="P213" s="205"/>
      <c r="Q213" s="205"/>
      <c r="R213" s="205"/>
      <c r="S213" s="205"/>
      <c r="T213" s="206"/>
      <c r="U213" s="198"/>
      <c r="V213" s="198"/>
      <c r="AT213" s="102" t="s">
        <v>212</v>
      </c>
      <c r="AU213" s="102" t="s">
        <v>83</v>
      </c>
      <c r="AV213" s="14" t="s">
        <v>83</v>
      </c>
      <c r="AW213" s="14" t="s">
        <v>32</v>
      </c>
      <c r="AX213" s="14" t="s">
        <v>75</v>
      </c>
      <c r="AY213" s="102" t="s">
        <v>204</v>
      </c>
    </row>
    <row r="214" spans="1:65" s="14" customFormat="1" x14ac:dyDescent="0.2">
      <c r="A214" s="198"/>
      <c r="B214" s="199"/>
      <c r="C214" s="198"/>
      <c r="D214" s="200" t="s">
        <v>212</v>
      </c>
      <c r="E214" s="201" t="s">
        <v>1</v>
      </c>
      <c r="F214" s="202" t="s">
        <v>3138</v>
      </c>
      <c r="G214" s="198"/>
      <c r="H214" s="203">
        <v>5.6159999999999997</v>
      </c>
      <c r="I214" s="198"/>
      <c r="J214" s="198"/>
      <c r="K214" s="198"/>
      <c r="L214" s="199"/>
      <c r="M214" s="204"/>
      <c r="N214" s="205"/>
      <c r="O214" s="205"/>
      <c r="P214" s="205"/>
      <c r="Q214" s="205"/>
      <c r="R214" s="205"/>
      <c r="S214" s="205"/>
      <c r="T214" s="206"/>
      <c r="U214" s="198"/>
      <c r="V214" s="198"/>
      <c r="AT214" s="102" t="s">
        <v>212</v>
      </c>
      <c r="AU214" s="102" t="s">
        <v>83</v>
      </c>
      <c r="AV214" s="14" t="s">
        <v>83</v>
      </c>
      <c r="AW214" s="14" t="s">
        <v>32</v>
      </c>
      <c r="AX214" s="14" t="s">
        <v>75</v>
      </c>
      <c r="AY214" s="102" t="s">
        <v>204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3139</v>
      </c>
      <c r="G215" s="198"/>
      <c r="H215" s="203">
        <v>10.56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83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5" customFormat="1" x14ac:dyDescent="0.2">
      <c r="A216" s="207"/>
      <c r="B216" s="208"/>
      <c r="C216" s="207"/>
      <c r="D216" s="200" t="s">
        <v>212</v>
      </c>
      <c r="E216" s="209" t="s">
        <v>1</v>
      </c>
      <c r="F216" s="210" t="s">
        <v>227</v>
      </c>
      <c r="G216" s="207"/>
      <c r="H216" s="211">
        <v>27.471000000000004</v>
      </c>
      <c r="I216" s="207"/>
      <c r="J216" s="207"/>
      <c r="K216" s="207"/>
      <c r="L216" s="208"/>
      <c r="M216" s="212"/>
      <c r="N216" s="213"/>
      <c r="O216" s="213"/>
      <c r="P216" s="213"/>
      <c r="Q216" s="213"/>
      <c r="R216" s="213"/>
      <c r="S216" s="213"/>
      <c r="T216" s="214"/>
      <c r="U216" s="207"/>
      <c r="V216" s="207"/>
      <c r="AT216" s="103" t="s">
        <v>212</v>
      </c>
      <c r="AU216" s="103" t="s">
        <v>83</v>
      </c>
      <c r="AV216" s="15" t="s">
        <v>211</v>
      </c>
      <c r="AW216" s="15" t="s">
        <v>32</v>
      </c>
      <c r="AX216" s="15" t="s">
        <v>81</v>
      </c>
      <c r="AY216" s="103" t="s">
        <v>204</v>
      </c>
    </row>
    <row r="217" spans="1:65" s="2" customFormat="1" ht="16.5" customHeight="1" x14ac:dyDescent="0.2">
      <c r="A217" s="111"/>
      <c r="B217" s="112"/>
      <c r="C217" s="215" t="s">
        <v>310</v>
      </c>
      <c r="D217" s="215" t="s">
        <v>1071</v>
      </c>
      <c r="E217" s="216" t="s">
        <v>3140</v>
      </c>
      <c r="F217" s="217" t="s">
        <v>3141</v>
      </c>
      <c r="G217" s="218" t="s">
        <v>859</v>
      </c>
      <c r="H217" s="219">
        <v>51.92</v>
      </c>
      <c r="I217" s="220"/>
      <c r="J217" s="220">
        <f>ROUND(I217*H217,2)</f>
        <v>0</v>
      </c>
      <c r="K217" s="221"/>
      <c r="L217" s="222"/>
      <c r="M217" s="223" t="s">
        <v>1</v>
      </c>
      <c r="N217" s="224" t="s">
        <v>40</v>
      </c>
      <c r="O217" s="196">
        <v>0</v>
      </c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111"/>
      <c r="V217" s="111"/>
      <c r="W217" s="29"/>
      <c r="X217" s="29"/>
      <c r="Y217" s="29"/>
      <c r="Z217" s="29"/>
      <c r="AA217" s="29"/>
      <c r="AB217" s="29"/>
      <c r="AC217" s="29"/>
      <c r="AD217" s="29"/>
      <c r="AE217" s="29"/>
      <c r="AR217" s="99" t="s">
        <v>278</v>
      </c>
      <c r="AT217" s="99" t="s">
        <v>1071</v>
      </c>
      <c r="AU217" s="99" t="s">
        <v>83</v>
      </c>
      <c r="AY217" s="18" t="s">
        <v>204</v>
      </c>
      <c r="BE217" s="100">
        <f>IF(N217="základní",J217,0)</f>
        <v>0</v>
      </c>
      <c r="BF217" s="100">
        <f>IF(N217="snížená",J217,0)</f>
        <v>0</v>
      </c>
      <c r="BG217" s="100">
        <f>IF(N217="zákl. přenesená",J217,0)</f>
        <v>0</v>
      </c>
      <c r="BH217" s="100">
        <f>IF(N217="sníž. přenesená",J217,0)</f>
        <v>0</v>
      </c>
      <c r="BI217" s="100">
        <f>IF(N217="nulová",J217,0)</f>
        <v>0</v>
      </c>
      <c r="BJ217" s="18" t="s">
        <v>81</v>
      </c>
      <c r="BK217" s="100">
        <f>ROUND(I217*H217,2)</f>
        <v>0</v>
      </c>
      <c r="BL217" s="18" t="s">
        <v>211</v>
      </c>
      <c r="BM217" s="99" t="s">
        <v>368</v>
      </c>
    </row>
    <row r="218" spans="1:65" s="14" customFormat="1" x14ac:dyDescent="0.2">
      <c r="A218" s="198"/>
      <c r="B218" s="199"/>
      <c r="C218" s="198"/>
      <c r="D218" s="200" t="s">
        <v>212</v>
      </c>
      <c r="E218" s="201" t="s">
        <v>1</v>
      </c>
      <c r="F218" s="202" t="s">
        <v>3142</v>
      </c>
      <c r="G218" s="198"/>
      <c r="H218" s="203">
        <v>51.92</v>
      </c>
      <c r="I218" s="198"/>
      <c r="J218" s="198"/>
      <c r="K218" s="198"/>
      <c r="L218" s="199"/>
      <c r="M218" s="204"/>
      <c r="N218" s="205"/>
      <c r="O218" s="205"/>
      <c r="P218" s="205"/>
      <c r="Q218" s="205"/>
      <c r="R218" s="205"/>
      <c r="S218" s="205"/>
      <c r="T218" s="206"/>
      <c r="U218" s="198"/>
      <c r="V218" s="198"/>
      <c r="AT218" s="102" t="s">
        <v>212</v>
      </c>
      <c r="AU218" s="102" t="s">
        <v>83</v>
      </c>
      <c r="AV218" s="14" t="s">
        <v>83</v>
      </c>
      <c r="AW218" s="14" t="s">
        <v>32</v>
      </c>
      <c r="AX218" s="14" t="s">
        <v>75</v>
      </c>
      <c r="AY218" s="102" t="s">
        <v>204</v>
      </c>
    </row>
    <row r="219" spans="1:65" s="15" customFormat="1" x14ac:dyDescent="0.2">
      <c r="A219" s="207"/>
      <c r="B219" s="208"/>
      <c r="C219" s="207"/>
      <c r="D219" s="200" t="s">
        <v>212</v>
      </c>
      <c r="E219" s="209" t="s">
        <v>1</v>
      </c>
      <c r="F219" s="210" t="s">
        <v>227</v>
      </c>
      <c r="G219" s="207"/>
      <c r="H219" s="211">
        <v>51.92</v>
      </c>
      <c r="I219" s="207"/>
      <c r="J219" s="207"/>
      <c r="K219" s="207"/>
      <c r="L219" s="208"/>
      <c r="M219" s="212"/>
      <c r="N219" s="213"/>
      <c r="O219" s="213"/>
      <c r="P219" s="213"/>
      <c r="Q219" s="213"/>
      <c r="R219" s="213"/>
      <c r="S219" s="213"/>
      <c r="T219" s="214"/>
      <c r="U219" s="207"/>
      <c r="V219" s="207"/>
      <c r="AT219" s="103" t="s">
        <v>212</v>
      </c>
      <c r="AU219" s="103" t="s">
        <v>83</v>
      </c>
      <c r="AV219" s="15" t="s">
        <v>211</v>
      </c>
      <c r="AW219" s="15" t="s">
        <v>32</v>
      </c>
      <c r="AX219" s="15" t="s">
        <v>81</v>
      </c>
      <c r="AY219" s="103" t="s">
        <v>204</v>
      </c>
    </row>
    <row r="220" spans="1:65" s="12" customFormat="1" ht="22.9" customHeight="1" x14ac:dyDescent="0.2">
      <c r="A220" s="176"/>
      <c r="B220" s="177"/>
      <c r="C220" s="176"/>
      <c r="D220" s="178" t="s">
        <v>74</v>
      </c>
      <c r="E220" s="185" t="s">
        <v>83</v>
      </c>
      <c r="F220" s="185" t="s">
        <v>2007</v>
      </c>
      <c r="G220" s="176"/>
      <c r="H220" s="176"/>
      <c r="I220" s="176"/>
      <c r="J220" s="186">
        <f>BK220</f>
        <v>0</v>
      </c>
      <c r="K220" s="176"/>
      <c r="L220" s="177"/>
      <c r="M220" s="181"/>
      <c r="N220" s="182"/>
      <c r="O220" s="182"/>
      <c r="P220" s="183">
        <f>SUM(P221:P227)</f>
        <v>0</v>
      </c>
      <c r="Q220" s="182"/>
      <c r="R220" s="183">
        <f>SUM(R221:R227)</f>
        <v>0</v>
      </c>
      <c r="S220" s="182"/>
      <c r="T220" s="184">
        <f>SUM(T221:T227)</f>
        <v>0</v>
      </c>
      <c r="U220" s="176"/>
      <c r="V220" s="176"/>
      <c r="AR220" s="96" t="s">
        <v>81</v>
      </c>
      <c r="AT220" s="97" t="s">
        <v>74</v>
      </c>
      <c r="AU220" s="97" t="s">
        <v>81</v>
      </c>
      <c r="AY220" s="96" t="s">
        <v>204</v>
      </c>
      <c r="BK220" s="98">
        <f>SUM(BK221:BK227)</f>
        <v>0</v>
      </c>
    </row>
    <row r="221" spans="1:65" s="2" customFormat="1" ht="24.2" customHeight="1" x14ac:dyDescent="0.2">
      <c r="A221" s="111"/>
      <c r="B221" s="112"/>
      <c r="C221" s="187" t="s">
        <v>376</v>
      </c>
      <c r="D221" s="187" t="s">
        <v>207</v>
      </c>
      <c r="E221" s="188" t="s">
        <v>3143</v>
      </c>
      <c r="F221" s="189" t="s">
        <v>3144</v>
      </c>
      <c r="G221" s="190" t="s">
        <v>210</v>
      </c>
      <c r="H221" s="191">
        <v>27.2</v>
      </c>
      <c r="I221" s="192"/>
      <c r="J221" s="192">
        <f>ROUND(I221*H221,2)</f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211</v>
      </c>
      <c r="AT221" s="99" t="s">
        <v>207</v>
      </c>
      <c r="AU221" s="99" t="s">
        <v>83</v>
      </c>
      <c r="AY221" s="18" t="s">
        <v>204</v>
      </c>
      <c r="BE221" s="100">
        <f>IF(N221="základní",J221,0)</f>
        <v>0</v>
      </c>
      <c r="BF221" s="100">
        <f>IF(N221="snížená",J221,0)</f>
        <v>0</v>
      </c>
      <c r="BG221" s="100">
        <f>IF(N221="zákl. přenesená",J221,0)</f>
        <v>0</v>
      </c>
      <c r="BH221" s="100">
        <f>IF(N221="sníž. přenesená",J221,0)</f>
        <v>0</v>
      </c>
      <c r="BI221" s="100">
        <f>IF(N221="nulová",J221,0)</f>
        <v>0</v>
      </c>
      <c r="BJ221" s="18" t="s">
        <v>81</v>
      </c>
      <c r="BK221" s="100">
        <f>ROUND(I221*H221,2)</f>
        <v>0</v>
      </c>
      <c r="BL221" s="18" t="s">
        <v>211</v>
      </c>
      <c r="BM221" s="99" t="s">
        <v>379</v>
      </c>
    </row>
    <row r="222" spans="1:65" s="14" customFormat="1" x14ac:dyDescent="0.2">
      <c r="A222" s="198"/>
      <c r="B222" s="199"/>
      <c r="C222" s="198"/>
      <c r="D222" s="200" t="s">
        <v>212</v>
      </c>
      <c r="E222" s="201" t="s">
        <v>1</v>
      </c>
      <c r="F222" s="202" t="s">
        <v>3145</v>
      </c>
      <c r="G222" s="198"/>
      <c r="H222" s="203">
        <v>27.2</v>
      </c>
      <c r="I222" s="198"/>
      <c r="J222" s="198"/>
      <c r="K222" s="198"/>
      <c r="L222" s="199"/>
      <c r="M222" s="204"/>
      <c r="N222" s="205"/>
      <c r="O222" s="205"/>
      <c r="P222" s="205"/>
      <c r="Q222" s="205"/>
      <c r="R222" s="205"/>
      <c r="S222" s="205"/>
      <c r="T222" s="206"/>
      <c r="U222" s="198"/>
      <c r="V222" s="198"/>
      <c r="AT222" s="102" t="s">
        <v>212</v>
      </c>
      <c r="AU222" s="102" t="s">
        <v>83</v>
      </c>
      <c r="AV222" s="14" t="s">
        <v>83</v>
      </c>
      <c r="AW222" s="14" t="s">
        <v>32</v>
      </c>
      <c r="AX222" s="14" t="s">
        <v>75</v>
      </c>
      <c r="AY222" s="102" t="s">
        <v>204</v>
      </c>
    </row>
    <row r="223" spans="1:65" s="15" customFormat="1" x14ac:dyDescent="0.2">
      <c r="A223" s="207"/>
      <c r="B223" s="208"/>
      <c r="C223" s="207"/>
      <c r="D223" s="200" t="s">
        <v>212</v>
      </c>
      <c r="E223" s="209" t="s">
        <v>1</v>
      </c>
      <c r="F223" s="210" t="s">
        <v>227</v>
      </c>
      <c r="G223" s="207"/>
      <c r="H223" s="211">
        <v>27.2</v>
      </c>
      <c r="I223" s="207"/>
      <c r="J223" s="207"/>
      <c r="K223" s="207"/>
      <c r="L223" s="208"/>
      <c r="M223" s="212"/>
      <c r="N223" s="213"/>
      <c r="O223" s="213"/>
      <c r="P223" s="213"/>
      <c r="Q223" s="213"/>
      <c r="R223" s="213"/>
      <c r="S223" s="213"/>
      <c r="T223" s="214"/>
      <c r="U223" s="207"/>
      <c r="V223" s="207"/>
      <c r="AT223" s="103" t="s">
        <v>212</v>
      </c>
      <c r="AU223" s="103" t="s">
        <v>83</v>
      </c>
      <c r="AV223" s="15" t="s">
        <v>211</v>
      </c>
      <c r="AW223" s="15" t="s">
        <v>32</v>
      </c>
      <c r="AX223" s="15" t="s">
        <v>81</v>
      </c>
      <c r="AY223" s="103" t="s">
        <v>204</v>
      </c>
    </row>
    <row r="224" spans="1:65" s="2" customFormat="1" ht="24.2" customHeight="1" x14ac:dyDescent="0.2">
      <c r="A224" s="111"/>
      <c r="B224" s="112"/>
      <c r="C224" s="215" t="s">
        <v>313</v>
      </c>
      <c r="D224" s="215" t="s">
        <v>1071</v>
      </c>
      <c r="E224" s="216" t="s">
        <v>3146</v>
      </c>
      <c r="F224" s="217" t="s">
        <v>3147</v>
      </c>
      <c r="G224" s="218" t="s">
        <v>210</v>
      </c>
      <c r="H224" s="219">
        <v>32.64</v>
      </c>
      <c r="I224" s="220"/>
      <c r="J224" s="220">
        <f>ROUND(I224*H224,2)</f>
        <v>0</v>
      </c>
      <c r="K224" s="221"/>
      <c r="L224" s="222"/>
      <c r="M224" s="223" t="s">
        <v>1</v>
      </c>
      <c r="N224" s="224" t="s">
        <v>40</v>
      </c>
      <c r="O224" s="196">
        <v>0</v>
      </c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111"/>
      <c r="V224" s="111"/>
      <c r="W224" s="29"/>
      <c r="X224" s="29"/>
      <c r="Y224" s="29"/>
      <c r="Z224" s="29"/>
      <c r="AA224" s="29"/>
      <c r="AB224" s="29"/>
      <c r="AC224" s="29"/>
      <c r="AD224" s="29"/>
      <c r="AE224" s="29"/>
      <c r="AR224" s="99" t="s">
        <v>278</v>
      </c>
      <c r="AT224" s="99" t="s">
        <v>1071</v>
      </c>
      <c r="AU224" s="99" t="s">
        <v>83</v>
      </c>
      <c r="AY224" s="18" t="s">
        <v>204</v>
      </c>
      <c r="BE224" s="100">
        <f>IF(N224="základní",J224,0)</f>
        <v>0</v>
      </c>
      <c r="BF224" s="100">
        <f>IF(N224="snížená",J224,0)</f>
        <v>0</v>
      </c>
      <c r="BG224" s="100">
        <f>IF(N224="zákl. přenesená",J224,0)</f>
        <v>0</v>
      </c>
      <c r="BH224" s="100">
        <f>IF(N224="sníž. přenesená",J224,0)</f>
        <v>0</v>
      </c>
      <c r="BI224" s="100">
        <f>IF(N224="nulová",J224,0)</f>
        <v>0</v>
      </c>
      <c r="BJ224" s="18" t="s">
        <v>81</v>
      </c>
      <c r="BK224" s="100">
        <f>ROUND(I224*H224,2)</f>
        <v>0</v>
      </c>
      <c r="BL224" s="18" t="s">
        <v>211</v>
      </c>
      <c r="BM224" s="99" t="s">
        <v>223</v>
      </c>
    </row>
    <row r="225" spans="1:65" s="14" customFormat="1" x14ac:dyDescent="0.2">
      <c r="A225" s="198"/>
      <c r="B225" s="199"/>
      <c r="C225" s="198"/>
      <c r="D225" s="200" t="s">
        <v>212</v>
      </c>
      <c r="E225" s="201" t="s">
        <v>1</v>
      </c>
      <c r="F225" s="202" t="s">
        <v>3148</v>
      </c>
      <c r="G225" s="198"/>
      <c r="H225" s="203">
        <v>32.64</v>
      </c>
      <c r="I225" s="198"/>
      <c r="J225" s="198"/>
      <c r="K225" s="198"/>
      <c r="L225" s="199"/>
      <c r="M225" s="204"/>
      <c r="N225" s="205"/>
      <c r="O225" s="205"/>
      <c r="P225" s="205"/>
      <c r="Q225" s="205"/>
      <c r="R225" s="205"/>
      <c r="S225" s="205"/>
      <c r="T225" s="206"/>
      <c r="U225" s="198"/>
      <c r="V225" s="198"/>
      <c r="AT225" s="102" t="s">
        <v>212</v>
      </c>
      <c r="AU225" s="102" t="s">
        <v>83</v>
      </c>
      <c r="AV225" s="14" t="s">
        <v>83</v>
      </c>
      <c r="AW225" s="14" t="s">
        <v>32</v>
      </c>
      <c r="AX225" s="14" t="s">
        <v>75</v>
      </c>
      <c r="AY225" s="102" t="s">
        <v>204</v>
      </c>
    </row>
    <row r="226" spans="1:65" s="15" customFormat="1" x14ac:dyDescent="0.2">
      <c r="A226" s="207"/>
      <c r="B226" s="208"/>
      <c r="C226" s="207"/>
      <c r="D226" s="200" t="s">
        <v>212</v>
      </c>
      <c r="E226" s="209" t="s">
        <v>1</v>
      </c>
      <c r="F226" s="210" t="s">
        <v>227</v>
      </c>
      <c r="G226" s="207"/>
      <c r="H226" s="211">
        <v>32.64</v>
      </c>
      <c r="I226" s="207"/>
      <c r="J226" s="207"/>
      <c r="K226" s="207"/>
      <c r="L226" s="208"/>
      <c r="M226" s="212"/>
      <c r="N226" s="213"/>
      <c r="O226" s="213"/>
      <c r="P226" s="213"/>
      <c r="Q226" s="213"/>
      <c r="R226" s="213"/>
      <c r="S226" s="213"/>
      <c r="T226" s="214"/>
      <c r="U226" s="207"/>
      <c r="V226" s="207"/>
      <c r="AT226" s="103" t="s">
        <v>212</v>
      </c>
      <c r="AU226" s="103" t="s">
        <v>83</v>
      </c>
      <c r="AV226" s="15" t="s">
        <v>211</v>
      </c>
      <c r="AW226" s="15" t="s">
        <v>32</v>
      </c>
      <c r="AX226" s="15" t="s">
        <v>81</v>
      </c>
      <c r="AY226" s="103" t="s">
        <v>204</v>
      </c>
    </row>
    <row r="227" spans="1:65" s="2" customFormat="1" ht="24.2" customHeight="1" x14ac:dyDescent="0.2">
      <c r="A227" s="111"/>
      <c r="B227" s="112"/>
      <c r="C227" s="187" t="s">
        <v>386</v>
      </c>
      <c r="D227" s="187" t="s">
        <v>207</v>
      </c>
      <c r="E227" s="188" t="s">
        <v>3149</v>
      </c>
      <c r="F227" s="189" t="s">
        <v>3150</v>
      </c>
      <c r="G227" s="190" t="s">
        <v>367</v>
      </c>
      <c r="H227" s="191">
        <v>17</v>
      </c>
      <c r="I227" s="192"/>
      <c r="J227" s="192">
        <f>ROUND(I227*H227,2)</f>
        <v>0</v>
      </c>
      <c r="K227" s="193"/>
      <c r="L227" s="112"/>
      <c r="M227" s="194" t="s">
        <v>1</v>
      </c>
      <c r="N227" s="195" t="s">
        <v>40</v>
      </c>
      <c r="O227" s="196">
        <v>0</v>
      </c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111"/>
      <c r="V227" s="111"/>
      <c r="W227" s="29"/>
      <c r="X227" s="29"/>
      <c r="Y227" s="29"/>
      <c r="Z227" s="29"/>
      <c r="AA227" s="29"/>
      <c r="AB227" s="29"/>
      <c r="AC227" s="29"/>
      <c r="AD227" s="29"/>
      <c r="AE227" s="29"/>
      <c r="AR227" s="99" t="s">
        <v>211</v>
      </c>
      <c r="AT227" s="99" t="s">
        <v>207</v>
      </c>
      <c r="AU227" s="99" t="s">
        <v>83</v>
      </c>
      <c r="AY227" s="18" t="s">
        <v>204</v>
      </c>
      <c r="BE227" s="100">
        <f>IF(N227="základní",J227,0)</f>
        <v>0</v>
      </c>
      <c r="BF227" s="100">
        <f>IF(N227="snížená",J227,0)</f>
        <v>0</v>
      </c>
      <c r="BG227" s="100">
        <f>IF(N227="zákl. přenesená",J227,0)</f>
        <v>0</v>
      </c>
      <c r="BH227" s="100">
        <f>IF(N227="sníž. přenesená",J227,0)</f>
        <v>0</v>
      </c>
      <c r="BI227" s="100">
        <f>IF(N227="nulová",J227,0)</f>
        <v>0</v>
      </c>
      <c r="BJ227" s="18" t="s">
        <v>81</v>
      </c>
      <c r="BK227" s="100">
        <f>ROUND(I227*H227,2)</f>
        <v>0</v>
      </c>
      <c r="BL227" s="18" t="s">
        <v>211</v>
      </c>
      <c r="BM227" s="99" t="s">
        <v>389</v>
      </c>
    </row>
    <row r="228" spans="1:65" s="12" customFormat="1" ht="22.9" customHeight="1" x14ac:dyDescent="0.2">
      <c r="A228" s="176"/>
      <c r="B228" s="177"/>
      <c r="C228" s="176"/>
      <c r="D228" s="178" t="s">
        <v>74</v>
      </c>
      <c r="E228" s="185" t="s">
        <v>230</v>
      </c>
      <c r="F228" s="185" t="s">
        <v>1134</v>
      </c>
      <c r="G228" s="176"/>
      <c r="H228" s="176"/>
      <c r="I228" s="176"/>
      <c r="J228" s="186">
        <f>BK228</f>
        <v>0</v>
      </c>
      <c r="K228" s="176"/>
      <c r="L228" s="177"/>
      <c r="M228" s="181"/>
      <c r="N228" s="182"/>
      <c r="O228" s="182"/>
      <c r="P228" s="183">
        <f>SUM(P229:P233)</f>
        <v>0</v>
      </c>
      <c r="Q228" s="182"/>
      <c r="R228" s="183">
        <f>SUM(R229:R233)</f>
        <v>0</v>
      </c>
      <c r="S228" s="182"/>
      <c r="T228" s="184">
        <f>SUM(T229:T233)</f>
        <v>0</v>
      </c>
      <c r="U228" s="176"/>
      <c r="V228" s="176"/>
      <c r="AR228" s="96" t="s">
        <v>81</v>
      </c>
      <c r="AT228" s="97" t="s">
        <v>74</v>
      </c>
      <c r="AU228" s="97" t="s">
        <v>81</v>
      </c>
      <c r="AY228" s="96" t="s">
        <v>204</v>
      </c>
      <c r="BK228" s="98">
        <f>SUM(BK229:BK233)</f>
        <v>0</v>
      </c>
    </row>
    <row r="229" spans="1:65" s="2" customFormat="1" ht="16.5" customHeight="1" x14ac:dyDescent="0.2">
      <c r="A229" s="111"/>
      <c r="B229" s="112"/>
      <c r="C229" s="187" t="s">
        <v>316</v>
      </c>
      <c r="D229" s="187" t="s">
        <v>207</v>
      </c>
      <c r="E229" s="188" t="s">
        <v>3151</v>
      </c>
      <c r="F229" s="189" t="s">
        <v>3152</v>
      </c>
      <c r="G229" s="190" t="s">
        <v>367</v>
      </c>
      <c r="H229" s="191">
        <v>20</v>
      </c>
      <c r="I229" s="192"/>
      <c r="J229" s="192">
        <f>ROUND(I229*H229,2)</f>
        <v>0</v>
      </c>
      <c r="K229" s="193"/>
      <c r="L229" s="112"/>
      <c r="M229" s="194" t="s">
        <v>1</v>
      </c>
      <c r="N229" s="195" t="s">
        <v>40</v>
      </c>
      <c r="O229" s="196">
        <v>0</v>
      </c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211</v>
      </c>
      <c r="AT229" s="99" t="s">
        <v>207</v>
      </c>
      <c r="AU229" s="99" t="s">
        <v>83</v>
      </c>
      <c r="AY229" s="18" t="s">
        <v>204</v>
      </c>
      <c r="BE229" s="100">
        <f>IF(N229="základní",J229,0)</f>
        <v>0</v>
      </c>
      <c r="BF229" s="100">
        <f>IF(N229="snížená",J229,0)</f>
        <v>0</v>
      </c>
      <c r="BG229" s="100">
        <f>IF(N229="zákl. přenesená",J229,0)</f>
        <v>0</v>
      </c>
      <c r="BH229" s="100">
        <f>IF(N229="sníž. přenesená",J229,0)</f>
        <v>0</v>
      </c>
      <c r="BI229" s="100">
        <f>IF(N229="nulová",J229,0)</f>
        <v>0</v>
      </c>
      <c r="BJ229" s="18" t="s">
        <v>81</v>
      </c>
      <c r="BK229" s="100">
        <f>ROUND(I229*H229,2)</f>
        <v>0</v>
      </c>
      <c r="BL229" s="18" t="s">
        <v>211</v>
      </c>
      <c r="BM229" s="99" t="s">
        <v>406</v>
      </c>
    </row>
    <row r="230" spans="1:65" s="2" customFormat="1" ht="21.75" customHeight="1" x14ac:dyDescent="0.2">
      <c r="A230" s="111"/>
      <c r="B230" s="112"/>
      <c r="C230" s="187" t="s">
        <v>7</v>
      </c>
      <c r="D230" s="187" t="s">
        <v>207</v>
      </c>
      <c r="E230" s="188" t="s">
        <v>3153</v>
      </c>
      <c r="F230" s="189" t="s">
        <v>3154</v>
      </c>
      <c r="G230" s="190" t="s">
        <v>367</v>
      </c>
      <c r="H230" s="191">
        <v>112.5</v>
      </c>
      <c r="I230" s="192"/>
      <c r="J230" s="192">
        <f>ROUND(I230*H230,2)</f>
        <v>0</v>
      </c>
      <c r="K230" s="193"/>
      <c r="L230" s="112"/>
      <c r="M230" s="194" t="s">
        <v>1</v>
      </c>
      <c r="N230" s="195" t="s">
        <v>40</v>
      </c>
      <c r="O230" s="196">
        <v>0</v>
      </c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111"/>
      <c r="V230" s="111"/>
      <c r="W230" s="29"/>
      <c r="X230" s="29"/>
      <c r="Y230" s="29"/>
      <c r="Z230" s="29"/>
      <c r="AA230" s="29"/>
      <c r="AB230" s="29"/>
      <c r="AC230" s="29"/>
      <c r="AD230" s="29"/>
      <c r="AE230" s="29"/>
      <c r="AR230" s="99" t="s">
        <v>211</v>
      </c>
      <c r="AT230" s="99" t="s">
        <v>207</v>
      </c>
      <c r="AU230" s="99" t="s">
        <v>83</v>
      </c>
      <c r="AY230" s="18" t="s">
        <v>204</v>
      </c>
      <c r="BE230" s="100">
        <f>IF(N230="základní",J230,0)</f>
        <v>0</v>
      </c>
      <c r="BF230" s="100">
        <f>IF(N230="snížená",J230,0)</f>
        <v>0</v>
      </c>
      <c r="BG230" s="100">
        <f>IF(N230="zákl. přenesená",J230,0)</f>
        <v>0</v>
      </c>
      <c r="BH230" s="100">
        <f>IF(N230="sníž. přenesená",J230,0)</f>
        <v>0</v>
      </c>
      <c r="BI230" s="100">
        <f>IF(N230="nulová",J230,0)</f>
        <v>0</v>
      </c>
      <c r="BJ230" s="18" t="s">
        <v>81</v>
      </c>
      <c r="BK230" s="100">
        <f>ROUND(I230*H230,2)</f>
        <v>0</v>
      </c>
      <c r="BL230" s="18" t="s">
        <v>211</v>
      </c>
      <c r="BM230" s="99" t="s">
        <v>410</v>
      </c>
    </row>
    <row r="231" spans="1:65" s="14" customFormat="1" x14ac:dyDescent="0.2">
      <c r="A231" s="198"/>
      <c r="B231" s="199"/>
      <c r="C231" s="198"/>
      <c r="D231" s="200" t="s">
        <v>212</v>
      </c>
      <c r="E231" s="201" t="s">
        <v>1</v>
      </c>
      <c r="F231" s="202" t="s">
        <v>3155</v>
      </c>
      <c r="G231" s="198"/>
      <c r="H231" s="203">
        <v>112.5</v>
      </c>
      <c r="I231" s="198"/>
      <c r="J231" s="198"/>
      <c r="K231" s="198"/>
      <c r="L231" s="199"/>
      <c r="M231" s="204"/>
      <c r="N231" s="205"/>
      <c r="O231" s="205"/>
      <c r="P231" s="205"/>
      <c r="Q231" s="205"/>
      <c r="R231" s="205"/>
      <c r="S231" s="205"/>
      <c r="T231" s="206"/>
      <c r="U231" s="198"/>
      <c r="V231" s="198"/>
      <c r="AT231" s="102" t="s">
        <v>212</v>
      </c>
      <c r="AU231" s="102" t="s">
        <v>83</v>
      </c>
      <c r="AV231" s="14" t="s">
        <v>83</v>
      </c>
      <c r="AW231" s="14" t="s">
        <v>32</v>
      </c>
      <c r="AX231" s="14" t="s">
        <v>75</v>
      </c>
      <c r="AY231" s="102" t="s">
        <v>204</v>
      </c>
    </row>
    <row r="232" spans="1:65" s="15" customFormat="1" x14ac:dyDescent="0.2">
      <c r="A232" s="207"/>
      <c r="B232" s="208"/>
      <c r="C232" s="207"/>
      <c r="D232" s="200" t="s">
        <v>212</v>
      </c>
      <c r="E232" s="209" t="s">
        <v>1</v>
      </c>
      <c r="F232" s="210" t="s">
        <v>227</v>
      </c>
      <c r="G232" s="207"/>
      <c r="H232" s="211">
        <v>112.5</v>
      </c>
      <c r="I232" s="207"/>
      <c r="J232" s="207"/>
      <c r="K232" s="207"/>
      <c r="L232" s="208"/>
      <c r="M232" s="212"/>
      <c r="N232" s="213"/>
      <c r="O232" s="213"/>
      <c r="P232" s="213"/>
      <c r="Q232" s="213"/>
      <c r="R232" s="213"/>
      <c r="S232" s="213"/>
      <c r="T232" s="214"/>
      <c r="U232" s="207"/>
      <c r="V232" s="207"/>
      <c r="AT232" s="103" t="s">
        <v>212</v>
      </c>
      <c r="AU232" s="103" t="s">
        <v>83</v>
      </c>
      <c r="AV232" s="15" t="s">
        <v>211</v>
      </c>
      <c r="AW232" s="15" t="s">
        <v>32</v>
      </c>
      <c r="AX232" s="15" t="s">
        <v>81</v>
      </c>
      <c r="AY232" s="103" t="s">
        <v>204</v>
      </c>
    </row>
    <row r="233" spans="1:65" s="2" customFormat="1" ht="21.75" customHeight="1" x14ac:dyDescent="0.2">
      <c r="A233" s="111"/>
      <c r="B233" s="112"/>
      <c r="C233" s="187" t="s">
        <v>320</v>
      </c>
      <c r="D233" s="187" t="s">
        <v>207</v>
      </c>
      <c r="E233" s="188" t="s">
        <v>3156</v>
      </c>
      <c r="F233" s="189" t="s">
        <v>3157</v>
      </c>
      <c r="G233" s="190" t="s">
        <v>367</v>
      </c>
      <c r="H233" s="191">
        <v>20</v>
      </c>
      <c r="I233" s="192"/>
      <c r="J233" s="192">
        <f>ROUND(I233*H233,2)</f>
        <v>0</v>
      </c>
      <c r="K233" s="193"/>
      <c r="L233" s="112"/>
      <c r="M233" s="194" t="s">
        <v>1</v>
      </c>
      <c r="N233" s="195" t="s">
        <v>40</v>
      </c>
      <c r="O233" s="196">
        <v>0</v>
      </c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111"/>
      <c r="V233" s="111"/>
      <c r="W233" s="29"/>
      <c r="X233" s="29"/>
      <c r="Y233" s="29"/>
      <c r="Z233" s="29"/>
      <c r="AA233" s="29"/>
      <c r="AB233" s="29"/>
      <c r="AC233" s="29"/>
      <c r="AD233" s="29"/>
      <c r="AE233" s="29"/>
      <c r="AR233" s="99" t="s">
        <v>211</v>
      </c>
      <c r="AT233" s="99" t="s">
        <v>207</v>
      </c>
      <c r="AU233" s="99" t="s">
        <v>83</v>
      </c>
      <c r="AY233" s="18" t="s">
        <v>204</v>
      </c>
      <c r="BE233" s="100">
        <f>IF(N233="základní",J233,0)</f>
        <v>0</v>
      </c>
      <c r="BF233" s="100">
        <f>IF(N233="snížená",J233,0)</f>
        <v>0</v>
      </c>
      <c r="BG233" s="100">
        <f>IF(N233="zákl. přenesená",J233,0)</f>
        <v>0</v>
      </c>
      <c r="BH233" s="100">
        <f>IF(N233="sníž. přenesená",J233,0)</f>
        <v>0</v>
      </c>
      <c r="BI233" s="100">
        <f>IF(N233="nulová",J233,0)</f>
        <v>0</v>
      </c>
      <c r="BJ233" s="18" t="s">
        <v>81</v>
      </c>
      <c r="BK233" s="100">
        <f>ROUND(I233*H233,2)</f>
        <v>0</v>
      </c>
      <c r="BL233" s="18" t="s">
        <v>211</v>
      </c>
      <c r="BM233" s="99" t="s">
        <v>418</v>
      </c>
    </row>
    <row r="234" spans="1:65" s="12" customFormat="1" ht="22.9" customHeight="1" x14ac:dyDescent="0.2">
      <c r="A234" s="176"/>
      <c r="B234" s="177"/>
      <c r="C234" s="176"/>
      <c r="D234" s="178" t="s">
        <v>74</v>
      </c>
      <c r="E234" s="185" t="s">
        <v>211</v>
      </c>
      <c r="F234" s="185" t="s">
        <v>1184</v>
      </c>
      <c r="G234" s="176"/>
      <c r="H234" s="176"/>
      <c r="I234" s="176"/>
      <c r="J234" s="186">
        <f>BK234</f>
        <v>0</v>
      </c>
      <c r="K234" s="176"/>
      <c r="L234" s="177"/>
      <c r="M234" s="181"/>
      <c r="N234" s="182"/>
      <c r="O234" s="182"/>
      <c r="P234" s="183">
        <f>SUM(P235:P240)</f>
        <v>0</v>
      </c>
      <c r="Q234" s="182"/>
      <c r="R234" s="183">
        <f>SUM(R235:R240)</f>
        <v>0</v>
      </c>
      <c r="S234" s="182"/>
      <c r="T234" s="184">
        <f>SUM(T235:T240)</f>
        <v>0</v>
      </c>
      <c r="U234" s="176"/>
      <c r="V234" s="176"/>
      <c r="AR234" s="96" t="s">
        <v>81</v>
      </c>
      <c r="AT234" s="97" t="s">
        <v>74</v>
      </c>
      <c r="AU234" s="97" t="s">
        <v>81</v>
      </c>
      <c r="AY234" s="96" t="s">
        <v>204</v>
      </c>
      <c r="BK234" s="98">
        <f>SUM(BK235:BK240)</f>
        <v>0</v>
      </c>
    </row>
    <row r="235" spans="1:65" s="2" customFormat="1" ht="24.2" customHeight="1" x14ac:dyDescent="0.2">
      <c r="A235" s="111"/>
      <c r="B235" s="112"/>
      <c r="C235" s="187" t="s">
        <v>435</v>
      </c>
      <c r="D235" s="187" t="s">
        <v>207</v>
      </c>
      <c r="E235" s="188" t="s">
        <v>3158</v>
      </c>
      <c r="F235" s="189" t="s">
        <v>3159</v>
      </c>
      <c r="G235" s="190" t="s">
        <v>349</v>
      </c>
      <c r="H235" s="191">
        <v>7.71</v>
      </c>
      <c r="I235" s="192"/>
      <c r="J235" s="192">
        <f>ROUND(I235*H235,2)</f>
        <v>0</v>
      </c>
      <c r="K235" s="193"/>
      <c r="L235" s="112"/>
      <c r="M235" s="194" t="s">
        <v>1</v>
      </c>
      <c r="N235" s="195" t="s">
        <v>40</v>
      </c>
      <c r="O235" s="196">
        <v>0</v>
      </c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111"/>
      <c r="V235" s="111"/>
      <c r="W235" s="29"/>
      <c r="X235" s="29"/>
      <c r="Y235" s="29"/>
      <c r="Z235" s="29"/>
      <c r="AA235" s="29"/>
      <c r="AB235" s="29"/>
      <c r="AC235" s="29"/>
      <c r="AD235" s="29"/>
      <c r="AE235" s="29"/>
      <c r="AR235" s="99" t="s">
        <v>211</v>
      </c>
      <c r="AT235" s="99" t="s">
        <v>207</v>
      </c>
      <c r="AU235" s="99" t="s">
        <v>83</v>
      </c>
      <c r="AY235" s="18" t="s">
        <v>204</v>
      </c>
      <c r="BE235" s="100">
        <f>IF(N235="základní",J235,0)</f>
        <v>0</v>
      </c>
      <c r="BF235" s="100">
        <f>IF(N235="snížená",J235,0)</f>
        <v>0</v>
      </c>
      <c r="BG235" s="100">
        <f>IF(N235="zákl. přenesená",J235,0)</f>
        <v>0</v>
      </c>
      <c r="BH235" s="100">
        <f>IF(N235="sníž. přenesená",J235,0)</f>
        <v>0</v>
      </c>
      <c r="BI235" s="100">
        <f>IF(N235="nulová",J235,0)</f>
        <v>0</v>
      </c>
      <c r="BJ235" s="18" t="s">
        <v>81</v>
      </c>
      <c r="BK235" s="100">
        <f>ROUND(I235*H235,2)</f>
        <v>0</v>
      </c>
      <c r="BL235" s="18" t="s">
        <v>211</v>
      </c>
      <c r="BM235" s="99" t="s">
        <v>438</v>
      </c>
    </row>
    <row r="236" spans="1:65" s="13" customFormat="1" x14ac:dyDescent="0.2">
      <c r="A236" s="225"/>
      <c r="B236" s="226"/>
      <c r="C236" s="225"/>
      <c r="D236" s="200" t="s">
        <v>212</v>
      </c>
      <c r="E236" s="227" t="s">
        <v>1</v>
      </c>
      <c r="F236" s="228" t="s">
        <v>3094</v>
      </c>
      <c r="G236" s="225"/>
      <c r="H236" s="227" t="s">
        <v>1</v>
      </c>
      <c r="I236" s="225"/>
      <c r="J236" s="225"/>
      <c r="K236" s="225"/>
      <c r="L236" s="226"/>
      <c r="M236" s="229"/>
      <c r="N236" s="230"/>
      <c r="O236" s="230"/>
      <c r="P236" s="230"/>
      <c r="Q236" s="230"/>
      <c r="R236" s="230"/>
      <c r="S236" s="230"/>
      <c r="T236" s="231"/>
      <c r="U236" s="225"/>
      <c r="V236" s="225"/>
      <c r="AT236" s="101" t="s">
        <v>212</v>
      </c>
      <c r="AU236" s="101" t="s">
        <v>83</v>
      </c>
      <c r="AV236" s="13" t="s">
        <v>81</v>
      </c>
      <c r="AW236" s="13" t="s">
        <v>32</v>
      </c>
      <c r="AX236" s="13" t="s">
        <v>75</v>
      </c>
      <c r="AY236" s="101" t="s">
        <v>204</v>
      </c>
    </row>
    <row r="237" spans="1:65" s="14" customFormat="1" x14ac:dyDescent="0.2">
      <c r="A237" s="198"/>
      <c r="B237" s="199"/>
      <c r="C237" s="198"/>
      <c r="D237" s="200" t="s">
        <v>212</v>
      </c>
      <c r="E237" s="201" t="s">
        <v>1</v>
      </c>
      <c r="F237" s="202" t="s">
        <v>3160</v>
      </c>
      <c r="G237" s="198"/>
      <c r="H237" s="203">
        <v>1.26</v>
      </c>
      <c r="I237" s="198"/>
      <c r="J237" s="198"/>
      <c r="K237" s="198"/>
      <c r="L237" s="199"/>
      <c r="M237" s="204"/>
      <c r="N237" s="205"/>
      <c r="O237" s="205"/>
      <c r="P237" s="205"/>
      <c r="Q237" s="205"/>
      <c r="R237" s="205"/>
      <c r="S237" s="205"/>
      <c r="T237" s="206"/>
      <c r="U237" s="198"/>
      <c r="V237" s="198"/>
      <c r="AT237" s="102" t="s">
        <v>212</v>
      </c>
      <c r="AU237" s="102" t="s">
        <v>83</v>
      </c>
      <c r="AV237" s="14" t="s">
        <v>83</v>
      </c>
      <c r="AW237" s="14" t="s">
        <v>32</v>
      </c>
      <c r="AX237" s="14" t="s">
        <v>75</v>
      </c>
      <c r="AY237" s="102" t="s">
        <v>204</v>
      </c>
    </row>
    <row r="238" spans="1:65" s="13" customFormat="1" x14ac:dyDescent="0.2">
      <c r="A238" s="225"/>
      <c r="B238" s="226"/>
      <c r="C238" s="225"/>
      <c r="D238" s="200" t="s">
        <v>212</v>
      </c>
      <c r="E238" s="227" t="s">
        <v>1</v>
      </c>
      <c r="F238" s="228" t="s">
        <v>3135</v>
      </c>
      <c r="G238" s="225"/>
      <c r="H238" s="227" t="s">
        <v>1</v>
      </c>
      <c r="I238" s="225"/>
      <c r="J238" s="225"/>
      <c r="K238" s="225"/>
      <c r="L238" s="226"/>
      <c r="M238" s="229"/>
      <c r="N238" s="230"/>
      <c r="O238" s="230"/>
      <c r="P238" s="230"/>
      <c r="Q238" s="230"/>
      <c r="R238" s="230"/>
      <c r="S238" s="230"/>
      <c r="T238" s="231"/>
      <c r="U238" s="225"/>
      <c r="V238" s="225"/>
      <c r="AT238" s="101" t="s">
        <v>212</v>
      </c>
      <c r="AU238" s="101" t="s">
        <v>83</v>
      </c>
      <c r="AV238" s="13" t="s">
        <v>81</v>
      </c>
      <c r="AW238" s="13" t="s">
        <v>32</v>
      </c>
      <c r="AX238" s="13" t="s">
        <v>75</v>
      </c>
      <c r="AY238" s="101" t="s">
        <v>204</v>
      </c>
    </row>
    <row r="239" spans="1:65" s="14" customFormat="1" x14ac:dyDescent="0.2">
      <c r="A239" s="198"/>
      <c r="B239" s="199"/>
      <c r="C239" s="198"/>
      <c r="D239" s="200" t="s">
        <v>212</v>
      </c>
      <c r="E239" s="201" t="s">
        <v>1</v>
      </c>
      <c r="F239" s="202" t="s">
        <v>3161</v>
      </c>
      <c r="G239" s="198"/>
      <c r="H239" s="203">
        <v>6.45</v>
      </c>
      <c r="I239" s="198"/>
      <c r="J239" s="198"/>
      <c r="K239" s="198"/>
      <c r="L239" s="199"/>
      <c r="M239" s="204"/>
      <c r="N239" s="205"/>
      <c r="O239" s="205"/>
      <c r="P239" s="205"/>
      <c r="Q239" s="205"/>
      <c r="R239" s="205"/>
      <c r="S239" s="205"/>
      <c r="T239" s="206"/>
      <c r="U239" s="198"/>
      <c r="V239" s="198"/>
      <c r="AT239" s="102" t="s">
        <v>212</v>
      </c>
      <c r="AU239" s="102" t="s">
        <v>83</v>
      </c>
      <c r="AV239" s="14" t="s">
        <v>83</v>
      </c>
      <c r="AW239" s="14" t="s">
        <v>32</v>
      </c>
      <c r="AX239" s="14" t="s">
        <v>75</v>
      </c>
      <c r="AY239" s="102" t="s">
        <v>204</v>
      </c>
    </row>
    <row r="240" spans="1:65" s="15" customFormat="1" x14ac:dyDescent="0.2">
      <c r="A240" s="207"/>
      <c r="B240" s="208"/>
      <c r="C240" s="207"/>
      <c r="D240" s="200" t="s">
        <v>212</v>
      </c>
      <c r="E240" s="209" t="s">
        <v>1</v>
      </c>
      <c r="F240" s="210" t="s">
        <v>227</v>
      </c>
      <c r="G240" s="207"/>
      <c r="H240" s="211">
        <v>7.71</v>
      </c>
      <c r="I240" s="207"/>
      <c r="J240" s="207"/>
      <c r="K240" s="207"/>
      <c r="L240" s="208"/>
      <c r="M240" s="212"/>
      <c r="N240" s="213"/>
      <c r="O240" s="213"/>
      <c r="P240" s="213"/>
      <c r="Q240" s="213"/>
      <c r="R240" s="213"/>
      <c r="S240" s="213"/>
      <c r="T240" s="214"/>
      <c r="U240" s="207"/>
      <c r="V240" s="207"/>
      <c r="AT240" s="103" t="s">
        <v>212</v>
      </c>
      <c r="AU240" s="103" t="s">
        <v>83</v>
      </c>
      <c r="AV240" s="15" t="s">
        <v>211</v>
      </c>
      <c r="AW240" s="15" t="s">
        <v>32</v>
      </c>
      <c r="AX240" s="15" t="s">
        <v>81</v>
      </c>
      <c r="AY240" s="103" t="s">
        <v>204</v>
      </c>
    </row>
    <row r="241" spans="1:65" s="12" customFormat="1" ht="22.9" customHeight="1" x14ac:dyDescent="0.2">
      <c r="A241" s="176"/>
      <c r="B241" s="177"/>
      <c r="C241" s="176"/>
      <c r="D241" s="178" t="s">
        <v>74</v>
      </c>
      <c r="E241" s="185" t="s">
        <v>205</v>
      </c>
      <c r="F241" s="185" t="s">
        <v>206</v>
      </c>
      <c r="G241" s="176"/>
      <c r="H241" s="176"/>
      <c r="I241" s="176"/>
      <c r="J241" s="186">
        <f>BK241</f>
        <v>0</v>
      </c>
      <c r="K241" s="176"/>
      <c r="L241" s="177"/>
      <c r="M241" s="181"/>
      <c r="N241" s="182"/>
      <c r="O241" s="182"/>
      <c r="P241" s="183">
        <f>SUM(P242:P245)</f>
        <v>0</v>
      </c>
      <c r="Q241" s="182"/>
      <c r="R241" s="183">
        <f>SUM(R242:R245)</f>
        <v>0</v>
      </c>
      <c r="S241" s="182"/>
      <c r="T241" s="184">
        <f>SUM(T242:T245)</f>
        <v>0</v>
      </c>
      <c r="U241" s="176"/>
      <c r="V241" s="176"/>
      <c r="AR241" s="96" t="s">
        <v>81</v>
      </c>
      <c r="AT241" s="97" t="s">
        <v>74</v>
      </c>
      <c r="AU241" s="97" t="s">
        <v>81</v>
      </c>
      <c r="AY241" s="96" t="s">
        <v>204</v>
      </c>
      <c r="BK241" s="98">
        <f>SUM(BK242:BK245)</f>
        <v>0</v>
      </c>
    </row>
    <row r="242" spans="1:65" s="2" customFormat="1" ht="24.2" customHeight="1" x14ac:dyDescent="0.2">
      <c r="A242" s="111"/>
      <c r="B242" s="112"/>
      <c r="C242" s="187" t="s">
        <v>333</v>
      </c>
      <c r="D242" s="187" t="s">
        <v>207</v>
      </c>
      <c r="E242" s="188" t="s">
        <v>3162</v>
      </c>
      <c r="F242" s="189" t="s">
        <v>3163</v>
      </c>
      <c r="G242" s="190" t="s">
        <v>210</v>
      </c>
      <c r="H242" s="191">
        <v>5.8</v>
      </c>
      <c r="I242" s="192"/>
      <c r="J242" s="192">
        <f>ROUND(I242*H242,2)</f>
        <v>0</v>
      </c>
      <c r="K242" s="193"/>
      <c r="L242" s="112"/>
      <c r="M242" s="194" t="s">
        <v>1</v>
      </c>
      <c r="N242" s="195" t="s">
        <v>40</v>
      </c>
      <c r="O242" s="196">
        <v>0</v>
      </c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111"/>
      <c r="V242" s="111"/>
      <c r="W242" s="29"/>
      <c r="X242" s="29"/>
      <c r="Y242" s="29"/>
      <c r="Z242" s="29"/>
      <c r="AA242" s="29"/>
      <c r="AB242" s="29"/>
      <c r="AC242" s="29"/>
      <c r="AD242" s="29"/>
      <c r="AE242" s="29"/>
      <c r="AR242" s="99" t="s">
        <v>211</v>
      </c>
      <c r="AT242" s="99" t="s">
        <v>207</v>
      </c>
      <c r="AU242" s="99" t="s">
        <v>83</v>
      </c>
      <c r="AY242" s="18" t="s">
        <v>204</v>
      </c>
      <c r="BE242" s="100">
        <f>IF(N242="základní",J242,0)</f>
        <v>0</v>
      </c>
      <c r="BF242" s="100">
        <f>IF(N242="snížená",J242,0)</f>
        <v>0</v>
      </c>
      <c r="BG242" s="100">
        <f>IF(N242="zákl. přenesená",J242,0)</f>
        <v>0</v>
      </c>
      <c r="BH242" s="100">
        <f>IF(N242="sníž. přenesená",J242,0)</f>
        <v>0</v>
      </c>
      <c r="BI242" s="100">
        <f>IF(N242="nulová",J242,0)</f>
        <v>0</v>
      </c>
      <c r="BJ242" s="18" t="s">
        <v>81</v>
      </c>
      <c r="BK242" s="100">
        <f>ROUND(I242*H242,2)</f>
        <v>0</v>
      </c>
      <c r="BL242" s="18" t="s">
        <v>211</v>
      </c>
      <c r="BM242" s="99" t="s">
        <v>445</v>
      </c>
    </row>
    <row r="243" spans="1:65" s="14" customFormat="1" x14ac:dyDescent="0.2">
      <c r="A243" s="198"/>
      <c r="B243" s="199"/>
      <c r="C243" s="198"/>
      <c r="D243" s="200" t="s">
        <v>212</v>
      </c>
      <c r="E243" s="201" t="s">
        <v>1</v>
      </c>
      <c r="F243" s="202" t="s">
        <v>3164</v>
      </c>
      <c r="G243" s="198"/>
      <c r="H243" s="203">
        <v>3.3</v>
      </c>
      <c r="I243" s="198"/>
      <c r="J243" s="198"/>
      <c r="K243" s="198"/>
      <c r="L243" s="199"/>
      <c r="M243" s="204"/>
      <c r="N243" s="205"/>
      <c r="O243" s="205"/>
      <c r="P243" s="205"/>
      <c r="Q243" s="205"/>
      <c r="R243" s="205"/>
      <c r="S243" s="205"/>
      <c r="T243" s="206"/>
      <c r="U243" s="198"/>
      <c r="V243" s="198"/>
      <c r="AT243" s="102" t="s">
        <v>212</v>
      </c>
      <c r="AU243" s="102" t="s">
        <v>83</v>
      </c>
      <c r="AV243" s="14" t="s">
        <v>83</v>
      </c>
      <c r="AW243" s="14" t="s">
        <v>32</v>
      </c>
      <c r="AX243" s="14" t="s">
        <v>75</v>
      </c>
      <c r="AY243" s="102" t="s">
        <v>204</v>
      </c>
    </row>
    <row r="244" spans="1:65" s="14" customFormat="1" x14ac:dyDescent="0.2">
      <c r="A244" s="198"/>
      <c r="B244" s="199"/>
      <c r="C244" s="198"/>
      <c r="D244" s="200" t="s">
        <v>212</v>
      </c>
      <c r="E244" s="201" t="s">
        <v>1</v>
      </c>
      <c r="F244" s="202" t="s">
        <v>3165</v>
      </c>
      <c r="G244" s="198"/>
      <c r="H244" s="203">
        <v>2.5</v>
      </c>
      <c r="I244" s="198"/>
      <c r="J244" s="198"/>
      <c r="K244" s="198"/>
      <c r="L244" s="199"/>
      <c r="M244" s="204"/>
      <c r="N244" s="205"/>
      <c r="O244" s="205"/>
      <c r="P244" s="205"/>
      <c r="Q244" s="205"/>
      <c r="R244" s="205"/>
      <c r="S244" s="205"/>
      <c r="T244" s="206"/>
      <c r="U244" s="198"/>
      <c r="V244" s="198"/>
      <c r="AT244" s="102" t="s">
        <v>212</v>
      </c>
      <c r="AU244" s="102" t="s">
        <v>83</v>
      </c>
      <c r="AV244" s="14" t="s">
        <v>83</v>
      </c>
      <c r="AW244" s="14" t="s">
        <v>32</v>
      </c>
      <c r="AX244" s="14" t="s">
        <v>75</v>
      </c>
      <c r="AY244" s="102" t="s">
        <v>204</v>
      </c>
    </row>
    <row r="245" spans="1:65" s="15" customFormat="1" x14ac:dyDescent="0.2">
      <c r="A245" s="207"/>
      <c r="B245" s="208"/>
      <c r="C245" s="207"/>
      <c r="D245" s="200" t="s">
        <v>212</v>
      </c>
      <c r="E245" s="209" t="s">
        <v>1</v>
      </c>
      <c r="F245" s="210" t="s">
        <v>227</v>
      </c>
      <c r="G245" s="207"/>
      <c r="H245" s="211">
        <v>5.8</v>
      </c>
      <c r="I245" s="207"/>
      <c r="J245" s="207"/>
      <c r="K245" s="207"/>
      <c r="L245" s="208"/>
      <c r="M245" s="212"/>
      <c r="N245" s="213"/>
      <c r="O245" s="213"/>
      <c r="P245" s="213"/>
      <c r="Q245" s="213"/>
      <c r="R245" s="213"/>
      <c r="S245" s="213"/>
      <c r="T245" s="214"/>
      <c r="U245" s="207"/>
      <c r="V245" s="207"/>
      <c r="AT245" s="103" t="s">
        <v>212</v>
      </c>
      <c r="AU245" s="103" t="s">
        <v>83</v>
      </c>
      <c r="AV245" s="15" t="s">
        <v>211</v>
      </c>
      <c r="AW245" s="15" t="s">
        <v>32</v>
      </c>
      <c r="AX245" s="15" t="s">
        <v>81</v>
      </c>
      <c r="AY245" s="103" t="s">
        <v>204</v>
      </c>
    </row>
    <row r="246" spans="1:65" s="12" customFormat="1" ht="22.9" customHeight="1" x14ac:dyDescent="0.2">
      <c r="A246" s="176"/>
      <c r="B246" s="177"/>
      <c r="C246" s="176"/>
      <c r="D246" s="178" t="s">
        <v>74</v>
      </c>
      <c r="E246" s="185" t="s">
        <v>278</v>
      </c>
      <c r="F246" s="185" t="s">
        <v>279</v>
      </c>
      <c r="G246" s="176"/>
      <c r="H246" s="176"/>
      <c r="I246" s="176"/>
      <c r="J246" s="186">
        <f>BK246</f>
        <v>0</v>
      </c>
      <c r="K246" s="176"/>
      <c r="L246" s="177"/>
      <c r="M246" s="181"/>
      <c r="N246" s="182"/>
      <c r="O246" s="182"/>
      <c r="P246" s="183">
        <f>SUM(P247:P335)</f>
        <v>0</v>
      </c>
      <c r="Q246" s="182"/>
      <c r="R246" s="183">
        <f>SUM(R247:R335)</f>
        <v>0</v>
      </c>
      <c r="S246" s="182"/>
      <c r="T246" s="184">
        <f>SUM(T247:T335)</f>
        <v>0</v>
      </c>
      <c r="U246" s="176"/>
      <c r="V246" s="176"/>
      <c r="AR246" s="96" t="s">
        <v>81</v>
      </c>
      <c r="AT246" s="97" t="s">
        <v>74</v>
      </c>
      <c r="AU246" s="97" t="s">
        <v>81</v>
      </c>
      <c r="AY246" s="96" t="s">
        <v>204</v>
      </c>
      <c r="BK246" s="98">
        <f>SUM(BK247:BK335)</f>
        <v>0</v>
      </c>
    </row>
    <row r="247" spans="1:65" s="2" customFormat="1" ht="24.2" customHeight="1" x14ac:dyDescent="0.2">
      <c r="A247" s="111"/>
      <c r="B247" s="112"/>
      <c r="C247" s="187" t="s">
        <v>397</v>
      </c>
      <c r="D247" s="187" t="s">
        <v>207</v>
      </c>
      <c r="E247" s="188" t="s">
        <v>3166</v>
      </c>
      <c r="F247" s="189" t="s">
        <v>3167</v>
      </c>
      <c r="G247" s="190" t="s">
        <v>367</v>
      </c>
      <c r="H247" s="191">
        <v>21</v>
      </c>
      <c r="I247" s="192"/>
      <c r="J247" s="192">
        <f>ROUND(I247*H247,2)</f>
        <v>0</v>
      </c>
      <c r="K247" s="193"/>
      <c r="L247" s="112"/>
      <c r="M247" s="194" t="s">
        <v>1</v>
      </c>
      <c r="N247" s="195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211</v>
      </c>
      <c r="AT247" s="99" t="s">
        <v>207</v>
      </c>
      <c r="AU247" s="99" t="s">
        <v>83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211</v>
      </c>
      <c r="BM247" s="99" t="s">
        <v>462</v>
      </c>
    </row>
    <row r="248" spans="1:65" s="14" customFormat="1" x14ac:dyDescent="0.2">
      <c r="A248" s="198"/>
      <c r="B248" s="199"/>
      <c r="C248" s="198"/>
      <c r="D248" s="200" t="s">
        <v>212</v>
      </c>
      <c r="E248" s="201" t="s">
        <v>1</v>
      </c>
      <c r="F248" s="202" t="s">
        <v>3168</v>
      </c>
      <c r="G248" s="198"/>
      <c r="H248" s="203">
        <v>21</v>
      </c>
      <c r="I248" s="198"/>
      <c r="J248" s="198"/>
      <c r="K248" s="198"/>
      <c r="L248" s="199"/>
      <c r="M248" s="204"/>
      <c r="N248" s="205"/>
      <c r="O248" s="205"/>
      <c r="P248" s="205"/>
      <c r="Q248" s="205"/>
      <c r="R248" s="205"/>
      <c r="S248" s="205"/>
      <c r="T248" s="206"/>
      <c r="U248" s="198"/>
      <c r="V248" s="198"/>
      <c r="AT248" s="102" t="s">
        <v>212</v>
      </c>
      <c r="AU248" s="102" t="s">
        <v>83</v>
      </c>
      <c r="AV248" s="14" t="s">
        <v>83</v>
      </c>
      <c r="AW248" s="14" t="s">
        <v>32</v>
      </c>
      <c r="AX248" s="14" t="s">
        <v>75</v>
      </c>
      <c r="AY248" s="102" t="s">
        <v>204</v>
      </c>
    </row>
    <row r="249" spans="1:65" s="15" customFormat="1" x14ac:dyDescent="0.2">
      <c r="A249" s="207"/>
      <c r="B249" s="208"/>
      <c r="C249" s="207"/>
      <c r="D249" s="200" t="s">
        <v>212</v>
      </c>
      <c r="E249" s="209" t="s">
        <v>1</v>
      </c>
      <c r="F249" s="210" t="s">
        <v>227</v>
      </c>
      <c r="G249" s="207"/>
      <c r="H249" s="211">
        <v>21</v>
      </c>
      <c r="I249" s="207"/>
      <c r="J249" s="207"/>
      <c r="K249" s="207"/>
      <c r="L249" s="208"/>
      <c r="M249" s="212"/>
      <c r="N249" s="213"/>
      <c r="O249" s="213"/>
      <c r="P249" s="213"/>
      <c r="Q249" s="213"/>
      <c r="R249" s="213"/>
      <c r="S249" s="213"/>
      <c r="T249" s="214"/>
      <c r="U249" s="207"/>
      <c r="V249" s="207"/>
      <c r="AT249" s="103" t="s">
        <v>212</v>
      </c>
      <c r="AU249" s="103" t="s">
        <v>83</v>
      </c>
      <c r="AV249" s="15" t="s">
        <v>211</v>
      </c>
      <c r="AW249" s="15" t="s">
        <v>32</v>
      </c>
      <c r="AX249" s="15" t="s">
        <v>81</v>
      </c>
      <c r="AY249" s="103" t="s">
        <v>204</v>
      </c>
    </row>
    <row r="250" spans="1:65" s="2" customFormat="1" ht="21.75" customHeight="1" x14ac:dyDescent="0.2">
      <c r="A250" s="111"/>
      <c r="B250" s="112"/>
      <c r="C250" s="215" t="s">
        <v>350</v>
      </c>
      <c r="D250" s="215" t="s">
        <v>1071</v>
      </c>
      <c r="E250" s="216" t="s">
        <v>3169</v>
      </c>
      <c r="F250" s="217" t="s">
        <v>3170</v>
      </c>
      <c r="G250" s="218" t="s">
        <v>367</v>
      </c>
      <c r="H250" s="219">
        <v>21</v>
      </c>
      <c r="I250" s="220"/>
      <c r="J250" s="220">
        <f>ROUND(I250*H250,2)</f>
        <v>0</v>
      </c>
      <c r="K250" s="221"/>
      <c r="L250" s="222"/>
      <c r="M250" s="223" t="s">
        <v>1</v>
      </c>
      <c r="N250" s="224" t="s">
        <v>40</v>
      </c>
      <c r="O250" s="196">
        <v>0</v>
      </c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111"/>
      <c r="V250" s="111"/>
      <c r="W250" s="29"/>
      <c r="X250" s="29"/>
      <c r="Y250" s="29"/>
      <c r="Z250" s="29"/>
      <c r="AA250" s="29"/>
      <c r="AB250" s="29"/>
      <c r="AC250" s="29"/>
      <c r="AD250" s="29"/>
      <c r="AE250" s="29"/>
      <c r="AR250" s="99" t="s">
        <v>278</v>
      </c>
      <c r="AT250" s="99" t="s">
        <v>1071</v>
      </c>
      <c r="AU250" s="99" t="s">
        <v>83</v>
      </c>
      <c r="AY250" s="18" t="s">
        <v>204</v>
      </c>
      <c r="BE250" s="100">
        <f>IF(N250="základní",J250,0)</f>
        <v>0</v>
      </c>
      <c r="BF250" s="100">
        <f>IF(N250="snížená",J250,0)</f>
        <v>0</v>
      </c>
      <c r="BG250" s="100">
        <f>IF(N250="zákl. přenesená",J250,0)</f>
        <v>0</v>
      </c>
      <c r="BH250" s="100">
        <f>IF(N250="sníž. přenesená",J250,0)</f>
        <v>0</v>
      </c>
      <c r="BI250" s="100">
        <f>IF(N250="nulová",J250,0)</f>
        <v>0</v>
      </c>
      <c r="BJ250" s="18" t="s">
        <v>81</v>
      </c>
      <c r="BK250" s="100">
        <f>ROUND(I250*H250,2)</f>
        <v>0</v>
      </c>
      <c r="BL250" s="18" t="s">
        <v>211</v>
      </c>
      <c r="BM250" s="99" t="s">
        <v>467</v>
      </c>
    </row>
    <row r="251" spans="1:65" s="2" customFormat="1" ht="24.2" customHeight="1" x14ac:dyDescent="0.2">
      <c r="A251" s="111"/>
      <c r="B251" s="112"/>
      <c r="C251" s="187" t="s">
        <v>469</v>
      </c>
      <c r="D251" s="187" t="s">
        <v>207</v>
      </c>
      <c r="E251" s="188" t="s">
        <v>3171</v>
      </c>
      <c r="F251" s="189" t="s">
        <v>3172</v>
      </c>
      <c r="G251" s="190" t="s">
        <v>367</v>
      </c>
      <c r="H251" s="191">
        <v>12.5</v>
      </c>
      <c r="I251" s="192"/>
      <c r="J251" s="192">
        <f>ROUND(I251*H251,2)</f>
        <v>0</v>
      </c>
      <c r="K251" s="193"/>
      <c r="L251" s="112"/>
      <c r="M251" s="194" t="s">
        <v>1</v>
      </c>
      <c r="N251" s="195" t="s">
        <v>40</v>
      </c>
      <c r="O251" s="196">
        <v>0</v>
      </c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111"/>
      <c r="V251" s="111"/>
      <c r="W251" s="29"/>
      <c r="X251" s="29"/>
      <c r="Y251" s="29"/>
      <c r="Z251" s="29"/>
      <c r="AA251" s="29"/>
      <c r="AB251" s="29"/>
      <c r="AC251" s="29"/>
      <c r="AD251" s="29"/>
      <c r="AE251" s="29"/>
      <c r="AR251" s="99" t="s">
        <v>211</v>
      </c>
      <c r="AT251" s="99" t="s">
        <v>207</v>
      </c>
      <c r="AU251" s="99" t="s">
        <v>83</v>
      </c>
      <c r="AY251" s="18" t="s">
        <v>204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8" t="s">
        <v>81</v>
      </c>
      <c r="BK251" s="100">
        <f>ROUND(I251*H251,2)</f>
        <v>0</v>
      </c>
      <c r="BL251" s="18" t="s">
        <v>211</v>
      </c>
      <c r="BM251" s="99" t="s">
        <v>472</v>
      </c>
    </row>
    <row r="252" spans="1:65" s="14" customFormat="1" x14ac:dyDescent="0.2">
      <c r="A252" s="198"/>
      <c r="B252" s="199"/>
      <c r="C252" s="198"/>
      <c r="D252" s="200" t="s">
        <v>212</v>
      </c>
      <c r="E252" s="201" t="s">
        <v>1</v>
      </c>
      <c r="F252" s="202" t="s">
        <v>3173</v>
      </c>
      <c r="G252" s="198"/>
      <c r="H252" s="203">
        <v>1.5</v>
      </c>
      <c r="I252" s="198"/>
      <c r="J252" s="198"/>
      <c r="K252" s="198"/>
      <c r="L252" s="199"/>
      <c r="M252" s="204"/>
      <c r="N252" s="205"/>
      <c r="O252" s="205"/>
      <c r="P252" s="205"/>
      <c r="Q252" s="205"/>
      <c r="R252" s="205"/>
      <c r="S252" s="205"/>
      <c r="T252" s="206"/>
      <c r="U252" s="198"/>
      <c r="V252" s="198"/>
      <c r="AT252" s="102" t="s">
        <v>212</v>
      </c>
      <c r="AU252" s="102" t="s">
        <v>83</v>
      </c>
      <c r="AV252" s="14" t="s">
        <v>83</v>
      </c>
      <c r="AW252" s="14" t="s">
        <v>32</v>
      </c>
      <c r="AX252" s="14" t="s">
        <v>75</v>
      </c>
      <c r="AY252" s="102" t="s">
        <v>204</v>
      </c>
    </row>
    <row r="253" spans="1:65" s="14" customFormat="1" x14ac:dyDescent="0.2">
      <c r="A253" s="198"/>
      <c r="B253" s="199"/>
      <c r="C253" s="198"/>
      <c r="D253" s="200" t="s">
        <v>212</v>
      </c>
      <c r="E253" s="201" t="s">
        <v>1</v>
      </c>
      <c r="F253" s="202" t="s">
        <v>3174</v>
      </c>
      <c r="G253" s="198"/>
      <c r="H253" s="203">
        <v>11</v>
      </c>
      <c r="I253" s="198"/>
      <c r="J253" s="198"/>
      <c r="K253" s="198"/>
      <c r="L253" s="199"/>
      <c r="M253" s="204"/>
      <c r="N253" s="205"/>
      <c r="O253" s="205"/>
      <c r="P253" s="205"/>
      <c r="Q253" s="205"/>
      <c r="R253" s="205"/>
      <c r="S253" s="205"/>
      <c r="T253" s="206"/>
      <c r="U253" s="198"/>
      <c r="V253" s="198"/>
      <c r="AT253" s="102" t="s">
        <v>212</v>
      </c>
      <c r="AU253" s="102" t="s">
        <v>83</v>
      </c>
      <c r="AV253" s="14" t="s">
        <v>83</v>
      </c>
      <c r="AW253" s="14" t="s">
        <v>32</v>
      </c>
      <c r="AX253" s="14" t="s">
        <v>75</v>
      </c>
      <c r="AY253" s="102" t="s">
        <v>204</v>
      </c>
    </row>
    <row r="254" spans="1:65" s="15" customFormat="1" x14ac:dyDescent="0.2">
      <c r="A254" s="207"/>
      <c r="B254" s="208"/>
      <c r="C254" s="207"/>
      <c r="D254" s="200" t="s">
        <v>212</v>
      </c>
      <c r="E254" s="209" t="s">
        <v>1</v>
      </c>
      <c r="F254" s="210" t="s">
        <v>227</v>
      </c>
      <c r="G254" s="207"/>
      <c r="H254" s="211">
        <v>12.5</v>
      </c>
      <c r="I254" s="207"/>
      <c r="J254" s="207"/>
      <c r="K254" s="207"/>
      <c r="L254" s="208"/>
      <c r="M254" s="212"/>
      <c r="N254" s="213"/>
      <c r="O254" s="213"/>
      <c r="P254" s="213"/>
      <c r="Q254" s="213"/>
      <c r="R254" s="213"/>
      <c r="S254" s="213"/>
      <c r="T254" s="214"/>
      <c r="U254" s="207"/>
      <c r="V254" s="207"/>
      <c r="AT254" s="103" t="s">
        <v>212</v>
      </c>
      <c r="AU254" s="103" t="s">
        <v>83</v>
      </c>
      <c r="AV254" s="15" t="s">
        <v>211</v>
      </c>
      <c r="AW254" s="15" t="s">
        <v>32</v>
      </c>
      <c r="AX254" s="15" t="s">
        <v>81</v>
      </c>
      <c r="AY254" s="103" t="s">
        <v>204</v>
      </c>
    </row>
    <row r="255" spans="1:65" s="2" customFormat="1" ht="24.2" customHeight="1" x14ac:dyDescent="0.2">
      <c r="A255" s="111"/>
      <c r="B255" s="112"/>
      <c r="C255" s="187" t="s">
        <v>355</v>
      </c>
      <c r="D255" s="187" t="s">
        <v>207</v>
      </c>
      <c r="E255" s="188" t="s">
        <v>3175</v>
      </c>
      <c r="F255" s="189" t="s">
        <v>3176</v>
      </c>
      <c r="G255" s="190" t="s">
        <v>367</v>
      </c>
      <c r="H255" s="191">
        <v>30</v>
      </c>
      <c r="I255" s="192"/>
      <c r="J255" s="192">
        <f>ROUND(I255*H255,2)</f>
        <v>0</v>
      </c>
      <c r="K255" s="193"/>
      <c r="L255" s="112"/>
      <c r="M255" s="194" t="s">
        <v>1</v>
      </c>
      <c r="N255" s="195" t="s">
        <v>40</v>
      </c>
      <c r="O255" s="196">
        <v>0</v>
      </c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111"/>
      <c r="V255" s="111"/>
      <c r="W255" s="29"/>
      <c r="X255" s="29"/>
      <c r="Y255" s="29"/>
      <c r="Z255" s="29"/>
      <c r="AA255" s="29"/>
      <c r="AB255" s="29"/>
      <c r="AC255" s="29"/>
      <c r="AD255" s="29"/>
      <c r="AE255" s="29"/>
      <c r="AR255" s="99" t="s">
        <v>211</v>
      </c>
      <c r="AT255" s="99" t="s">
        <v>207</v>
      </c>
      <c r="AU255" s="99" t="s">
        <v>83</v>
      </c>
      <c r="AY255" s="18" t="s">
        <v>204</v>
      </c>
      <c r="BE255" s="100">
        <f>IF(N255="základní",J255,0)</f>
        <v>0</v>
      </c>
      <c r="BF255" s="100">
        <f>IF(N255="snížená",J255,0)</f>
        <v>0</v>
      </c>
      <c r="BG255" s="100">
        <f>IF(N255="zákl. přenesená",J255,0)</f>
        <v>0</v>
      </c>
      <c r="BH255" s="100">
        <f>IF(N255="sníž. přenesená",J255,0)</f>
        <v>0</v>
      </c>
      <c r="BI255" s="100">
        <f>IF(N255="nulová",J255,0)</f>
        <v>0</v>
      </c>
      <c r="BJ255" s="18" t="s">
        <v>81</v>
      </c>
      <c r="BK255" s="100">
        <f>ROUND(I255*H255,2)</f>
        <v>0</v>
      </c>
      <c r="BL255" s="18" t="s">
        <v>211</v>
      </c>
      <c r="BM255" s="99" t="s">
        <v>481</v>
      </c>
    </row>
    <row r="256" spans="1:65" s="14" customFormat="1" x14ac:dyDescent="0.2">
      <c r="A256" s="198"/>
      <c r="B256" s="199"/>
      <c r="C256" s="198"/>
      <c r="D256" s="200" t="s">
        <v>212</v>
      </c>
      <c r="E256" s="201" t="s">
        <v>1</v>
      </c>
      <c r="F256" s="202" t="s">
        <v>3177</v>
      </c>
      <c r="G256" s="198"/>
      <c r="H256" s="203">
        <v>30</v>
      </c>
      <c r="I256" s="198"/>
      <c r="J256" s="198"/>
      <c r="K256" s="198"/>
      <c r="L256" s="199"/>
      <c r="M256" s="204"/>
      <c r="N256" s="205"/>
      <c r="O256" s="205"/>
      <c r="P256" s="205"/>
      <c r="Q256" s="205"/>
      <c r="R256" s="205"/>
      <c r="S256" s="205"/>
      <c r="T256" s="206"/>
      <c r="U256" s="198"/>
      <c r="V256" s="198"/>
      <c r="AT256" s="102" t="s">
        <v>212</v>
      </c>
      <c r="AU256" s="102" t="s">
        <v>83</v>
      </c>
      <c r="AV256" s="14" t="s">
        <v>83</v>
      </c>
      <c r="AW256" s="14" t="s">
        <v>32</v>
      </c>
      <c r="AX256" s="14" t="s">
        <v>75</v>
      </c>
      <c r="AY256" s="102" t="s">
        <v>204</v>
      </c>
    </row>
    <row r="257" spans="1:65" s="15" customFormat="1" x14ac:dyDescent="0.2">
      <c r="A257" s="207"/>
      <c r="B257" s="208"/>
      <c r="C257" s="207"/>
      <c r="D257" s="200" t="s">
        <v>212</v>
      </c>
      <c r="E257" s="209" t="s">
        <v>1</v>
      </c>
      <c r="F257" s="210" t="s">
        <v>227</v>
      </c>
      <c r="G257" s="207"/>
      <c r="H257" s="211">
        <v>30</v>
      </c>
      <c r="I257" s="207"/>
      <c r="J257" s="207"/>
      <c r="K257" s="207"/>
      <c r="L257" s="208"/>
      <c r="M257" s="212"/>
      <c r="N257" s="213"/>
      <c r="O257" s="213"/>
      <c r="P257" s="213"/>
      <c r="Q257" s="213"/>
      <c r="R257" s="213"/>
      <c r="S257" s="213"/>
      <c r="T257" s="214"/>
      <c r="U257" s="207"/>
      <c r="V257" s="207"/>
      <c r="AT257" s="103" t="s">
        <v>212</v>
      </c>
      <c r="AU257" s="103" t="s">
        <v>83</v>
      </c>
      <c r="AV257" s="15" t="s">
        <v>211</v>
      </c>
      <c r="AW257" s="15" t="s">
        <v>32</v>
      </c>
      <c r="AX257" s="15" t="s">
        <v>81</v>
      </c>
      <c r="AY257" s="103" t="s">
        <v>204</v>
      </c>
    </row>
    <row r="258" spans="1:65" s="2" customFormat="1" ht="24.2" customHeight="1" x14ac:dyDescent="0.2">
      <c r="A258" s="111"/>
      <c r="B258" s="112"/>
      <c r="C258" s="187" t="s">
        <v>487</v>
      </c>
      <c r="D258" s="187" t="s">
        <v>207</v>
      </c>
      <c r="E258" s="188" t="s">
        <v>3178</v>
      </c>
      <c r="F258" s="189" t="s">
        <v>3179</v>
      </c>
      <c r="G258" s="190" t="s">
        <v>367</v>
      </c>
      <c r="H258" s="191">
        <v>26</v>
      </c>
      <c r="I258" s="192"/>
      <c r="J258" s="192">
        <f>ROUND(I258*H258,2)</f>
        <v>0</v>
      </c>
      <c r="K258" s="193"/>
      <c r="L258" s="112"/>
      <c r="M258" s="194" t="s">
        <v>1</v>
      </c>
      <c r="N258" s="195" t="s">
        <v>40</v>
      </c>
      <c r="O258" s="196">
        <v>0</v>
      </c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111"/>
      <c r="V258" s="111"/>
      <c r="W258" s="29"/>
      <c r="X258" s="29"/>
      <c r="Y258" s="29"/>
      <c r="Z258" s="29"/>
      <c r="AA258" s="29"/>
      <c r="AB258" s="29"/>
      <c r="AC258" s="29"/>
      <c r="AD258" s="29"/>
      <c r="AE258" s="29"/>
      <c r="AR258" s="99" t="s">
        <v>211</v>
      </c>
      <c r="AT258" s="99" t="s">
        <v>207</v>
      </c>
      <c r="AU258" s="99" t="s">
        <v>83</v>
      </c>
      <c r="AY258" s="18" t="s">
        <v>204</v>
      </c>
      <c r="BE258" s="100">
        <f>IF(N258="základní",J258,0)</f>
        <v>0</v>
      </c>
      <c r="BF258" s="100">
        <f>IF(N258="snížená",J258,0)</f>
        <v>0</v>
      </c>
      <c r="BG258" s="100">
        <f>IF(N258="zákl. přenesená",J258,0)</f>
        <v>0</v>
      </c>
      <c r="BH258" s="100">
        <f>IF(N258="sníž. přenesená",J258,0)</f>
        <v>0</v>
      </c>
      <c r="BI258" s="100">
        <f>IF(N258="nulová",J258,0)</f>
        <v>0</v>
      </c>
      <c r="BJ258" s="18" t="s">
        <v>81</v>
      </c>
      <c r="BK258" s="100">
        <f>ROUND(I258*H258,2)</f>
        <v>0</v>
      </c>
      <c r="BL258" s="18" t="s">
        <v>211</v>
      </c>
      <c r="BM258" s="99" t="s">
        <v>490</v>
      </c>
    </row>
    <row r="259" spans="1:65" s="14" customFormat="1" x14ac:dyDescent="0.2">
      <c r="A259" s="198"/>
      <c r="B259" s="199"/>
      <c r="C259" s="198"/>
      <c r="D259" s="200" t="s">
        <v>212</v>
      </c>
      <c r="E259" s="201" t="s">
        <v>1</v>
      </c>
      <c r="F259" s="202" t="s">
        <v>3180</v>
      </c>
      <c r="G259" s="198"/>
      <c r="H259" s="203">
        <v>10</v>
      </c>
      <c r="I259" s="198"/>
      <c r="J259" s="198"/>
      <c r="K259" s="198"/>
      <c r="L259" s="199"/>
      <c r="M259" s="204"/>
      <c r="N259" s="205"/>
      <c r="O259" s="205"/>
      <c r="P259" s="205"/>
      <c r="Q259" s="205"/>
      <c r="R259" s="205"/>
      <c r="S259" s="205"/>
      <c r="T259" s="206"/>
      <c r="U259" s="198"/>
      <c r="V259" s="198"/>
      <c r="AT259" s="102" t="s">
        <v>212</v>
      </c>
      <c r="AU259" s="102" t="s">
        <v>83</v>
      </c>
      <c r="AV259" s="14" t="s">
        <v>83</v>
      </c>
      <c r="AW259" s="14" t="s">
        <v>32</v>
      </c>
      <c r="AX259" s="14" t="s">
        <v>75</v>
      </c>
      <c r="AY259" s="102" t="s">
        <v>204</v>
      </c>
    </row>
    <row r="260" spans="1:65" s="14" customFormat="1" x14ac:dyDescent="0.2">
      <c r="A260" s="198"/>
      <c r="B260" s="199"/>
      <c r="C260" s="198"/>
      <c r="D260" s="200" t="s">
        <v>212</v>
      </c>
      <c r="E260" s="201" t="s">
        <v>1</v>
      </c>
      <c r="F260" s="202" t="s">
        <v>310</v>
      </c>
      <c r="G260" s="198"/>
      <c r="H260" s="203">
        <v>16</v>
      </c>
      <c r="I260" s="198"/>
      <c r="J260" s="198"/>
      <c r="K260" s="198"/>
      <c r="L260" s="199"/>
      <c r="M260" s="204"/>
      <c r="N260" s="205"/>
      <c r="O260" s="205"/>
      <c r="P260" s="205"/>
      <c r="Q260" s="205"/>
      <c r="R260" s="205"/>
      <c r="S260" s="205"/>
      <c r="T260" s="206"/>
      <c r="U260" s="198"/>
      <c r="V260" s="198"/>
      <c r="AT260" s="102" t="s">
        <v>212</v>
      </c>
      <c r="AU260" s="102" t="s">
        <v>83</v>
      </c>
      <c r="AV260" s="14" t="s">
        <v>83</v>
      </c>
      <c r="AW260" s="14" t="s">
        <v>32</v>
      </c>
      <c r="AX260" s="14" t="s">
        <v>75</v>
      </c>
      <c r="AY260" s="102" t="s">
        <v>204</v>
      </c>
    </row>
    <row r="261" spans="1:65" s="15" customFormat="1" x14ac:dyDescent="0.2">
      <c r="A261" s="207"/>
      <c r="B261" s="208"/>
      <c r="C261" s="207"/>
      <c r="D261" s="200" t="s">
        <v>212</v>
      </c>
      <c r="E261" s="209" t="s">
        <v>1</v>
      </c>
      <c r="F261" s="210" t="s">
        <v>227</v>
      </c>
      <c r="G261" s="207"/>
      <c r="H261" s="211">
        <v>26</v>
      </c>
      <c r="I261" s="207"/>
      <c r="J261" s="207"/>
      <c r="K261" s="207"/>
      <c r="L261" s="208"/>
      <c r="M261" s="212"/>
      <c r="N261" s="213"/>
      <c r="O261" s="213"/>
      <c r="P261" s="213"/>
      <c r="Q261" s="213"/>
      <c r="R261" s="213"/>
      <c r="S261" s="213"/>
      <c r="T261" s="214"/>
      <c r="U261" s="207"/>
      <c r="V261" s="207"/>
      <c r="AT261" s="103" t="s">
        <v>212</v>
      </c>
      <c r="AU261" s="103" t="s">
        <v>83</v>
      </c>
      <c r="AV261" s="15" t="s">
        <v>211</v>
      </c>
      <c r="AW261" s="15" t="s">
        <v>32</v>
      </c>
      <c r="AX261" s="15" t="s">
        <v>81</v>
      </c>
      <c r="AY261" s="103" t="s">
        <v>204</v>
      </c>
    </row>
    <row r="262" spans="1:65" s="2" customFormat="1" ht="24.2" customHeight="1" x14ac:dyDescent="0.2">
      <c r="A262" s="111"/>
      <c r="B262" s="112"/>
      <c r="C262" s="187" t="s">
        <v>362</v>
      </c>
      <c r="D262" s="187" t="s">
        <v>207</v>
      </c>
      <c r="E262" s="188" t="s">
        <v>3181</v>
      </c>
      <c r="F262" s="189" t="s">
        <v>3182</v>
      </c>
      <c r="G262" s="190" t="s">
        <v>367</v>
      </c>
      <c r="H262" s="191">
        <v>44</v>
      </c>
      <c r="I262" s="192"/>
      <c r="J262" s="192">
        <f>ROUND(I262*H262,2)</f>
        <v>0</v>
      </c>
      <c r="K262" s="193"/>
      <c r="L262" s="112"/>
      <c r="M262" s="194" t="s">
        <v>1</v>
      </c>
      <c r="N262" s="195" t="s">
        <v>40</v>
      </c>
      <c r="O262" s="196">
        <v>0</v>
      </c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111"/>
      <c r="V262" s="111"/>
      <c r="W262" s="29"/>
      <c r="X262" s="29"/>
      <c r="Y262" s="29"/>
      <c r="Z262" s="29"/>
      <c r="AA262" s="29"/>
      <c r="AB262" s="29"/>
      <c r="AC262" s="29"/>
      <c r="AD262" s="29"/>
      <c r="AE262" s="29"/>
      <c r="AR262" s="99" t="s">
        <v>211</v>
      </c>
      <c r="AT262" s="99" t="s">
        <v>207</v>
      </c>
      <c r="AU262" s="99" t="s">
        <v>83</v>
      </c>
      <c r="AY262" s="18" t="s">
        <v>204</v>
      </c>
      <c r="BE262" s="100">
        <f>IF(N262="základní",J262,0)</f>
        <v>0</v>
      </c>
      <c r="BF262" s="100">
        <f>IF(N262="snížená",J262,0)</f>
        <v>0</v>
      </c>
      <c r="BG262" s="100">
        <f>IF(N262="zákl. přenesená",J262,0)</f>
        <v>0</v>
      </c>
      <c r="BH262" s="100">
        <f>IF(N262="sníž. přenesená",J262,0)</f>
        <v>0</v>
      </c>
      <c r="BI262" s="100">
        <f>IF(N262="nulová",J262,0)</f>
        <v>0</v>
      </c>
      <c r="BJ262" s="18" t="s">
        <v>81</v>
      </c>
      <c r="BK262" s="100">
        <f>ROUND(I262*H262,2)</f>
        <v>0</v>
      </c>
      <c r="BL262" s="18" t="s">
        <v>211</v>
      </c>
      <c r="BM262" s="99" t="s">
        <v>518</v>
      </c>
    </row>
    <row r="263" spans="1:65" s="14" customFormat="1" x14ac:dyDescent="0.2">
      <c r="A263" s="198"/>
      <c r="B263" s="199"/>
      <c r="C263" s="198"/>
      <c r="D263" s="200" t="s">
        <v>212</v>
      </c>
      <c r="E263" s="201" t="s">
        <v>1</v>
      </c>
      <c r="F263" s="202" t="s">
        <v>3183</v>
      </c>
      <c r="G263" s="198"/>
      <c r="H263" s="203">
        <v>28</v>
      </c>
      <c r="I263" s="198"/>
      <c r="J263" s="198"/>
      <c r="K263" s="198"/>
      <c r="L263" s="199"/>
      <c r="M263" s="204"/>
      <c r="N263" s="205"/>
      <c r="O263" s="205"/>
      <c r="P263" s="205"/>
      <c r="Q263" s="205"/>
      <c r="R263" s="205"/>
      <c r="S263" s="205"/>
      <c r="T263" s="206"/>
      <c r="U263" s="198"/>
      <c r="V263" s="198"/>
      <c r="AT263" s="102" t="s">
        <v>212</v>
      </c>
      <c r="AU263" s="102" t="s">
        <v>83</v>
      </c>
      <c r="AV263" s="14" t="s">
        <v>83</v>
      </c>
      <c r="AW263" s="14" t="s">
        <v>32</v>
      </c>
      <c r="AX263" s="14" t="s">
        <v>75</v>
      </c>
      <c r="AY263" s="102" t="s">
        <v>204</v>
      </c>
    </row>
    <row r="264" spans="1:65" s="14" customFormat="1" x14ac:dyDescent="0.2">
      <c r="A264" s="198"/>
      <c r="B264" s="199"/>
      <c r="C264" s="198"/>
      <c r="D264" s="200" t="s">
        <v>212</v>
      </c>
      <c r="E264" s="201" t="s">
        <v>1</v>
      </c>
      <c r="F264" s="202" t="s">
        <v>3184</v>
      </c>
      <c r="G264" s="198"/>
      <c r="H264" s="203">
        <v>16</v>
      </c>
      <c r="I264" s="198"/>
      <c r="J264" s="198"/>
      <c r="K264" s="198"/>
      <c r="L264" s="199"/>
      <c r="M264" s="204"/>
      <c r="N264" s="205"/>
      <c r="O264" s="205"/>
      <c r="P264" s="205"/>
      <c r="Q264" s="205"/>
      <c r="R264" s="205"/>
      <c r="S264" s="205"/>
      <c r="T264" s="206"/>
      <c r="U264" s="198"/>
      <c r="V264" s="198"/>
      <c r="AT264" s="102" t="s">
        <v>212</v>
      </c>
      <c r="AU264" s="102" t="s">
        <v>83</v>
      </c>
      <c r="AV264" s="14" t="s">
        <v>83</v>
      </c>
      <c r="AW264" s="14" t="s">
        <v>32</v>
      </c>
      <c r="AX264" s="14" t="s">
        <v>75</v>
      </c>
      <c r="AY264" s="102" t="s">
        <v>204</v>
      </c>
    </row>
    <row r="265" spans="1:65" s="15" customFormat="1" x14ac:dyDescent="0.2">
      <c r="A265" s="207"/>
      <c r="B265" s="208"/>
      <c r="C265" s="207"/>
      <c r="D265" s="200" t="s">
        <v>212</v>
      </c>
      <c r="E265" s="209" t="s">
        <v>1</v>
      </c>
      <c r="F265" s="210" t="s">
        <v>227</v>
      </c>
      <c r="G265" s="207"/>
      <c r="H265" s="211">
        <v>44</v>
      </c>
      <c r="I265" s="207"/>
      <c r="J265" s="207"/>
      <c r="K265" s="207"/>
      <c r="L265" s="208"/>
      <c r="M265" s="212"/>
      <c r="N265" s="213"/>
      <c r="O265" s="213"/>
      <c r="P265" s="213"/>
      <c r="Q265" s="213"/>
      <c r="R265" s="213"/>
      <c r="S265" s="213"/>
      <c r="T265" s="214"/>
      <c r="U265" s="207"/>
      <c r="V265" s="207"/>
      <c r="AT265" s="103" t="s">
        <v>212</v>
      </c>
      <c r="AU265" s="103" t="s">
        <v>83</v>
      </c>
      <c r="AV265" s="15" t="s">
        <v>211</v>
      </c>
      <c r="AW265" s="15" t="s">
        <v>32</v>
      </c>
      <c r="AX265" s="15" t="s">
        <v>81</v>
      </c>
      <c r="AY265" s="103" t="s">
        <v>204</v>
      </c>
    </row>
    <row r="266" spans="1:65" s="2" customFormat="1" ht="24.2" customHeight="1" x14ac:dyDescent="0.2">
      <c r="A266" s="111"/>
      <c r="B266" s="112"/>
      <c r="C266" s="187" t="s">
        <v>520</v>
      </c>
      <c r="D266" s="187" t="s">
        <v>207</v>
      </c>
      <c r="E266" s="188" t="s">
        <v>3185</v>
      </c>
      <c r="F266" s="189" t="s">
        <v>3186</v>
      </c>
      <c r="G266" s="190" t="s">
        <v>282</v>
      </c>
      <c r="H266" s="191">
        <v>4</v>
      </c>
      <c r="I266" s="192"/>
      <c r="J266" s="192">
        <f t="shared" ref="J266:J277" si="0">ROUND(I266*H266,2)</f>
        <v>0</v>
      </c>
      <c r="K266" s="193"/>
      <c r="L266" s="112"/>
      <c r="M266" s="194" t="s">
        <v>1</v>
      </c>
      <c r="N266" s="195" t="s">
        <v>40</v>
      </c>
      <c r="O266" s="196">
        <v>0</v>
      </c>
      <c r="P266" s="196">
        <f t="shared" ref="P266:P277" si="1">O266*H266</f>
        <v>0</v>
      </c>
      <c r="Q266" s="196">
        <v>0</v>
      </c>
      <c r="R266" s="196">
        <f t="shared" ref="R266:R277" si="2">Q266*H266</f>
        <v>0</v>
      </c>
      <c r="S266" s="196">
        <v>0</v>
      </c>
      <c r="T266" s="197">
        <f t="shared" ref="T266:T277" si="3">S266*H266</f>
        <v>0</v>
      </c>
      <c r="U266" s="111"/>
      <c r="V266" s="111"/>
      <c r="W266" s="29"/>
      <c r="X266" s="29"/>
      <c r="Y266" s="29"/>
      <c r="Z266" s="29"/>
      <c r="AA266" s="29"/>
      <c r="AB266" s="29"/>
      <c r="AC266" s="29"/>
      <c r="AD266" s="29"/>
      <c r="AE266" s="29"/>
      <c r="AR266" s="99" t="s">
        <v>211</v>
      </c>
      <c r="AT266" s="99" t="s">
        <v>207</v>
      </c>
      <c r="AU266" s="99" t="s">
        <v>83</v>
      </c>
      <c r="AY266" s="18" t="s">
        <v>204</v>
      </c>
      <c r="BE266" s="100">
        <f t="shared" ref="BE266:BE277" si="4">IF(N266="základní",J266,0)</f>
        <v>0</v>
      </c>
      <c r="BF266" s="100">
        <f t="shared" ref="BF266:BF277" si="5">IF(N266="snížená",J266,0)</f>
        <v>0</v>
      </c>
      <c r="BG266" s="100">
        <f t="shared" ref="BG266:BG277" si="6">IF(N266="zákl. přenesená",J266,0)</f>
        <v>0</v>
      </c>
      <c r="BH266" s="100">
        <f t="shared" ref="BH266:BH277" si="7">IF(N266="sníž. přenesená",J266,0)</f>
        <v>0</v>
      </c>
      <c r="BI266" s="100">
        <f t="shared" ref="BI266:BI277" si="8">IF(N266="nulová",J266,0)</f>
        <v>0</v>
      </c>
      <c r="BJ266" s="18" t="s">
        <v>81</v>
      </c>
      <c r="BK266" s="100">
        <f t="shared" ref="BK266:BK277" si="9">ROUND(I266*H266,2)</f>
        <v>0</v>
      </c>
      <c r="BL266" s="18" t="s">
        <v>211</v>
      </c>
      <c r="BM266" s="99" t="s">
        <v>523</v>
      </c>
    </row>
    <row r="267" spans="1:65" s="2" customFormat="1" ht="24.2" customHeight="1" x14ac:dyDescent="0.2">
      <c r="A267" s="111"/>
      <c r="B267" s="112"/>
      <c r="C267" s="215" t="s">
        <v>368</v>
      </c>
      <c r="D267" s="215" t="s">
        <v>1071</v>
      </c>
      <c r="E267" s="216" t="s">
        <v>3187</v>
      </c>
      <c r="F267" s="217" t="s">
        <v>3188</v>
      </c>
      <c r="G267" s="218" t="s">
        <v>282</v>
      </c>
      <c r="H267" s="219">
        <v>4</v>
      </c>
      <c r="I267" s="220"/>
      <c r="J267" s="220">
        <f t="shared" si="0"/>
        <v>0</v>
      </c>
      <c r="K267" s="221"/>
      <c r="L267" s="222"/>
      <c r="M267" s="223" t="s">
        <v>1</v>
      </c>
      <c r="N267" s="224" t="s">
        <v>40</v>
      </c>
      <c r="O267" s="196">
        <v>0</v>
      </c>
      <c r="P267" s="196">
        <f t="shared" si="1"/>
        <v>0</v>
      </c>
      <c r="Q267" s="196">
        <v>0</v>
      </c>
      <c r="R267" s="196">
        <f t="shared" si="2"/>
        <v>0</v>
      </c>
      <c r="S267" s="196">
        <v>0</v>
      </c>
      <c r="T267" s="197">
        <f t="shared" si="3"/>
        <v>0</v>
      </c>
      <c r="U267" s="111"/>
      <c r="V267" s="111"/>
      <c r="W267" s="29"/>
      <c r="X267" s="29"/>
      <c r="Y267" s="29"/>
      <c r="Z267" s="29"/>
      <c r="AA267" s="29"/>
      <c r="AB267" s="29"/>
      <c r="AC267" s="29"/>
      <c r="AD267" s="29"/>
      <c r="AE267" s="29"/>
      <c r="AR267" s="99" t="s">
        <v>278</v>
      </c>
      <c r="AT267" s="99" t="s">
        <v>1071</v>
      </c>
      <c r="AU267" s="99" t="s">
        <v>83</v>
      </c>
      <c r="AY267" s="18" t="s">
        <v>204</v>
      </c>
      <c r="BE267" s="100">
        <f t="shared" si="4"/>
        <v>0</v>
      </c>
      <c r="BF267" s="100">
        <f t="shared" si="5"/>
        <v>0</v>
      </c>
      <c r="BG267" s="100">
        <f t="shared" si="6"/>
        <v>0</v>
      </c>
      <c r="BH267" s="100">
        <f t="shared" si="7"/>
        <v>0</v>
      </c>
      <c r="BI267" s="100">
        <f t="shared" si="8"/>
        <v>0</v>
      </c>
      <c r="BJ267" s="18" t="s">
        <v>81</v>
      </c>
      <c r="BK267" s="100">
        <f t="shared" si="9"/>
        <v>0</v>
      </c>
      <c r="BL267" s="18" t="s">
        <v>211</v>
      </c>
      <c r="BM267" s="99" t="s">
        <v>529</v>
      </c>
    </row>
    <row r="268" spans="1:65" s="2" customFormat="1" ht="24.2" customHeight="1" x14ac:dyDescent="0.2">
      <c r="A268" s="111"/>
      <c r="B268" s="112"/>
      <c r="C268" s="187" t="s">
        <v>533</v>
      </c>
      <c r="D268" s="187" t="s">
        <v>207</v>
      </c>
      <c r="E268" s="188" t="s">
        <v>3189</v>
      </c>
      <c r="F268" s="189" t="s">
        <v>3190</v>
      </c>
      <c r="G268" s="190" t="s">
        <v>282</v>
      </c>
      <c r="H268" s="191">
        <v>5</v>
      </c>
      <c r="I268" s="192"/>
      <c r="J268" s="192">
        <f t="shared" si="0"/>
        <v>0</v>
      </c>
      <c r="K268" s="193"/>
      <c r="L268" s="112"/>
      <c r="M268" s="194" t="s">
        <v>1</v>
      </c>
      <c r="N268" s="195" t="s">
        <v>40</v>
      </c>
      <c r="O268" s="196">
        <v>0</v>
      </c>
      <c r="P268" s="196">
        <f t="shared" si="1"/>
        <v>0</v>
      </c>
      <c r="Q268" s="196">
        <v>0</v>
      </c>
      <c r="R268" s="196">
        <f t="shared" si="2"/>
        <v>0</v>
      </c>
      <c r="S268" s="196">
        <v>0</v>
      </c>
      <c r="T268" s="197">
        <f t="shared" si="3"/>
        <v>0</v>
      </c>
      <c r="U268" s="111"/>
      <c r="V268" s="111"/>
      <c r="W268" s="29"/>
      <c r="X268" s="29"/>
      <c r="Y268" s="29"/>
      <c r="Z268" s="29"/>
      <c r="AA268" s="29"/>
      <c r="AB268" s="29"/>
      <c r="AC268" s="29"/>
      <c r="AD268" s="29"/>
      <c r="AE268" s="29"/>
      <c r="AR268" s="99" t="s">
        <v>211</v>
      </c>
      <c r="AT268" s="99" t="s">
        <v>207</v>
      </c>
      <c r="AU268" s="99" t="s">
        <v>83</v>
      </c>
      <c r="AY268" s="18" t="s">
        <v>204</v>
      </c>
      <c r="BE268" s="100">
        <f t="shared" si="4"/>
        <v>0</v>
      </c>
      <c r="BF268" s="100">
        <f t="shared" si="5"/>
        <v>0</v>
      </c>
      <c r="BG268" s="100">
        <f t="shared" si="6"/>
        <v>0</v>
      </c>
      <c r="BH268" s="100">
        <f t="shared" si="7"/>
        <v>0</v>
      </c>
      <c r="BI268" s="100">
        <f t="shared" si="8"/>
        <v>0</v>
      </c>
      <c r="BJ268" s="18" t="s">
        <v>81</v>
      </c>
      <c r="BK268" s="100">
        <f t="shared" si="9"/>
        <v>0</v>
      </c>
      <c r="BL268" s="18" t="s">
        <v>211</v>
      </c>
      <c r="BM268" s="99" t="s">
        <v>536</v>
      </c>
    </row>
    <row r="269" spans="1:65" s="2" customFormat="1" ht="16.5" customHeight="1" x14ac:dyDescent="0.2">
      <c r="A269" s="111"/>
      <c r="B269" s="112"/>
      <c r="C269" s="215" t="s">
        <v>379</v>
      </c>
      <c r="D269" s="215" t="s">
        <v>1071</v>
      </c>
      <c r="E269" s="216" t="s">
        <v>3191</v>
      </c>
      <c r="F269" s="217" t="s">
        <v>3192</v>
      </c>
      <c r="G269" s="218" t="s">
        <v>282</v>
      </c>
      <c r="H269" s="219">
        <v>5</v>
      </c>
      <c r="I269" s="220"/>
      <c r="J269" s="220">
        <f t="shared" si="0"/>
        <v>0</v>
      </c>
      <c r="K269" s="221"/>
      <c r="L269" s="222"/>
      <c r="M269" s="223" t="s">
        <v>1</v>
      </c>
      <c r="N269" s="224" t="s">
        <v>40</v>
      </c>
      <c r="O269" s="196">
        <v>0</v>
      </c>
      <c r="P269" s="196">
        <f t="shared" si="1"/>
        <v>0</v>
      </c>
      <c r="Q269" s="196">
        <v>0</v>
      </c>
      <c r="R269" s="196">
        <f t="shared" si="2"/>
        <v>0</v>
      </c>
      <c r="S269" s="196">
        <v>0</v>
      </c>
      <c r="T269" s="197">
        <f t="shared" si="3"/>
        <v>0</v>
      </c>
      <c r="U269" s="111"/>
      <c r="V269" s="111"/>
      <c r="W269" s="29"/>
      <c r="X269" s="29"/>
      <c r="Y269" s="29"/>
      <c r="Z269" s="29"/>
      <c r="AA269" s="29"/>
      <c r="AB269" s="29"/>
      <c r="AC269" s="29"/>
      <c r="AD269" s="29"/>
      <c r="AE269" s="29"/>
      <c r="AR269" s="99" t="s">
        <v>278</v>
      </c>
      <c r="AT269" s="99" t="s">
        <v>1071</v>
      </c>
      <c r="AU269" s="99" t="s">
        <v>83</v>
      </c>
      <c r="AY269" s="18" t="s">
        <v>204</v>
      </c>
      <c r="BE269" s="100">
        <f t="shared" si="4"/>
        <v>0</v>
      </c>
      <c r="BF269" s="100">
        <f t="shared" si="5"/>
        <v>0</v>
      </c>
      <c r="BG269" s="100">
        <f t="shared" si="6"/>
        <v>0</v>
      </c>
      <c r="BH269" s="100">
        <f t="shared" si="7"/>
        <v>0</v>
      </c>
      <c r="BI269" s="100">
        <f t="shared" si="8"/>
        <v>0</v>
      </c>
      <c r="BJ269" s="18" t="s">
        <v>81</v>
      </c>
      <c r="BK269" s="100">
        <f t="shared" si="9"/>
        <v>0</v>
      </c>
      <c r="BL269" s="18" t="s">
        <v>211</v>
      </c>
      <c r="BM269" s="99" t="s">
        <v>541</v>
      </c>
    </row>
    <row r="270" spans="1:65" s="2" customFormat="1" ht="33" customHeight="1" x14ac:dyDescent="0.2">
      <c r="A270" s="111"/>
      <c r="B270" s="112"/>
      <c r="C270" s="187" t="s">
        <v>549</v>
      </c>
      <c r="D270" s="187" t="s">
        <v>207</v>
      </c>
      <c r="E270" s="188" t="s">
        <v>3193</v>
      </c>
      <c r="F270" s="189" t="s">
        <v>3194</v>
      </c>
      <c r="G270" s="190" t="s">
        <v>282</v>
      </c>
      <c r="H270" s="191">
        <v>2</v>
      </c>
      <c r="I270" s="192"/>
      <c r="J270" s="192">
        <f t="shared" si="0"/>
        <v>0</v>
      </c>
      <c r="K270" s="193"/>
      <c r="L270" s="112"/>
      <c r="M270" s="194" t="s">
        <v>1</v>
      </c>
      <c r="N270" s="195" t="s">
        <v>40</v>
      </c>
      <c r="O270" s="196">
        <v>0</v>
      </c>
      <c r="P270" s="196">
        <f t="shared" si="1"/>
        <v>0</v>
      </c>
      <c r="Q270" s="196">
        <v>0</v>
      </c>
      <c r="R270" s="196">
        <f t="shared" si="2"/>
        <v>0</v>
      </c>
      <c r="S270" s="196">
        <v>0</v>
      </c>
      <c r="T270" s="197">
        <f t="shared" si="3"/>
        <v>0</v>
      </c>
      <c r="U270" s="111"/>
      <c r="V270" s="111"/>
      <c r="W270" s="29"/>
      <c r="X270" s="29"/>
      <c r="Y270" s="29"/>
      <c r="Z270" s="29"/>
      <c r="AA270" s="29"/>
      <c r="AB270" s="29"/>
      <c r="AC270" s="29"/>
      <c r="AD270" s="29"/>
      <c r="AE270" s="29"/>
      <c r="AR270" s="99" t="s">
        <v>211</v>
      </c>
      <c r="AT270" s="99" t="s">
        <v>207</v>
      </c>
      <c r="AU270" s="99" t="s">
        <v>83</v>
      </c>
      <c r="AY270" s="18" t="s">
        <v>204</v>
      </c>
      <c r="BE270" s="100">
        <f t="shared" si="4"/>
        <v>0</v>
      </c>
      <c r="BF270" s="100">
        <f t="shared" si="5"/>
        <v>0</v>
      </c>
      <c r="BG270" s="100">
        <f t="shared" si="6"/>
        <v>0</v>
      </c>
      <c r="BH270" s="100">
        <f t="shared" si="7"/>
        <v>0</v>
      </c>
      <c r="BI270" s="100">
        <f t="shared" si="8"/>
        <v>0</v>
      </c>
      <c r="BJ270" s="18" t="s">
        <v>81</v>
      </c>
      <c r="BK270" s="100">
        <f t="shared" si="9"/>
        <v>0</v>
      </c>
      <c r="BL270" s="18" t="s">
        <v>211</v>
      </c>
      <c r="BM270" s="99" t="s">
        <v>552</v>
      </c>
    </row>
    <row r="271" spans="1:65" s="2" customFormat="1" ht="16.5" customHeight="1" x14ac:dyDescent="0.2">
      <c r="A271" s="111"/>
      <c r="B271" s="112"/>
      <c r="C271" s="215" t="s">
        <v>223</v>
      </c>
      <c r="D271" s="215" t="s">
        <v>1071</v>
      </c>
      <c r="E271" s="216" t="s">
        <v>3195</v>
      </c>
      <c r="F271" s="217" t="s">
        <v>3196</v>
      </c>
      <c r="G271" s="218" t="s">
        <v>282</v>
      </c>
      <c r="H271" s="219">
        <v>1</v>
      </c>
      <c r="I271" s="220"/>
      <c r="J271" s="220">
        <f t="shared" si="0"/>
        <v>0</v>
      </c>
      <c r="K271" s="221"/>
      <c r="L271" s="222"/>
      <c r="M271" s="223" t="s">
        <v>1</v>
      </c>
      <c r="N271" s="224" t="s">
        <v>40</v>
      </c>
      <c r="O271" s="196">
        <v>0</v>
      </c>
      <c r="P271" s="196">
        <f t="shared" si="1"/>
        <v>0</v>
      </c>
      <c r="Q271" s="196">
        <v>0</v>
      </c>
      <c r="R271" s="196">
        <f t="shared" si="2"/>
        <v>0</v>
      </c>
      <c r="S271" s="196">
        <v>0</v>
      </c>
      <c r="T271" s="197">
        <f t="shared" si="3"/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278</v>
      </c>
      <c r="AT271" s="99" t="s">
        <v>1071</v>
      </c>
      <c r="AU271" s="99" t="s">
        <v>83</v>
      </c>
      <c r="AY271" s="18" t="s">
        <v>204</v>
      </c>
      <c r="BE271" s="100">
        <f t="shared" si="4"/>
        <v>0</v>
      </c>
      <c r="BF271" s="100">
        <f t="shared" si="5"/>
        <v>0</v>
      </c>
      <c r="BG271" s="100">
        <f t="shared" si="6"/>
        <v>0</v>
      </c>
      <c r="BH271" s="100">
        <f t="shared" si="7"/>
        <v>0</v>
      </c>
      <c r="BI271" s="100">
        <f t="shared" si="8"/>
        <v>0</v>
      </c>
      <c r="BJ271" s="18" t="s">
        <v>81</v>
      </c>
      <c r="BK271" s="100">
        <f t="shared" si="9"/>
        <v>0</v>
      </c>
      <c r="BL271" s="18" t="s">
        <v>211</v>
      </c>
      <c r="BM271" s="99" t="s">
        <v>556</v>
      </c>
    </row>
    <row r="272" spans="1:65" s="2" customFormat="1" ht="16.5" customHeight="1" x14ac:dyDescent="0.2">
      <c r="A272" s="111"/>
      <c r="B272" s="112"/>
      <c r="C272" s="215" t="s">
        <v>221</v>
      </c>
      <c r="D272" s="215" t="s">
        <v>1071</v>
      </c>
      <c r="E272" s="216" t="s">
        <v>3197</v>
      </c>
      <c r="F272" s="217" t="s">
        <v>3198</v>
      </c>
      <c r="G272" s="218" t="s">
        <v>282</v>
      </c>
      <c r="H272" s="219">
        <v>1</v>
      </c>
      <c r="I272" s="220"/>
      <c r="J272" s="220">
        <f t="shared" si="0"/>
        <v>0</v>
      </c>
      <c r="K272" s="221"/>
      <c r="L272" s="222"/>
      <c r="M272" s="223" t="s">
        <v>1</v>
      </c>
      <c r="N272" s="224" t="s">
        <v>40</v>
      </c>
      <c r="O272" s="196">
        <v>0</v>
      </c>
      <c r="P272" s="196">
        <f t="shared" si="1"/>
        <v>0</v>
      </c>
      <c r="Q272" s="196">
        <v>0</v>
      </c>
      <c r="R272" s="196">
        <f t="shared" si="2"/>
        <v>0</v>
      </c>
      <c r="S272" s="196">
        <v>0</v>
      </c>
      <c r="T272" s="197">
        <f t="shared" si="3"/>
        <v>0</v>
      </c>
      <c r="U272" s="111"/>
      <c r="V272" s="111"/>
      <c r="W272" s="29"/>
      <c r="X272" s="29"/>
      <c r="Y272" s="29"/>
      <c r="Z272" s="29"/>
      <c r="AA272" s="29"/>
      <c r="AB272" s="29"/>
      <c r="AC272" s="29"/>
      <c r="AD272" s="29"/>
      <c r="AE272" s="29"/>
      <c r="AR272" s="99" t="s">
        <v>278</v>
      </c>
      <c r="AT272" s="99" t="s">
        <v>1071</v>
      </c>
      <c r="AU272" s="99" t="s">
        <v>83</v>
      </c>
      <c r="AY272" s="18" t="s">
        <v>204</v>
      </c>
      <c r="BE272" s="100">
        <f t="shared" si="4"/>
        <v>0</v>
      </c>
      <c r="BF272" s="100">
        <f t="shared" si="5"/>
        <v>0</v>
      </c>
      <c r="BG272" s="100">
        <f t="shared" si="6"/>
        <v>0</v>
      </c>
      <c r="BH272" s="100">
        <f t="shared" si="7"/>
        <v>0</v>
      </c>
      <c r="BI272" s="100">
        <f t="shared" si="8"/>
        <v>0</v>
      </c>
      <c r="BJ272" s="18" t="s">
        <v>81</v>
      </c>
      <c r="BK272" s="100">
        <f t="shared" si="9"/>
        <v>0</v>
      </c>
      <c r="BL272" s="18" t="s">
        <v>211</v>
      </c>
      <c r="BM272" s="99" t="s">
        <v>560</v>
      </c>
    </row>
    <row r="273" spans="1:65" s="2" customFormat="1" ht="21.75" customHeight="1" x14ac:dyDescent="0.2">
      <c r="A273" s="111"/>
      <c r="B273" s="112"/>
      <c r="C273" s="187" t="s">
        <v>389</v>
      </c>
      <c r="D273" s="187" t="s">
        <v>207</v>
      </c>
      <c r="E273" s="188" t="s">
        <v>3199</v>
      </c>
      <c r="F273" s="189" t="s">
        <v>3200</v>
      </c>
      <c r="G273" s="190" t="s">
        <v>282</v>
      </c>
      <c r="H273" s="191">
        <v>1</v>
      </c>
      <c r="I273" s="192"/>
      <c r="J273" s="192">
        <f t="shared" si="0"/>
        <v>0</v>
      </c>
      <c r="K273" s="193"/>
      <c r="L273" s="112"/>
      <c r="M273" s="194" t="s">
        <v>1</v>
      </c>
      <c r="N273" s="195" t="s">
        <v>40</v>
      </c>
      <c r="O273" s="196">
        <v>0</v>
      </c>
      <c r="P273" s="196">
        <f t="shared" si="1"/>
        <v>0</v>
      </c>
      <c r="Q273" s="196">
        <v>0</v>
      </c>
      <c r="R273" s="196">
        <f t="shared" si="2"/>
        <v>0</v>
      </c>
      <c r="S273" s="196">
        <v>0</v>
      </c>
      <c r="T273" s="197">
        <f t="shared" si="3"/>
        <v>0</v>
      </c>
      <c r="U273" s="111"/>
      <c r="V273" s="111"/>
      <c r="W273" s="29"/>
      <c r="X273" s="29"/>
      <c r="Y273" s="29"/>
      <c r="Z273" s="29"/>
      <c r="AA273" s="29"/>
      <c r="AB273" s="29"/>
      <c r="AC273" s="29"/>
      <c r="AD273" s="29"/>
      <c r="AE273" s="29"/>
      <c r="AR273" s="99" t="s">
        <v>211</v>
      </c>
      <c r="AT273" s="99" t="s">
        <v>207</v>
      </c>
      <c r="AU273" s="99" t="s">
        <v>83</v>
      </c>
      <c r="AY273" s="18" t="s">
        <v>204</v>
      </c>
      <c r="BE273" s="100">
        <f t="shared" si="4"/>
        <v>0</v>
      </c>
      <c r="BF273" s="100">
        <f t="shared" si="5"/>
        <v>0</v>
      </c>
      <c r="BG273" s="100">
        <f t="shared" si="6"/>
        <v>0</v>
      </c>
      <c r="BH273" s="100">
        <f t="shared" si="7"/>
        <v>0</v>
      </c>
      <c r="BI273" s="100">
        <f t="shared" si="8"/>
        <v>0</v>
      </c>
      <c r="BJ273" s="18" t="s">
        <v>81</v>
      </c>
      <c r="BK273" s="100">
        <f t="shared" si="9"/>
        <v>0</v>
      </c>
      <c r="BL273" s="18" t="s">
        <v>211</v>
      </c>
      <c r="BM273" s="99" t="s">
        <v>564</v>
      </c>
    </row>
    <row r="274" spans="1:65" s="2" customFormat="1" ht="33" customHeight="1" x14ac:dyDescent="0.2">
      <c r="A274" s="111"/>
      <c r="B274" s="112"/>
      <c r="C274" s="215" t="s">
        <v>567</v>
      </c>
      <c r="D274" s="215" t="s">
        <v>1071</v>
      </c>
      <c r="E274" s="216" t="s">
        <v>3201</v>
      </c>
      <c r="F274" s="217" t="s">
        <v>3202</v>
      </c>
      <c r="G274" s="218" t="s">
        <v>282</v>
      </c>
      <c r="H274" s="219">
        <v>1</v>
      </c>
      <c r="I274" s="220"/>
      <c r="J274" s="220">
        <f t="shared" si="0"/>
        <v>0</v>
      </c>
      <c r="K274" s="221"/>
      <c r="L274" s="222"/>
      <c r="M274" s="223" t="s">
        <v>1</v>
      </c>
      <c r="N274" s="224" t="s">
        <v>40</v>
      </c>
      <c r="O274" s="196">
        <v>0</v>
      </c>
      <c r="P274" s="196">
        <f t="shared" si="1"/>
        <v>0</v>
      </c>
      <c r="Q274" s="196">
        <v>0</v>
      </c>
      <c r="R274" s="196">
        <f t="shared" si="2"/>
        <v>0</v>
      </c>
      <c r="S274" s="196">
        <v>0</v>
      </c>
      <c r="T274" s="197">
        <f t="shared" si="3"/>
        <v>0</v>
      </c>
      <c r="U274" s="111"/>
      <c r="V274" s="111"/>
      <c r="W274" s="29"/>
      <c r="X274" s="29"/>
      <c r="Y274" s="29"/>
      <c r="Z274" s="29"/>
      <c r="AA274" s="29"/>
      <c r="AB274" s="29"/>
      <c r="AC274" s="29"/>
      <c r="AD274" s="29"/>
      <c r="AE274" s="29"/>
      <c r="AR274" s="99" t="s">
        <v>278</v>
      </c>
      <c r="AT274" s="99" t="s">
        <v>1071</v>
      </c>
      <c r="AU274" s="99" t="s">
        <v>83</v>
      </c>
      <c r="AY274" s="18" t="s">
        <v>204</v>
      </c>
      <c r="BE274" s="100">
        <f t="shared" si="4"/>
        <v>0</v>
      </c>
      <c r="BF274" s="100">
        <f t="shared" si="5"/>
        <v>0</v>
      </c>
      <c r="BG274" s="100">
        <f t="shared" si="6"/>
        <v>0</v>
      </c>
      <c r="BH274" s="100">
        <f t="shared" si="7"/>
        <v>0</v>
      </c>
      <c r="BI274" s="100">
        <f t="shared" si="8"/>
        <v>0</v>
      </c>
      <c r="BJ274" s="18" t="s">
        <v>81</v>
      </c>
      <c r="BK274" s="100">
        <f t="shared" si="9"/>
        <v>0</v>
      </c>
      <c r="BL274" s="18" t="s">
        <v>211</v>
      </c>
      <c r="BM274" s="99" t="s">
        <v>570</v>
      </c>
    </row>
    <row r="275" spans="1:65" s="2" customFormat="1" ht="16.5" customHeight="1" x14ac:dyDescent="0.2">
      <c r="A275" s="111"/>
      <c r="B275" s="112"/>
      <c r="C275" s="215" t="s">
        <v>406</v>
      </c>
      <c r="D275" s="215" t="s">
        <v>1071</v>
      </c>
      <c r="E275" s="216" t="s">
        <v>3203</v>
      </c>
      <c r="F275" s="217" t="s">
        <v>3204</v>
      </c>
      <c r="G275" s="218" t="s">
        <v>282</v>
      </c>
      <c r="H275" s="219">
        <v>1</v>
      </c>
      <c r="I275" s="220"/>
      <c r="J275" s="220">
        <f t="shared" si="0"/>
        <v>0</v>
      </c>
      <c r="K275" s="221"/>
      <c r="L275" s="222"/>
      <c r="M275" s="223" t="s">
        <v>1</v>
      </c>
      <c r="N275" s="224" t="s">
        <v>40</v>
      </c>
      <c r="O275" s="196">
        <v>0</v>
      </c>
      <c r="P275" s="196">
        <f t="shared" si="1"/>
        <v>0</v>
      </c>
      <c r="Q275" s="196">
        <v>0</v>
      </c>
      <c r="R275" s="196">
        <f t="shared" si="2"/>
        <v>0</v>
      </c>
      <c r="S275" s="196">
        <v>0</v>
      </c>
      <c r="T275" s="197">
        <f t="shared" si="3"/>
        <v>0</v>
      </c>
      <c r="U275" s="111"/>
      <c r="V275" s="111"/>
      <c r="W275" s="29"/>
      <c r="X275" s="29"/>
      <c r="Y275" s="29"/>
      <c r="Z275" s="29"/>
      <c r="AA275" s="29"/>
      <c r="AB275" s="29"/>
      <c r="AC275" s="29"/>
      <c r="AD275" s="29"/>
      <c r="AE275" s="29"/>
      <c r="AR275" s="99" t="s">
        <v>278</v>
      </c>
      <c r="AT275" s="99" t="s">
        <v>1071</v>
      </c>
      <c r="AU275" s="99" t="s">
        <v>83</v>
      </c>
      <c r="AY275" s="18" t="s">
        <v>204</v>
      </c>
      <c r="BE275" s="100">
        <f t="shared" si="4"/>
        <v>0</v>
      </c>
      <c r="BF275" s="100">
        <f t="shared" si="5"/>
        <v>0</v>
      </c>
      <c r="BG275" s="100">
        <f t="shared" si="6"/>
        <v>0</v>
      </c>
      <c r="BH275" s="100">
        <f t="shared" si="7"/>
        <v>0</v>
      </c>
      <c r="BI275" s="100">
        <f t="shared" si="8"/>
        <v>0</v>
      </c>
      <c r="BJ275" s="18" t="s">
        <v>81</v>
      </c>
      <c r="BK275" s="100">
        <f t="shared" si="9"/>
        <v>0</v>
      </c>
      <c r="BL275" s="18" t="s">
        <v>211</v>
      </c>
      <c r="BM275" s="99" t="s">
        <v>576</v>
      </c>
    </row>
    <row r="276" spans="1:65" s="2" customFormat="1" ht="16.5" customHeight="1" x14ac:dyDescent="0.2">
      <c r="A276" s="111"/>
      <c r="B276" s="112"/>
      <c r="C276" s="215" t="s">
        <v>578</v>
      </c>
      <c r="D276" s="215" t="s">
        <v>1071</v>
      </c>
      <c r="E276" s="216" t="s">
        <v>3205</v>
      </c>
      <c r="F276" s="217" t="s">
        <v>3206</v>
      </c>
      <c r="G276" s="218" t="s">
        <v>282</v>
      </c>
      <c r="H276" s="219">
        <v>1</v>
      </c>
      <c r="I276" s="220"/>
      <c r="J276" s="220">
        <f t="shared" si="0"/>
        <v>0</v>
      </c>
      <c r="K276" s="221"/>
      <c r="L276" s="222"/>
      <c r="M276" s="223" t="s">
        <v>1</v>
      </c>
      <c r="N276" s="224" t="s">
        <v>40</v>
      </c>
      <c r="O276" s="196">
        <v>0</v>
      </c>
      <c r="P276" s="196">
        <f t="shared" si="1"/>
        <v>0</v>
      </c>
      <c r="Q276" s="196">
        <v>0</v>
      </c>
      <c r="R276" s="196">
        <f t="shared" si="2"/>
        <v>0</v>
      </c>
      <c r="S276" s="196">
        <v>0</v>
      </c>
      <c r="T276" s="197">
        <f t="shared" si="3"/>
        <v>0</v>
      </c>
      <c r="U276" s="111"/>
      <c r="V276" s="111"/>
      <c r="W276" s="29"/>
      <c r="X276" s="29"/>
      <c r="Y276" s="29"/>
      <c r="Z276" s="29"/>
      <c r="AA276" s="29"/>
      <c r="AB276" s="29"/>
      <c r="AC276" s="29"/>
      <c r="AD276" s="29"/>
      <c r="AE276" s="29"/>
      <c r="AR276" s="99" t="s">
        <v>278</v>
      </c>
      <c r="AT276" s="99" t="s">
        <v>1071</v>
      </c>
      <c r="AU276" s="99" t="s">
        <v>83</v>
      </c>
      <c r="AY276" s="18" t="s">
        <v>204</v>
      </c>
      <c r="BE276" s="100">
        <f t="shared" si="4"/>
        <v>0</v>
      </c>
      <c r="BF276" s="100">
        <f t="shared" si="5"/>
        <v>0</v>
      </c>
      <c r="BG276" s="100">
        <f t="shared" si="6"/>
        <v>0</v>
      </c>
      <c r="BH276" s="100">
        <f t="shared" si="7"/>
        <v>0</v>
      </c>
      <c r="BI276" s="100">
        <f t="shared" si="8"/>
        <v>0</v>
      </c>
      <c r="BJ276" s="18" t="s">
        <v>81</v>
      </c>
      <c r="BK276" s="100">
        <f t="shared" si="9"/>
        <v>0</v>
      </c>
      <c r="BL276" s="18" t="s">
        <v>211</v>
      </c>
      <c r="BM276" s="99" t="s">
        <v>581</v>
      </c>
    </row>
    <row r="277" spans="1:65" s="2" customFormat="1" ht="33" customHeight="1" x14ac:dyDescent="0.2">
      <c r="A277" s="111"/>
      <c r="B277" s="112"/>
      <c r="C277" s="187" t="s">
        <v>410</v>
      </c>
      <c r="D277" s="187" t="s">
        <v>207</v>
      </c>
      <c r="E277" s="188" t="s">
        <v>3207</v>
      </c>
      <c r="F277" s="189" t="s">
        <v>3208</v>
      </c>
      <c r="G277" s="190" t="s">
        <v>282</v>
      </c>
      <c r="H277" s="191">
        <v>25</v>
      </c>
      <c r="I277" s="192"/>
      <c r="J277" s="192">
        <f t="shared" si="0"/>
        <v>0</v>
      </c>
      <c r="K277" s="193"/>
      <c r="L277" s="112"/>
      <c r="M277" s="194" t="s">
        <v>1</v>
      </c>
      <c r="N277" s="195" t="s">
        <v>40</v>
      </c>
      <c r="O277" s="196">
        <v>0</v>
      </c>
      <c r="P277" s="196">
        <f t="shared" si="1"/>
        <v>0</v>
      </c>
      <c r="Q277" s="196">
        <v>0</v>
      </c>
      <c r="R277" s="196">
        <f t="shared" si="2"/>
        <v>0</v>
      </c>
      <c r="S277" s="196">
        <v>0</v>
      </c>
      <c r="T277" s="197">
        <f t="shared" si="3"/>
        <v>0</v>
      </c>
      <c r="U277" s="111"/>
      <c r="V277" s="111"/>
      <c r="W277" s="29"/>
      <c r="X277" s="29"/>
      <c r="Y277" s="29"/>
      <c r="Z277" s="29"/>
      <c r="AA277" s="29"/>
      <c r="AB277" s="29"/>
      <c r="AC277" s="29"/>
      <c r="AD277" s="29"/>
      <c r="AE277" s="29"/>
      <c r="AR277" s="99" t="s">
        <v>211</v>
      </c>
      <c r="AT277" s="99" t="s">
        <v>207</v>
      </c>
      <c r="AU277" s="99" t="s">
        <v>83</v>
      </c>
      <c r="AY277" s="18" t="s">
        <v>204</v>
      </c>
      <c r="BE277" s="100">
        <f t="shared" si="4"/>
        <v>0</v>
      </c>
      <c r="BF277" s="100">
        <f t="shared" si="5"/>
        <v>0</v>
      </c>
      <c r="BG277" s="100">
        <f t="shared" si="6"/>
        <v>0</v>
      </c>
      <c r="BH277" s="100">
        <f t="shared" si="7"/>
        <v>0</v>
      </c>
      <c r="BI277" s="100">
        <f t="shared" si="8"/>
        <v>0</v>
      </c>
      <c r="BJ277" s="18" t="s">
        <v>81</v>
      </c>
      <c r="BK277" s="100">
        <f t="shared" si="9"/>
        <v>0</v>
      </c>
      <c r="BL277" s="18" t="s">
        <v>211</v>
      </c>
      <c r="BM277" s="99" t="s">
        <v>586</v>
      </c>
    </row>
    <row r="278" spans="1:65" s="14" customFormat="1" x14ac:dyDescent="0.2">
      <c r="A278" s="198"/>
      <c r="B278" s="199"/>
      <c r="C278" s="198"/>
      <c r="D278" s="200" t="s">
        <v>212</v>
      </c>
      <c r="E278" s="201" t="s">
        <v>1</v>
      </c>
      <c r="F278" s="202" t="s">
        <v>3209</v>
      </c>
      <c r="G278" s="198"/>
      <c r="H278" s="203">
        <v>25</v>
      </c>
      <c r="I278" s="198"/>
      <c r="J278" s="198"/>
      <c r="K278" s="198"/>
      <c r="L278" s="199"/>
      <c r="M278" s="204"/>
      <c r="N278" s="205"/>
      <c r="O278" s="205"/>
      <c r="P278" s="205"/>
      <c r="Q278" s="205"/>
      <c r="R278" s="205"/>
      <c r="S278" s="205"/>
      <c r="T278" s="206"/>
      <c r="U278" s="198"/>
      <c r="V278" s="198"/>
      <c r="AT278" s="102" t="s">
        <v>212</v>
      </c>
      <c r="AU278" s="102" t="s">
        <v>83</v>
      </c>
      <c r="AV278" s="14" t="s">
        <v>83</v>
      </c>
      <c r="AW278" s="14" t="s">
        <v>32</v>
      </c>
      <c r="AX278" s="14" t="s">
        <v>75</v>
      </c>
      <c r="AY278" s="102" t="s">
        <v>204</v>
      </c>
    </row>
    <row r="279" spans="1:65" s="15" customFormat="1" x14ac:dyDescent="0.2">
      <c r="A279" s="207"/>
      <c r="B279" s="208"/>
      <c r="C279" s="207"/>
      <c r="D279" s="200" t="s">
        <v>212</v>
      </c>
      <c r="E279" s="209" t="s">
        <v>1</v>
      </c>
      <c r="F279" s="210" t="s">
        <v>227</v>
      </c>
      <c r="G279" s="207"/>
      <c r="H279" s="211">
        <v>25</v>
      </c>
      <c r="I279" s="207"/>
      <c r="J279" s="207"/>
      <c r="K279" s="207"/>
      <c r="L279" s="208"/>
      <c r="M279" s="212"/>
      <c r="N279" s="213"/>
      <c r="O279" s="213"/>
      <c r="P279" s="213"/>
      <c r="Q279" s="213"/>
      <c r="R279" s="213"/>
      <c r="S279" s="213"/>
      <c r="T279" s="214"/>
      <c r="U279" s="207"/>
      <c r="V279" s="207"/>
      <c r="AT279" s="103" t="s">
        <v>212</v>
      </c>
      <c r="AU279" s="103" t="s">
        <v>83</v>
      </c>
      <c r="AV279" s="15" t="s">
        <v>211</v>
      </c>
      <c r="AW279" s="15" t="s">
        <v>32</v>
      </c>
      <c r="AX279" s="15" t="s">
        <v>81</v>
      </c>
      <c r="AY279" s="103" t="s">
        <v>204</v>
      </c>
    </row>
    <row r="280" spans="1:65" s="2" customFormat="1" ht="16.5" customHeight="1" x14ac:dyDescent="0.2">
      <c r="A280" s="111"/>
      <c r="B280" s="112"/>
      <c r="C280" s="215" t="s">
        <v>590</v>
      </c>
      <c r="D280" s="215" t="s">
        <v>1071</v>
      </c>
      <c r="E280" s="216" t="s">
        <v>3210</v>
      </c>
      <c r="F280" s="217" t="s">
        <v>3211</v>
      </c>
      <c r="G280" s="218" t="s">
        <v>282</v>
      </c>
      <c r="H280" s="219">
        <v>8</v>
      </c>
      <c r="I280" s="220"/>
      <c r="J280" s="220">
        <f t="shared" ref="J280:J293" si="10">ROUND(I280*H280,2)</f>
        <v>0</v>
      </c>
      <c r="K280" s="221"/>
      <c r="L280" s="222"/>
      <c r="M280" s="223" t="s">
        <v>1</v>
      </c>
      <c r="N280" s="224" t="s">
        <v>40</v>
      </c>
      <c r="O280" s="196">
        <v>0</v>
      </c>
      <c r="P280" s="196">
        <f t="shared" ref="P280:P293" si="11">O280*H280</f>
        <v>0</v>
      </c>
      <c r="Q280" s="196">
        <v>0</v>
      </c>
      <c r="R280" s="196">
        <f t="shared" ref="R280:R293" si="12">Q280*H280</f>
        <v>0</v>
      </c>
      <c r="S280" s="196">
        <v>0</v>
      </c>
      <c r="T280" s="197">
        <f t="shared" ref="T280:T293" si="13">S280*H280</f>
        <v>0</v>
      </c>
      <c r="U280" s="111"/>
      <c r="V280" s="111"/>
      <c r="W280" s="29"/>
      <c r="X280" s="29"/>
      <c r="Y280" s="29"/>
      <c r="Z280" s="29"/>
      <c r="AA280" s="29"/>
      <c r="AB280" s="29"/>
      <c r="AC280" s="29"/>
      <c r="AD280" s="29"/>
      <c r="AE280" s="29"/>
      <c r="AR280" s="99" t="s">
        <v>278</v>
      </c>
      <c r="AT280" s="99" t="s">
        <v>1071</v>
      </c>
      <c r="AU280" s="99" t="s">
        <v>83</v>
      </c>
      <c r="AY280" s="18" t="s">
        <v>204</v>
      </c>
      <c r="BE280" s="100">
        <f t="shared" ref="BE280:BE293" si="14">IF(N280="základní",J280,0)</f>
        <v>0</v>
      </c>
      <c r="BF280" s="100">
        <f t="shared" ref="BF280:BF293" si="15">IF(N280="snížená",J280,0)</f>
        <v>0</v>
      </c>
      <c r="BG280" s="100">
        <f t="shared" ref="BG280:BG293" si="16">IF(N280="zákl. přenesená",J280,0)</f>
        <v>0</v>
      </c>
      <c r="BH280" s="100">
        <f t="shared" ref="BH280:BH293" si="17">IF(N280="sníž. přenesená",J280,0)</f>
        <v>0</v>
      </c>
      <c r="BI280" s="100">
        <f t="shared" ref="BI280:BI293" si="18">IF(N280="nulová",J280,0)</f>
        <v>0</v>
      </c>
      <c r="BJ280" s="18" t="s">
        <v>81</v>
      </c>
      <c r="BK280" s="100">
        <f t="shared" ref="BK280:BK293" si="19">ROUND(I280*H280,2)</f>
        <v>0</v>
      </c>
      <c r="BL280" s="18" t="s">
        <v>211</v>
      </c>
      <c r="BM280" s="99" t="s">
        <v>593</v>
      </c>
    </row>
    <row r="281" spans="1:65" s="2" customFormat="1" ht="16.5" customHeight="1" x14ac:dyDescent="0.2">
      <c r="A281" s="111"/>
      <c r="B281" s="112"/>
      <c r="C281" s="215" t="s">
        <v>418</v>
      </c>
      <c r="D281" s="215" t="s">
        <v>1071</v>
      </c>
      <c r="E281" s="216" t="s">
        <v>3212</v>
      </c>
      <c r="F281" s="217" t="s">
        <v>3213</v>
      </c>
      <c r="G281" s="218" t="s">
        <v>282</v>
      </c>
      <c r="H281" s="219">
        <v>7</v>
      </c>
      <c r="I281" s="220"/>
      <c r="J281" s="220">
        <f t="shared" si="10"/>
        <v>0</v>
      </c>
      <c r="K281" s="221"/>
      <c r="L281" s="222"/>
      <c r="M281" s="223" t="s">
        <v>1</v>
      </c>
      <c r="N281" s="224" t="s">
        <v>40</v>
      </c>
      <c r="O281" s="196">
        <v>0</v>
      </c>
      <c r="P281" s="196">
        <f t="shared" si="11"/>
        <v>0</v>
      </c>
      <c r="Q281" s="196">
        <v>0</v>
      </c>
      <c r="R281" s="196">
        <f t="shared" si="12"/>
        <v>0</v>
      </c>
      <c r="S281" s="196">
        <v>0</v>
      </c>
      <c r="T281" s="197">
        <f t="shared" si="13"/>
        <v>0</v>
      </c>
      <c r="U281" s="111"/>
      <c r="V281" s="111"/>
      <c r="W281" s="29"/>
      <c r="X281" s="29"/>
      <c r="Y281" s="29"/>
      <c r="Z281" s="29"/>
      <c r="AA281" s="29"/>
      <c r="AB281" s="29"/>
      <c r="AC281" s="29"/>
      <c r="AD281" s="29"/>
      <c r="AE281" s="29"/>
      <c r="AR281" s="99" t="s">
        <v>278</v>
      </c>
      <c r="AT281" s="99" t="s">
        <v>1071</v>
      </c>
      <c r="AU281" s="99" t="s">
        <v>83</v>
      </c>
      <c r="AY281" s="18" t="s">
        <v>204</v>
      </c>
      <c r="BE281" s="100">
        <f t="shared" si="14"/>
        <v>0</v>
      </c>
      <c r="BF281" s="100">
        <f t="shared" si="15"/>
        <v>0</v>
      </c>
      <c r="BG281" s="100">
        <f t="shared" si="16"/>
        <v>0</v>
      </c>
      <c r="BH281" s="100">
        <f t="shared" si="17"/>
        <v>0</v>
      </c>
      <c r="BI281" s="100">
        <f t="shared" si="18"/>
        <v>0</v>
      </c>
      <c r="BJ281" s="18" t="s">
        <v>81</v>
      </c>
      <c r="BK281" s="100">
        <f t="shared" si="19"/>
        <v>0</v>
      </c>
      <c r="BL281" s="18" t="s">
        <v>211</v>
      </c>
      <c r="BM281" s="99" t="s">
        <v>597</v>
      </c>
    </row>
    <row r="282" spans="1:65" s="2" customFormat="1" ht="16.5" customHeight="1" x14ac:dyDescent="0.2">
      <c r="A282" s="111"/>
      <c r="B282" s="112"/>
      <c r="C282" s="215" t="s">
        <v>598</v>
      </c>
      <c r="D282" s="215" t="s">
        <v>1071</v>
      </c>
      <c r="E282" s="216" t="s">
        <v>3214</v>
      </c>
      <c r="F282" s="217" t="s">
        <v>3215</v>
      </c>
      <c r="G282" s="218" t="s">
        <v>282</v>
      </c>
      <c r="H282" s="219">
        <v>5</v>
      </c>
      <c r="I282" s="220"/>
      <c r="J282" s="220">
        <f t="shared" si="10"/>
        <v>0</v>
      </c>
      <c r="K282" s="221"/>
      <c r="L282" s="222"/>
      <c r="M282" s="223" t="s">
        <v>1</v>
      </c>
      <c r="N282" s="224" t="s">
        <v>40</v>
      </c>
      <c r="O282" s="196">
        <v>0</v>
      </c>
      <c r="P282" s="196">
        <f t="shared" si="11"/>
        <v>0</v>
      </c>
      <c r="Q282" s="196">
        <v>0</v>
      </c>
      <c r="R282" s="196">
        <f t="shared" si="12"/>
        <v>0</v>
      </c>
      <c r="S282" s="196">
        <v>0</v>
      </c>
      <c r="T282" s="197">
        <f t="shared" si="13"/>
        <v>0</v>
      </c>
      <c r="U282" s="111"/>
      <c r="V282" s="111"/>
      <c r="W282" s="29"/>
      <c r="X282" s="29"/>
      <c r="Y282" s="29"/>
      <c r="Z282" s="29"/>
      <c r="AA282" s="29"/>
      <c r="AB282" s="29"/>
      <c r="AC282" s="29"/>
      <c r="AD282" s="29"/>
      <c r="AE282" s="29"/>
      <c r="AR282" s="99" t="s">
        <v>278</v>
      </c>
      <c r="AT282" s="99" t="s">
        <v>1071</v>
      </c>
      <c r="AU282" s="99" t="s">
        <v>83</v>
      </c>
      <c r="AY282" s="18" t="s">
        <v>204</v>
      </c>
      <c r="BE282" s="100">
        <f t="shared" si="14"/>
        <v>0</v>
      </c>
      <c r="BF282" s="100">
        <f t="shared" si="15"/>
        <v>0</v>
      </c>
      <c r="BG282" s="100">
        <f t="shared" si="16"/>
        <v>0</v>
      </c>
      <c r="BH282" s="100">
        <f t="shared" si="17"/>
        <v>0</v>
      </c>
      <c r="BI282" s="100">
        <f t="shared" si="18"/>
        <v>0</v>
      </c>
      <c r="BJ282" s="18" t="s">
        <v>81</v>
      </c>
      <c r="BK282" s="100">
        <f t="shared" si="19"/>
        <v>0</v>
      </c>
      <c r="BL282" s="18" t="s">
        <v>211</v>
      </c>
      <c r="BM282" s="99" t="s">
        <v>601</v>
      </c>
    </row>
    <row r="283" spans="1:65" s="2" customFormat="1" ht="16.5" customHeight="1" x14ac:dyDescent="0.2">
      <c r="A283" s="111"/>
      <c r="B283" s="112"/>
      <c r="C283" s="215" t="s">
        <v>438</v>
      </c>
      <c r="D283" s="215" t="s">
        <v>1071</v>
      </c>
      <c r="E283" s="216" t="s">
        <v>3216</v>
      </c>
      <c r="F283" s="217" t="s">
        <v>3217</v>
      </c>
      <c r="G283" s="218" t="s">
        <v>282</v>
      </c>
      <c r="H283" s="219">
        <v>5</v>
      </c>
      <c r="I283" s="220"/>
      <c r="J283" s="220">
        <f t="shared" si="10"/>
        <v>0</v>
      </c>
      <c r="K283" s="221"/>
      <c r="L283" s="222"/>
      <c r="M283" s="223" t="s">
        <v>1</v>
      </c>
      <c r="N283" s="224" t="s">
        <v>40</v>
      </c>
      <c r="O283" s="196">
        <v>0</v>
      </c>
      <c r="P283" s="196">
        <f t="shared" si="11"/>
        <v>0</v>
      </c>
      <c r="Q283" s="196">
        <v>0</v>
      </c>
      <c r="R283" s="196">
        <f t="shared" si="12"/>
        <v>0</v>
      </c>
      <c r="S283" s="196">
        <v>0</v>
      </c>
      <c r="T283" s="197">
        <f t="shared" si="13"/>
        <v>0</v>
      </c>
      <c r="U283" s="111"/>
      <c r="V283" s="111"/>
      <c r="W283" s="29"/>
      <c r="X283" s="29"/>
      <c r="Y283" s="29"/>
      <c r="Z283" s="29"/>
      <c r="AA283" s="29"/>
      <c r="AB283" s="29"/>
      <c r="AC283" s="29"/>
      <c r="AD283" s="29"/>
      <c r="AE283" s="29"/>
      <c r="AR283" s="99" t="s">
        <v>278</v>
      </c>
      <c r="AT283" s="99" t="s">
        <v>1071</v>
      </c>
      <c r="AU283" s="99" t="s">
        <v>83</v>
      </c>
      <c r="AY283" s="18" t="s">
        <v>204</v>
      </c>
      <c r="BE283" s="100">
        <f t="shared" si="14"/>
        <v>0</v>
      </c>
      <c r="BF283" s="100">
        <f t="shared" si="15"/>
        <v>0</v>
      </c>
      <c r="BG283" s="100">
        <f t="shared" si="16"/>
        <v>0</v>
      </c>
      <c r="BH283" s="100">
        <f t="shared" si="17"/>
        <v>0</v>
      </c>
      <c r="BI283" s="100">
        <f t="shared" si="18"/>
        <v>0</v>
      </c>
      <c r="BJ283" s="18" t="s">
        <v>81</v>
      </c>
      <c r="BK283" s="100">
        <f t="shared" si="19"/>
        <v>0</v>
      </c>
      <c r="BL283" s="18" t="s">
        <v>211</v>
      </c>
      <c r="BM283" s="99" t="s">
        <v>606</v>
      </c>
    </row>
    <row r="284" spans="1:65" s="2" customFormat="1" ht="33" customHeight="1" x14ac:dyDescent="0.2">
      <c r="A284" s="111"/>
      <c r="B284" s="112"/>
      <c r="C284" s="187" t="s">
        <v>608</v>
      </c>
      <c r="D284" s="187" t="s">
        <v>207</v>
      </c>
      <c r="E284" s="188" t="s">
        <v>3218</v>
      </c>
      <c r="F284" s="189" t="s">
        <v>3219</v>
      </c>
      <c r="G284" s="190" t="s">
        <v>282</v>
      </c>
      <c r="H284" s="191">
        <v>2</v>
      </c>
      <c r="I284" s="192"/>
      <c r="J284" s="192">
        <f t="shared" si="10"/>
        <v>0</v>
      </c>
      <c r="K284" s="193"/>
      <c r="L284" s="112"/>
      <c r="M284" s="194" t="s">
        <v>1</v>
      </c>
      <c r="N284" s="195" t="s">
        <v>40</v>
      </c>
      <c r="O284" s="196">
        <v>0</v>
      </c>
      <c r="P284" s="196">
        <f t="shared" si="11"/>
        <v>0</v>
      </c>
      <c r="Q284" s="196">
        <v>0</v>
      </c>
      <c r="R284" s="196">
        <f t="shared" si="12"/>
        <v>0</v>
      </c>
      <c r="S284" s="196">
        <v>0</v>
      </c>
      <c r="T284" s="197">
        <f t="shared" si="13"/>
        <v>0</v>
      </c>
      <c r="U284" s="111"/>
      <c r="V284" s="111"/>
      <c r="W284" s="29"/>
      <c r="X284" s="29"/>
      <c r="Y284" s="29"/>
      <c r="Z284" s="29"/>
      <c r="AA284" s="29"/>
      <c r="AB284" s="29"/>
      <c r="AC284" s="29"/>
      <c r="AD284" s="29"/>
      <c r="AE284" s="29"/>
      <c r="AR284" s="99" t="s">
        <v>211</v>
      </c>
      <c r="AT284" s="99" t="s">
        <v>207</v>
      </c>
      <c r="AU284" s="99" t="s">
        <v>83</v>
      </c>
      <c r="AY284" s="18" t="s">
        <v>204</v>
      </c>
      <c r="BE284" s="100">
        <f t="shared" si="14"/>
        <v>0</v>
      </c>
      <c r="BF284" s="100">
        <f t="shared" si="15"/>
        <v>0</v>
      </c>
      <c r="BG284" s="100">
        <f t="shared" si="16"/>
        <v>0</v>
      </c>
      <c r="BH284" s="100">
        <f t="shared" si="17"/>
        <v>0</v>
      </c>
      <c r="BI284" s="100">
        <f t="shared" si="18"/>
        <v>0</v>
      </c>
      <c r="BJ284" s="18" t="s">
        <v>81</v>
      </c>
      <c r="BK284" s="100">
        <f t="shared" si="19"/>
        <v>0</v>
      </c>
      <c r="BL284" s="18" t="s">
        <v>211</v>
      </c>
      <c r="BM284" s="99" t="s">
        <v>286</v>
      </c>
    </row>
    <row r="285" spans="1:65" s="2" customFormat="1" ht="16.5" customHeight="1" x14ac:dyDescent="0.2">
      <c r="A285" s="111"/>
      <c r="B285" s="112"/>
      <c r="C285" s="215" t="s">
        <v>445</v>
      </c>
      <c r="D285" s="215" t="s">
        <v>1071</v>
      </c>
      <c r="E285" s="216" t="s">
        <v>3220</v>
      </c>
      <c r="F285" s="217" t="s">
        <v>3221</v>
      </c>
      <c r="G285" s="218" t="s">
        <v>282</v>
      </c>
      <c r="H285" s="219">
        <v>2</v>
      </c>
      <c r="I285" s="220"/>
      <c r="J285" s="220">
        <f t="shared" si="10"/>
        <v>0</v>
      </c>
      <c r="K285" s="221"/>
      <c r="L285" s="222"/>
      <c r="M285" s="223" t="s">
        <v>1</v>
      </c>
      <c r="N285" s="224" t="s">
        <v>40</v>
      </c>
      <c r="O285" s="196">
        <v>0</v>
      </c>
      <c r="P285" s="196">
        <f t="shared" si="11"/>
        <v>0</v>
      </c>
      <c r="Q285" s="196">
        <v>0</v>
      </c>
      <c r="R285" s="196">
        <f t="shared" si="12"/>
        <v>0</v>
      </c>
      <c r="S285" s="196">
        <v>0</v>
      </c>
      <c r="T285" s="197">
        <f t="shared" si="13"/>
        <v>0</v>
      </c>
      <c r="U285" s="111"/>
      <c r="V285" s="111"/>
      <c r="W285" s="29"/>
      <c r="X285" s="29"/>
      <c r="Y285" s="29"/>
      <c r="Z285" s="29"/>
      <c r="AA285" s="29"/>
      <c r="AB285" s="29"/>
      <c r="AC285" s="29"/>
      <c r="AD285" s="29"/>
      <c r="AE285" s="29"/>
      <c r="AR285" s="99" t="s">
        <v>278</v>
      </c>
      <c r="AT285" s="99" t="s">
        <v>1071</v>
      </c>
      <c r="AU285" s="99" t="s">
        <v>83</v>
      </c>
      <c r="AY285" s="18" t="s">
        <v>204</v>
      </c>
      <c r="BE285" s="100">
        <f t="shared" si="14"/>
        <v>0</v>
      </c>
      <c r="BF285" s="100">
        <f t="shared" si="15"/>
        <v>0</v>
      </c>
      <c r="BG285" s="100">
        <f t="shared" si="16"/>
        <v>0</v>
      </c>
      <c r="BH285" s="100">
        <f t="shared" si="17"/>
        <v>0</v>
      </c>
      <c r="BI285" s="100">
        <f t="shared" si="18"/>
        <v>0</v>
      </c>
      <c r="BJ285" s="18" t="s">
        <v>81</v>
      </c>
      <c r="BK285" s="100">
        <f t="shared" si="19"/>
        <v>0</v>
      </c>
      <c r="BL285" s="18" t="s">
        <v>211</v>
      </c>
      <c r="BM285" s="99" t="s">
        <v>306</v>
      </c>
    </row>
    <row r="286" spans="1:65" s="2" customFormat="1" ht="33" customHeight="1" x14ac:dyDescent="0.2">
      <c r="A286" s="111"/>
      <c r="B286" s="112"/>
      <c r="C286" s="187" t="s">
        <v>637</v>
      </c>
      <c r="D286" s="187" t="s">
        <v>207</v>
      </c>
      <c r="E286" s="188" t="s">
        <v>3222</v>
      </c>
      <c r="F286" s="189" t="s">
        <v>3223</v>
      </c>
      <c r="G286" s="190" t="s">
        <v>282</v>
      </c>
      <c r="H286" s="191">
        <v>9</v>
      </c>
      <c r="I286" s="192"/>
      <c r="J286" s="192">
        <f t="shared" si="10"/>
        <v>0</v>
      </c>
      <c r="K286" s="193"/>
      <c r="L286" s="112"/>
      <c r="M286" s="194" t="s">
        <v>1</v>
      </c>
      <c r="N286" s="195" t="s">
        <v>40</v>
      </c>
      <c r="O286" s="196">
        <v>0</v>
      </c>
      <c r="P286" s="196">
        <f t="shared" si="11"/>
        <v>0</v>
      </c>
      <c r="Q286" s="196">
        <v>0</v>
      </c>
      <c r="R286" s="196">
        <f t="shared" si="12"/>
        <v>0</v>
      </c>
      <c r="S286" s="196">
        <v>0</v>
      </c>
      <c r="T286" s="197">
        <f t="shared" si="13"/>
        <v>0</v>
      </c>
      <c r="U286" s="111"/>
      <c r="V286" s="111"/>
      <c r="W286" s="29"/>
      <c r="X286" s="29"/>
      <c r="Y286" s="29"/>
      <c r="Z286" s="29"/>
      <c r="AA286" s="29"/>
      <c r="AB286" s="29"/>
      <c r="AC286" s="29"/>
      <c r="AD286" s="29"/>
      <c r="AE286" s="29"/>
      <c r="AR286" s="99" t="s">
        <v>211</v>
      </c>
      <c r="AT286" s="99" t="s">
        <v>207</v>
      </c>
      <c r="AU286" s="99" t="s">
        <v>83</v>
      </c>
      <c r="AY286" s="18" t="s">
        <v>204</v>
      </c>
      <c r="BE286" s="100">
        <f t="shared" si="14"/>
        <v>0</v>
      </c>
      <c r="BF286" s="100">
        <f t="shared" si="15"/>
        <v>0</v>
      </c>
      <c r="BG286" s="100">
        <f t="shared" si="16"/>
        <v>0</v>
      </c>
      <c r="BH286" s="100">
        <f t="shared" si="17"/>
        <v>0</v>
      </c>
      <c r="BI286" s="100">
        <f t="shared" si="18"/>
        <v>0</v>
      </c>
      <c r="BJ286" s="18" t="s">
        <v>81</v>
      </c>
      <c r="BK286" s="100">
        <f t="shared" si="19"/>
        <v>0</v>
      </c>
      <c r="BL286" s="18" t="s">
        <v>211</v>
      </c>
      <c r="BM286" s="99" t="s">
        <v>640</v>
      </c>
    </row>
    <row r="287" spans="1:65" s="2" customFormat="1" ht="16.5" customHeight="1" x14ac:dyDescent="0.2">
      <c r="A287" s="111"/>
      <c r="B287" s="112"/>
      <c r="C287" s="215" t="s">
        <v>462</v>
      </c>
      <c r="D287" s="215" t="s">
        <v>1071</v>
      </c>
      <c r="E287" s="216" t="s">
        <v>3224</v>
      </c>
      <c r="F287" s="217" t="s">
        <v>3225</v>
      </c>
      <c r="G287" s="218" t="s">
        <v>282</v>
      </c>
      <c r="H287" s="219">
        <v>4</v>
      </c>
      <c r="I287" s="220"/>
      <c r="J287" s="220">
        <f t="shared" si="10"/>
        <v>0</v>
      </c>
      <c r="K287" s="221"/>
      <c r="L287" s="222"/>
      <c r="M287" s="223" t="s">
        <v>1</v>
      </c>
      <c r="N287" s="224" t="s">
        <v>40</v>
      </c>
      <c r="O287" s="196">
        <v>0</v>
      </c>
      <c r="P287" s="196">
        <f t="shared" si="11"/>
        <v>0</v>
      </c>
      <c r="Q287" s="196">
        <v>0</v>
      </c>
      <c r="R287" s="196">
        <f t="shared" si="12"/>
        <v>0</v>
      </c>
      <c r="S287" s="196">
        <v>0</v>
      </c>
      <c r="T287" s="197">
        <f t="shared" si="13"/>
        <v>0</v>
      </c>
      <c r="U287" s="111"/>
      <c r="V287" s="111"/>
      <c r="W287" s="29"/>
      <c r="X287" s="29"/>
      <c r="Y287" s="29"/>
      <c r="Z287" s="29"/>
      <c r="AA287" s="29"/>
      <c r="AB287" s="29"/>
      <c r="AC287" s="29"/>
      <c r="AD287" s="29"/>
      <c r="AE287" s="29"/>
      <c r="AR287" s="99" t="s">
        <v>278</v>
      </c>
      <c r="AT287" s="99" t="s">
        <v>1071</v>
      </c>
      <c r="AU287" s="99" t="s">
        <v>83</v>
      </c>
      <c r="AY287" s="18" t="s">
        <v>204</v>
      </c>
      <c r="BE287" s="100">
        <f t="shared" si="14"/>
        <v>0</v>
      </c>
      <c r="BF287" s="100">
        <f t="shared" si="15"/>
        <v>0</v>
      </c>
      <c r="BG287" s="100">
        <f t="shared" si="16"/>
        <v>0</v>
      </c>
      <c r="BH287" s="100">
        <f t="shared" si="17"/>
        <v>0</v>
      </c>
      <c r="BI287" s="100">
        <f t="shared" si="18"/>
        <v>0</v>
      </c>
      <c r="BJ287" s="18" t="s">
        <v>81</v>
      </c>
      <c r="BK287" s="100">
        <f t="shared" si="19"/>
        <v>0</v>
      </c>
      <c r="BL287" s="18" t="s">
        <v>211</v>
      </c>
      <c r="BM287" s="99" t="s">
        <v>644</v>
      </c>
    </row>
    <row r="288" spans="1:65" s="2" customFormat="1" ht="16.5" customHeight="1" x14ac:dyDescent="0.2">
      <c r="A288" s="111"/>
      <c r="B288" s="112"/>
      <c r="C288" s="215" t="s">
        <v>645</v>
      </c>
      <c r="D288" s="215" t="s">
        <v>1071</v>
      </c>
      <c r="E288" s="216" t="s">
        <v>3226</v>
      </c>
      <c r="F288" s="217" t="s">
        <v>3227</v>
      </c>
      <c r="G288" s="218" t="s">
        <v>282</v>
      </c>
      <c r="H288" s="219">
        <v>4</v>
      </c>
      <c r="I288" s="220"/>
      <c r="J288" s="220">
        <f t="shared" si="10"/>
        <v>0</v>
      </c>
      <c r="K288" s="221"/>
      <c r="L288" s="222"/>
      <c r="M288" s="223" t="s">
        <v>1</v>
      </c>
      <c r="N288" s="224" t="s">
        <v>40</v>
      </c>
      <c r="O288" s="196">
        <v>0</v>
      </c>
      <c r="P288" s="196">
        <f t="shared" si="11"/>
        <v>0</v>
      </c>
      <c r="Q288" s="196">
        <v>0</v>
      </c>
      <c r="R288" s="196">
        <f t="shared" si="12"/>
        <v>0</v>
      </c>
      <c r="S288" s="196">
        <v>0</v>
      </c>
      <c r="T288" s="197">
        <f t="shared" si="13"/>
        <v>0</v>
      </c>
      <c r="U288" s="111"/>
      <c r="V288" s="111"/>
      <c r="W288" s="29"/>
      <c r="X288" s="29"/>
      <c r="Y288" s="29"/>
      <c r="Z288" s="29"/>
      <c r="AA288" s="29"/>
      <c r="AB288" s="29"/>
      <c r="AC288" s="29"/>
      <c r="AD288" s="29"/>
      <c r="AE288" s="29"/>
      <c r="AR288" s="99" t="s">
        <v>278</v>
      </c>
      <c r="AT288" s="99" t="s">
        <v>1071</v>
      </c>
      <c r="AU288" s="99" t="s">
        <v>83</v>
      </c>
      <c r="AY288" s="18" t="s">
        <v>204</v>
      </c>
      <c r="BE288" s="100">
        <f t="shared" si="14"/>
        <v>0</v>
      </c>
      <c r="BF288" s="100">
        <f t="shared" si="15"/>
        <v>0</v>
      </c>
      <c r="BG288" s="100">
        <f t="shared" si="16"/>
        <v>0</v>
      </c>
      <c r="BH288" s="100">
        <f t="shared" si="17"/>
        <v>0</v>
      </c>
      <c r="BI288" s="100">
        <f t="shared" si="18"/>
        <v>0</v>
      </c>
      <c r="BJ288" s="18" t="s">
        <v>81</v>
      </c>
      <c r="BK288" s="100">
        <f t="shared" si="19"/>
        <v>0</v>
      </c>
      <c r="BL288" s="18" t="s">
        <v>211</v>
      </c>
      <c r="BM288" s="99" t="s">
        <v>648</v>
      </c>
    </row>
    <row r="289" spans="1:65" s="2" customFormat="1" ht="16.5" customHeight="1" x14ac:dyDescent="0.2">
      <c r="A289" s="111"/>
      <c r="B289" s="112"/>
      <c r="C289" s="215" t="s">
        <v>467</v>
      </c>
      <c r="D289" s="215" t="s">
        <v>1071</v>
      </c>
      <c r="E289" s="216" t="s">
        <v>3228</v>
      </c>
      <c r="F289" s="217" t="s">
        <v>3229</v>
      </c>
      <c r="G289" s="218" t="s">
        <v>282</v>
      </c>
      <c r="H289" s="219">
        <v>1</v>
      </c>
      <c r="I289" s="220"/>
      <c r="J289" s="220">
        <f t="shared" si="10"/>
        <v>0</v>
      </c>
      <c r="K289" s="221"/>
      <c r="L289" s="222"/>
      <c r="M289" s="223" t="s">
        <v>1</v>
      </c>
      <c r="N289" s="224" t="s">
        <v>40</v>
      </c>
      <c r="O289" s="196">
        <v>0</v>
      </c>
      <c r="P289" s="196">
        <f t="shared" si="11"/>
        <v>0</v>
      </c>
      <c r="Q289" s="196">
        <v>0</v>
      </c>
      <c r="R289" s="196">
        <f t="shared" si="12"/>
        <v>0</v>
      </c>
      <c r="S289" s="196">
        <v>0</v>
      </c>
      <c r="T289" s="197">
        <f t="shared" si="13"/>
        <v>0</v>
      </c>
      <c r="U289" s="111"/>
      <c r="V289" s="111"/>
      <c r="W289" s="29"/>
      <c r="X289" s="29"/>
      <c r="Y289" s="29"/>
      <c r="Z289" s="29"/>
      <c r="AA289" s="29"/>
      <c r="AB289" s="29"/>
      <c r="AC289" s="29"/>
      <c r="AD289" s="29"/>
      <c r="AE289" s="29"/>
      <c r="AR289" s="99" t="s">
        <v>278</v>
      </c>
      <c r="AT289" s="99" t="s">
        <v>1071</v>
      </c>
      <c r="AU289" s="99" t="s">
        <v>83</v>
      </c>
      <c r="AY289" s="18" t="s">
        <v>204</v>
      </c>
      <c r="BE289" s="100">
        <f t="shared" si="14"/>
        <v>0</v>
      </c>
      <c r="BF289" s="100">
        <f t="shared" si="15"/>
        <v>0</v>
      </c>
      <c r="BG289" s="100">
        <f t="shared" si="16"/>
        <v>0</v>
      </c>
      <c r="BH289" s="100">
        <f t="shared" si="17"/>
        <v>0</v>
      </c>
      <c r="BI289" s="100">
        <f t="shared" si="18"/>
        <v>0</v>
      </c>
      <c r="BJ289" s="18" t="s">
        <v>81</v>
      </c>
      <c r="BK289" s="100">
        <f t="shared" si="19"/>
        <v>0</v>
      </c>
      <c r="BL289" s="18" t="s">
        <v>211</v>
      </c>
      <c r="BM289" s="99" t="s">
        <v>681</v>
      </c>
    </row>
    <row r="290" spans="1:65" s="2" customFormat="1" ht="33" customHeight="1" x14ac:dyDescent="0.2">
      <c r="A290" s="111"/>
      <c r="B290" s="112"/>
      <c r="C290" s="187" t="s">
        <v>747</v>
      </c>
      <c r="D290" s="187" t="s">
        <v>207</v>
      </c>
      <c r="E290" s="188" t="s">
        <v>3230</v>
      </c>
      <c r="F290" s="189" t="s">
        <v>3231</v>
      </c>
      <c r="G290" s="190" t="s">
        <v>282</v>
      </c>
      <c r="H290" s="191">
        <v>3</v>
      </c>
      <c r="I290" s="192"/>
      <c r="J290" s="192">
        <f t="shared" si="10"/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 t="shared" si="11"/>
        <v>0</v>
      </c>
      <c r="Q290" s="196">
        <v>0</v>
      </c>
      <c r="R290" s="196">
        <f t="shared" si="12"/>
        <v>0</v>
      </c>
      <c r="S290" s="196">
        <v>0</v>
      </c>
      <c r="T290" s="197">
        <f t="shared" si="13"/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211</v>
      </c>
      <c r="AT290" s="99" t="s">
        <v>207</v>
      </c>
      <c r="AU290" s="99" t="s">
        <v>83</v>
      </c>
      <c r="AY290" s="18" t="s">
        <v>204</v>
      </c>
      <c r="BE290" s="100">
        <f t="shared" si="14"/>
        <v>0</v>
      </c>
      <c r="BF290" s="100">
        <f t="shared" si="15"/>
        <v>0</v>
      </c>
      <c r="BG290" s="100">
        <f t="shared" si="16"/>
        <v>0</v>
      </c>
      <c r="BH290" s="100">
        <f t="shared" si="17"/>
        <v>0</v>
      </c>
      <c r="BI290" s="100">
        <f t="shared" si="18"/>
        <v>0</v>
      </c>
      <c r="BJ290" s="18" t="s">
        <v>81</v>
      </c>
      <c r="BK290" s="100">
        <f t="shared" si="19"/>
        <v>0</v>
      </c>
      <c r="BL290" s="18" t="s">
        <v>211</v>
      </c>
      <c r="BM290" s="99" t="s">
        <v>750</v>
      </c>
    </row>
    <row r="291" spans="1:65" s="2" customFormat="1" ht="24.2" customHeight="1" x14ac:dyDescent="0.2">
      <c r="A291" s="111"/>
      <c r="B291" s="112"/>
      <c r="C291" s="215" t="s">
        <v>472</v>
      </c>
      <c r="D291" s="215" t="s">
        <v>1071</v>
      </c>
      <c r="E291" s="216" t="s">
        <v>3232</v>
      </c>
      <c r="F291" s="217" t="s">
        <v>3233</v>
      </c>
      <c r="G291" s="218" t="s">
        <v>282</v>
      </c>
      <c r="H291" s="219">
        <v>2</v>
      </c>
      <c r="I291" s="220"/>
      <c r="J291" s="220">
        <f t="shared" si="10"/>
        <v>0</v>
      </c>
      <c r="K291" s="221"/>
      <c r="L291" s="222"/>
      <c r="M291" s="223" t="s">
        <v>1</v>
      </c>
      <c r="N291" s="224" t="s">
        <v>40</v>
      </c>
      <c r="O291" s="196">
        <v>0</v>
      </c>
      <c r="P291" s="196">
        <f t="shared" si="11"/>
        <v>0</v>
      </c>
      <c r="Q291" s="196">
        <v>0</v>
      </c>
      <c r="R291" s="196">
        <f t="shared" si="12"/>
        <v>0</v>
      </c>
      <c r="S291" s="196">
        <v>0</v>
      </c>
      <c r="T291" s="197">
        <f t="shared" si="13"/>
        <v>0</v>
      </c>
      <c r="U291" s="111"/>
      <c r="V291" s="111"/>
      <c r="W291" s="29"/>
      <c r="X291" s="29"/>
      <c r="Y291" s="29"/>
      <c r="Z291" s="29"/>
      <c r="AA291" s="29"/>
      <c r="AB291" s="29"/>
      <c r="AC291" s="29"/>
      <c r="AD291" s="29"/>
      <c r="AE291" s="29"/>
      <c r="AR291" s="99" t="s">
        <v>278</v>
      </c>
      <c r="AT291" s="99" t="s">
        <v>1071</v>
      </c>
      <c r="AU291" s="99" t="s">
        <v>83</v>
      </c>
      <c r="AY291" s="18" t="s">
        <v>204</v>
      </c>
      <c r="BE291" s="100">
        <f t="shared" si="14"/>
        <v>0</v>
      </c>
      <c r="BF291" s="100">
        <f t="shared" si="15"/>
        <v>0</v>
      </c>
      <c r="BG291" s="100">
        <f t="shared" si="16"/>
        <v>0</v>
      </c>
      <c r="BH291" s="100">
        <f t="shared" si="17"/>
        <v>0</v>
      </c>
      <c r="BI291" s="100">
        <f t="shared" si="18"/>
        <v>0</v>
      </c>
      <c r="BJ291" s="18" t="s">
        <v>81</v>
      </c>
      <c r="BK291" s="100">
        <f t="shared" si="19"/>
        <v>0</v>
      </c>
      <c r="BL291" s="18" t="s">
        <v>211</v>
      </c>
      <c r="BM291" s="99" t="s">
        <v>776</v>
      </c>
    </row>
    <row r="292" spans="1:65" s="2" customFormat="1" ht="24.2" customHeight="1" x14ac:dyDescent="0.2">
      <c r="A292" s="111"/>
      <c r="B292" s="112"/>
      <c r="C292" s="215" t="s">
        <v>782</v>
      </c>
      <c r="D292" s="215" t="s">
        <v>1071</v>
      </c>
      <c r="E292" s="216" t="s">
        <v>3234</v>
      </c>
      <c r="F292" s="217" t="s">
        <v>3235</v>
      </c>
      <c r="G292" s="218" t="s">
        <v>282</v>
      </c>
      <c r="H292" s="219">
        <v>1</v>
      </c>
      <c r="I292" s="220"/>
      <c r="J292" s="220">
        <f t="shared" si="10"/>
        <v>0</v>
      </c>
      <c r="K292" s="221"/>
      <c r="L292" s="222"/>
      <c r="M292" s="223" t="s">
        <v>1</v>
      </c>
      <c r="N292" s="224" t="s">
        <v>40</v>
      </c>
      <c r="O292" s="196">
        <v>0</v>
      </c>
      <c r="P292" s="196">
        <f t="shared" si="11"/>
        <v>0</v>
      </c>
      <c r="Q292" s="196">
        <v>0</v>
      </c>
      <c r="R292" s="196">
        <f t="shared" si="12"/>
        <v>0</v>
      </c>
      <c r="S292" s="196">
        <v>0</v>
      </c>
      <c r="T292" s="197">
        <f t="shared" si="13"/>
        <v>0</v>
      </c>
      <c r="U292" s="111"/>
      <c r="V292" s="111"/>
      <c r="W292" s="29"/>
      <c r="X292" s="29"/>
      <c r="Y292" s="29"/>
      <c r="Z292" s="29"/>
      <c r="AA292" s="29"/>
      <c r="AB292" s="29"/>
      <c r="AC292" s="29"/>
      <c r="AD292" s="29"/>
      <c r="AE292" s="29"/>
      <c r="AR292" s="99" t="s">
        <v>278</v>
      </c>
      <c r="AT292" s="99" t="s">
        <v>1071</v>
      </c>
      <c r="AU292" s="99" t="s">
        <v>83</v>
      </c>
      <c r="AY292" s="18" t="s">
        <v>204</v>
      </c>
      <c r="BE292" s="100">
        <f t="shared" si="14"/>
        <v>0</v>
      </c>
      <c r="BF292" s="100">
        <f t="shared" si="15"/>
        <v>0</v>
      </c>
      <c r="BG292" s="100">
        <f t="shared" si="16"/>
        <v>0</v>
      </c>
      <c r="BH292" s="100">
        <f t="shared" si="17"/>
        <v>0</v>
      </c>
      <c r="BI292" s="100">
        <f t="shared" si="18"/>
        <v>0</v>
      </c>
      <c r="BJ292" s="18" t="s">
        <v>81</v>
      </c>
      <c r="BK292" s="100">
        <f t="shared" si="19"/>
        <v>0</v>
      </c>
      <c r="BL292" s="18" t="s">
        <v>211</v>
      </c>
      <c r="BM292" s="99" t="s">
        <v>785</v>
      </c>
    </row>
    <row r="293" spans="1:65" s="2" customFormat="1" ht="33" customHeight="1" x14ac:dyDescent="0.2">
      <c r="A293" s="111"/>
      <c r="B293" s="112"/>
      <c r="C293" s="187" t="s">
        <v>481</v>
      </c>
      <c r="D293" s="187" t="s">
        <v>207</v>
      </c>
      <c r="E293" s="188" t="s">
        <v>3236</v>
      </c>
      <c r="F293" s="189" t="s">
        <v>3237</v>
      </c>
      <c r="G293" s="190" t="s">
        <v>282</v>
      </c>
      <c r="H293" s="191">
        <v>16</v>
      </c>
      <c r="I293" s="192"/>
      <c r="J293" s="192">
        <f t="shared" si="10"/>
        <v>0</v>
      </c>
      <c r="K293" s="193"/>
      <c r="L293" s="112"/>
      <c r="M293" s="194" t="s">
        <v>1</v>
      </c>
      <c r="N293" s="195" t="s">
        <v>40</v>
      </c>
      <c r="O293" s="196">
        <v>0</v>
      </c>
      <c r="P293" s="196">
        <f t="shared" si="11"/>
        <v>0</v>
      </c>
      <c r="Q293" s="196">
        <v>0</v>
      </c>
      <c r="R293" s="196">
        <f t="shared" si="12"/>
        <v>0</v>
      </c>
      <c r="S293" s="196">
        <v>0</v>
      </c>
      <c r="T293" s="197">
        <f t="shared" si="13"/>
        <v>0</v>
      </c>
      <c r="U293" s="111"/>
      <c r="V293" s="111"/>
      <c r="W293" s="29"/>
      <c r="X293" s="29"/>
      <c r="Y293" s="29"/>
      <c r="Z293" s="29"/>
      <c r="AA293" s="29"/>
      <c r="AB293" s="29"/>
      <c r="AC293" s="29"/>
      <c r="AD293" s="29"/>
      <c r="AE293" s="29"/>
      <c r="AR293" s="99" t="s">
        <v>211</v>
      </c>
      <c r="AT293" s="99" t="s">
        <v>207</v>
      </c>
      <c r="AU293" s="99" t="s">
        <v>83</v>
      </c>
      <c r="AY293" s="18" t="s">
        <v>204</v>
      </c>
      <c r="BE293" s="100">
        <f t="shared" si="14"/>
        <v>0</v>
      </c>
      <c r="BF293" s="100">
        <f t="shared" si="15"/>
        <v>0</v>
      </c>
      <c r="BG293" s="100">
        <f t="shared" si="16"/>
        <v>0</v>
      </c>
      <c r="BH293" s="100">
        <f t="shared" si="17"/>
        <v>0</v>
      </c>
      <c r="BI293" s="100">
        <f t="shared" si="18"/>
        <v>0</v>
      </c>
      <c r="BJ293" s="18" t="s">
        <v>81</v>
      </c>
      <c r="BK293" s="100">
        <f t="shared" si="19"/>
        <v>0</v>
      </c>
      <c r="BL293" s="18" t="s">
        <v>211</v>
      </c>
      <c r="BM293" s="99" t="s">
        <v>792</v>
      </c>
    </row>
    <row r="294" spans="1:65" s="14" customFormat="1" x14ac:dyDescent="0.2">
      <c r="A294" s="198"/>
      <c r="B294" s="199"/>
      <c r="C294" s="198"/>
      <c r="D294" s="200" t="s">
        <v>212</v>
      </c>
      <c r="E294" s="201" t="s">
        <v>1</v>
      </c>
      <c r="F294" s="202" t="s">
        <v>3238</v>
      </c>
      <c r="G294" s="198"/>
      <c r="H294" s="203">
        <v>16</v>
      </c>
      <c r="I294" s="198"/>
      <c r="J294" s="198"/>
      <c r="K294" s="198"/>
      <c r="L294" s="199"/>
      <c r="M294" s="204"/>
      <c r="N294" s="205"/>
      <c r="O294" s="205"/>
      <c r="P294" s="205"/>
      <c r="Q294" s="205"/>
      <c r="R294" s="205"/>
      <c r="S294" s="205"/>
      <c r="T294" s="206"/>
      <c r="U294" s="198"/>
      <c r="V294" s="198"/>
      <c r="AT294" s="102" t="s">
        <v>212</v>
      </c>
      <c r="AU294" s="102" t="s">
        <v>83</v>
      </c>
      <c r="AV294" s="14" t="s">
        <v>83</v>
      </c>
      <c r="AW294" s="14" t="s">
        <v>32</v>
      </c>
      <c r="AX294" s="14" t="s">
        <v>75</v>
      </c>
      <c r="AY294" s="102" t="s">
        <v>204</v>
      </c>
    </row>
    <row r="295" spans="1:65" s="15" customFormat="1" x14ac:dyDescent="0.2">
      <c r="A295" s="207"/>
      <c r="B295" s="208"/>
      <c r="C295" s="207"/>
      <c r="D295" s="200" t="s">
        <v>212</v>
      </c>
      <c r="E295" s="209" t="s">
        <v>1</v>
      </c>
      <c r="F295" s="210" t="s">
        <v>227</v>
      </c>
      <c r="G295" s="207"/>
      <c r="H295" s="211">
        <v>16</v>
      </c>
      <c r="I295" s="207"/>
      <c r="J295" s="207"/>
      <c r="K295" s="207"/>
      <c r="L295" s="208"/>
      <c r="M295" s="212"/>
      <c r="N295" s="213"/>
      <c r="O295" s="213"/>
      <c r="P295" s="213"/>
      <c r="Q295" s="213"/>
      <c r="R295" s="213"/>
      <c r="S295" s="213"/>
      <c r="T295" s="214"/>
      <c r="U295" s="207"/>
      <c r="V295" s="207"/>
      <c r="AT295" s="103" t="s">
        <v>212</v>
      </c>
      <c r="AU295" s="103" t="s">
        <v>83</v>
      </c>
      <c r="AV295" s="15" t="s">
        <v>211</v>
      </c>
      <c r="AW295" s="15" t="s">
        <v>32</v>
      </c>
      <c r="AX295" s="15" t="s">
        <v>81</v>
      </c>
      <c r="AY295" s="103" t="s">
        <v>204</v>
      </c>
    </row>
    <row r="296" spans="1:65" s="2" customFormat="1" ht="16.5" customHeight="1" x14ac:dyDescent="0.2">
      <c r="A296" s="111"/>
      <c r="B296" s="112"/>
      <c r="C296" s="215" t="s">
        <v>793</v>
      </c>
      <c r="D296" s="215" t="s">
        <v>1071</v>
      </c>
      <c r="E296" s="216" t="s">
        <v>3239</v>
      </c>
      <c r="F296" s="217" t="s">
        <v>3240</v>
      </c>
      <c r="G296" s="218" t="s">
        <v>282</v>
      </c>
      <c r="H296" s="219">
        <v>7</v>
      </c>
      <c r="I296" s="220"/>
      <c r="J296" s="220">
        <f t="shared" ref="J296:J301" si="20">ROUND(I296*H296,2)</f>
        <v>0</v>
      </c>
      <c r="K296" s="221"/>
      <c r="L296" s="222"/>
      <c r="M296" s="223" t="s">
        <v>1</v>
      </c>
      <c r="N296" s="224" t="s">
        <v>40</v>
      </c>
      <c r="O296" s="196">
        <v>0</v>
      </c>
      <c r="P296" s="196">
        <f t="shared" ref="P296:P301" si="21">O296*H296</f>
        <v>0</v>
      </c>
      <c r="Q296" s="196">
        <v>0</v>
      </c>
      <c r="R296" s="196">
        <f t="shared" ref="R296:R301" si="22">Q296*H296</f>
        <v>0</v>
      </c>
      <c r="S296" s="196">
        <v>0</v>
      </c>
      <c r="T296" s="197">
        <f t="shared" ref="T296:T301" si="23">S296*H296</f>
        <v>0</v>
      </c>
      <c r="U296" s="111"/>
      <c r="V296" s="111"/>
      <c r="W296" s="29"/>
      <c r="X296" s="29"/>
      <c r="Y296" s="29"/>
      <c r="Z296" s="29"/>
      <c r="AA296" s="29"/>
      <c r="AB296" s="29"/>
      <c r="AC296" s="29"/>
      <c r="AD296" s="29"/>
      <c r="AE296" s="29"/>
      <c r="AR296" s="99" t="s">
        <v>278</v>
      </c>
      <c r="AT296" s="99" t="s">
        <v>1071</v>
      </c>
      <c r="AU296" s="99" t="s">
        <v>83</v>
      </c>
      <c r="AY296" s="18" t="s">
        <v>204</v>
      </c>
      <c r="BE296" s="100">
        <f t="shared" ref="BE296:BE301" si="24">IF(N296="základní",J296,0)</f>
        <v>0</v>
      </c>
      <c r="BF296" s="100">
        <f t="shared" ref="BF296:BF301" si="25">IF(N296="snížená",J296,0)</f>
        <v>0</v>
      </c>
      <c r="BG296" s="100">
        <f t="shared" ref="BG296:BG301" si="26">IF(N296="zákl. přenesená",J296,0)</f>
        <v>0</v>
      </c>
      <c r="BH296" s="100">
        <f t="shared" ref="BH296:BH301" si="27">IF(N296="sníž. přenesená",J296,0)</f>
        <v>0</v>
      </c>
      <c r="BI296" s="100">
        <f t="shared" ref="BI296:BI301" si="28">IF(N296="nulová",J296,0)</f>
        <v>0</v>
      </c>
      <c r="BJ296" s="18" t="s">
        <v>81</v>
      </c>
      <c r="BK296" s="100">
        <f t="shared" ref="BK296:BK301" si="29">ROUND(I296*H296,2)</f>
        <v>0</v>
      </c>
      <c r="BL296" s="18" t="s">
        <v>211</v>
      </c>
      <c r="BM296" s="99" t="s">
        <v>796</v>
      </c>
    </row>
    <row r="297" spans="1:65" s="2" customFormat="1" ht="16.5" customHeight="1" x14ac:dyDescent="0.2">
      <c r="A297" s="111"/>
      <c r="B297" s="112"/>
      <c r="C297" s="215" t="s">
        <v>490</v>
      </c>
      <c r="D297" s="215" t="s">
        <v>1071</v>
      </c>
      <c r="E297" s="216" t="s">
        <v>3241</v>
      </c>
      <c r="F297" s="217" t="s">
        <v>3242</v>
      </c>
      <c r="G297" s="218" t="s">
        <v>282</v>
      </c>
      <c r="H297" s="219">
        <v>6</v>
      </c>
      <c r="I297" s="220"/>
      <c r="J297" s="220">
        <f t="shared" si="20"/>
        <v>0</v>
      </c>
      <c r="K297" s="221"/>
      <c r="L297" s="222"/>
      <c r="M297" s="223" t="s">
        <v>1</v>
      </c>
      <c r="N297" s="224" t="s">
        <v>40</v>
      </c>
      <c r="O297" s="196">
        <v>0</v>
      </c>
      <c r="P297" s="196">
        <f t="shared" si="21"/>
        <v>0</v>
      </c>
      <c r="Q297" s="196">
        <v>0</v>
      </c>
      <c r="R297" s="196">
        <f t="shared" si="22"/>
        <v>0</v>
      </c>
      <c r="S297" s="196">
        <v>0</v>
      </c>
      <c r="T297" s="197">
        <f t="shared" si="23"/>
        <v>0</v>
      </c>
      <c r="U297" s="111"/>
      <c r="V297" s="111"/>
      <c r="W297" s="29"/>
      <c r="X297" s="29"/>
      <c r="Y297" s="29"/>
      <c r="Z297" s="29"/>
      <c r="AA297" s="29"/>
      <c r="AB297" s="29"/>
      <c r="AC297" s="29"/>
      <c r="AD297" s="29"/>
      <c r="AE297" s="29"/>
      <c r="AR297" s="99" t="s">
        <v>278</v>
      </c>
      <c r="AT297" s="99" t="s">
        <v>1071</v>
      </c>
      <c r="AU297" s="99" t="s">
        <v>83</v>
      </c>
      <c r="AY297" s="18" t="s">
        <v>204</v>
      </c>
      <c r="BE297" s="100">
        <f t="shared" si="24"/>
        <v>0</v>
      </c>
      <c r="BF297" s="100">
        <f t="shared" si="25"/>
        <v>0</v>
      </c>
      <c r="BG297" s="100">
        <f t="shared" si="26"/>
        <v>0</v>
      </c>
      <c r="BH297" s="100">
        <f t="shared" si="27"/>
        <v>0</v>
      </c>
      <c r="BI297" s="100">
        <f t="shared" si="28"/>
        <v>0</v>
      </c>
      <c r="BJ297" s="18" t="s">
        <v>81</v>
      </c>
      <c r="BK297" s="100">
        <f t="shared" si="29"/>
        <v>0</v>
      </c>
      <c r="BL297" s="18" t="s">
        <v>211</v>
      </c>
      <c r="BM297" s="99" t="s">
        <v>806</v>
      </c>
    </row>
    <row r="298" spans="1:65" s="2" customFormat="1" ht="16.5" customHeight="1" x14ac:dyDescent="0.2">
      <c r="A298" s="111"/>
      <c r="B298" s="112"/>
      <c r="C298" s="215" t="s">
        <v>807</v>
      </c>
      <c r="D298" s="215" t="s">
        <v>1071</v>
      </c>
      <c r="E298" s="216" t="s">
        <v>3243</v>
      </c>
      <c r="F298" s="217" t="s">
        <v>3244</v>
      </c>
      <c r="G298" s="218" t="s">
        <v>282</v>
      </c>
      <c r="H298" s="219">
        <v>1</v>
      </c>
      <c r="I298" s="220"/>
      <c r="J298" s="220">
        <f t="shared" si="20"/>
        <v>0</v>
      </c>
      <c r="K298" s="221"/>
      <c r="L298" s="222"/>
      <c r="M298" s="223" t="s">
        <v>1</v>
      </c>
      <c r="N298" s="224" t="s">
        <v>40</v>
      </c>
      <c r="O298" s="196">
        <v>0</v>
      </c>
      <c r="P298" s="196">
        <f t="shared" si="21"/>
        <v>0</v>
      </c>
      <c r="Q298" s="196">
        <v>0</v>
      </c>
      <c r="R298" s="196">
        <f t="shared" si="22"/>
        <v>0</v>
      </c>
      <c r="S298" s="196">
        <v>0</v>
      </c>
      <c r="T298" s="197">
        <f t="shared" si="23"/>
        <v>0</v>
      </c>
      <c r="U298" s="111"/>
      <c r="V298" s="111"/>
      <c r="W298" s="29"/>
      <c r="X298" s="29"/>
      <c r="Y298" s="29"/>
      <c r="Z298" s="29"/>
      <c r="AA298" s="29"/>
      <c r="AB298" s="29"/>
      <c r="AC298" s="29"/>
      <c r="AD298" s="29"/>
      <c r="AE298" s="29"/>
      <c r="AR298" s="99" t="s">
        <v>278</v>
      </c>
      <c r="AT298" s="99" t="s">
        <v>1071</v>
      </c>
      <c r="AU298" s="99" t="s">
        <v>83</v>
      </c>
      <c r="AY298" s="18" t="s">
        <v>204</v>
      </c>
      <c r="BE298" s="100">
        <f t="shared" si="24"/>
        <v>0</v>
      </c>
      <c r="BF298" s="100">
        <f t="shared" si="25"/>
        <v>0</v>
      </c>
      <c r="BG298" s="100">
        <f t="shared" si="26"/>
        <v>0</v>
      </c>
      <c r="BH298" s="100">
        <f t="shared" si="27"/>
        <v>0</v>
      </c>
      <c r="BI298" s="100">
        <f t="shared" si="28"/>
        <v>0</v>
      </c>
      <c r="BJ298" s="18" t="s">
        <v>81</v>
      </c>
      <c r="BK298" s="100">
        <f t="shared" si="29"/>
        <v>0</v>
      </c>
      <c r="BL298" s="18" t="s">
        <v>211</v>
      </c>
      <c r="BM298" s="99" t="s">
        <v>810</v>
      </c>
    </row>
    <row r="299" spans="1:65" s="2" customFormat="1" ht="16.5" customHeight="1" x14ac:dyDescent="0.2">
      <c r="A299" s="111"/>
      <c r="B299" s="112"/>
      <c r="C299" s="215" t="s">
        <v>518</v>
      </c>
      <c r="D299" s="215" t="s">
        <v>1071</v>
      </c>
      <c r="E299" s="216" t="s">
        <v>3245</v>
      </c>
      <c r="F299" s="217" t="s">
        <v>3246</v>
      </c>
      <c r="G299" s="218" t="s">
        <v>282</v>
      </c>
      <c r="H299" s="219">
        <v>1</v>
      </c>
      <c r="I299" s="220"/>
      <c r="J299" s="220">
        <f t="shared" si="20"/>
        <v>0</v>
      </c>
      <c r="K299" s="221"/>
      <c r="L299" s="222"/>
      <c r="M299" s="223" t="s">
        <v>1</v>
      </c>
      <c r="N299" s="224" t="s">
        <v>40</v>
      </c>
      <c r="O299" s="196">
        <v>0</v>
      </c>
      <c r="P299" s="196">
        <f t="shared" si="21"/>
        <v>0</v>
      </c>
      <c r="Q299" s="196">
        <v>0</v>
      </c>
      <c r="R299" s="196">
        <f t="shared" si="22"/>
        <v>0</v>
      </c>
      <c r="S299" s="196">
        <v>0</v>
      </c>
      <c r="T299" s="197">
        <f t="shared" si="23"/>
        <v>0</v>
      </c>
      <c r="U299" s="111"/>
      <c r="V299" s="111"/>
      <c r="W299" s="29"/>
      <c r="X299" s="29"/>
      <c r="Y299" s="29"/>
      <c r="Z299" s="29"/>
      <c r="AA299" s="29"/>
      <c r="AB299" s="29"/>
      <c r="AC299" s="29"/>
      <c r="AD299" s="29"/>
      <c r="AE299" s="29"/>
      <c r="AR299" s="99" t="s">
        <v>278</v>
      </c>
      <c r="AT299" s="99" t="s">
        <v>1071</v>
      </c>
      <c r="AU299" s="99" t="s">
        <v>83</v>
      </c>
      <c r="AY299" s="18" t="s">
        <v>204</v>
      </c>
      <c r="BE299" s="100">
        <f t="shared" si="24"/>
        <v>0</v>
      </c>
      <c r="BF299" s="100">
        <f t="shared" si="25"/>
        <v>0</v>
      </c>
      <c r="BG299" s="100">
        <f t="shared" si="26"/>
        <v>0</v>
      </c>
      <c r="BH299" s="100">
        <f t="shared" si="27"/>
        <v>0</v>
      </c>
      <c r="BI299" s="100">
        <f t="shared" si="28"/>
        <v>0</v>
      </c>
      <c r="BJ299" s="18" t="s">
        <v>81</v>
      </c>
      <c r="BK299" s="100">
        <f t="shared" si="29"/>
        <v>0</v>
      </c>
      <c r="BL299" s="18" t="s">
        <v>211</v>
      </c>
      <c r="BM299" s="99" t="s">
        <v>813</v>
      </c>
    </row>
    <row r="300" spans="1:65" s="2" customFormat="1" ht="16.5" customHeight="1" x14ac:dyDescent="0.2">
      <c r="A300" s="111"/>
      <c r="B300" s="112"/>
      <c r="C300" s="215" t="s">
        <v>836</v>
      </c>
      <c r="D300" s="215" t="s">
        <v>1071</v>
      </c>
      <c r="E300" s="216" t="s">
        <v>3247</v>
      </c>
      <c r="F300" s="217" t="s">
        <v>3248</v>
      </c>
      <c r="G300" s="218" t="s">
        <v>282</v>
      </c>
      <c r="H300" s="219">
        <v>1</v>
      </c>
      <c r="I300" s="220"/>
      <c r="J300" s="220">
        <f t="shared" si="20"/>
        <v>0</v>
      </c>
      <c r="K300" s="221"/>
      <c r="L300" s="222"/>
      <c r="M300" s="223" t="s">
        <v>1</v>
      </c>
      <c r="N300" s="224" t="s">
        <v>40</v>
      </c>
      <c r="O300" s="196">
        <v>0</v>
      </c>
      <c r="P300" s="196">
        <f t="shared" si="21"/>
        <v>0</v>
      </c>
      <c r="Q300" s="196">
        <v>0</v>
      </c>
      <c r="R300" s="196">
        <f t="shared" si="22"/>
        <v>0</v>
      </c>
      <c r="S300" s="196">
        <v>0</v>
      </c>
      <c r="T300" s="197">
        <f t="shared" si="23"/>
        <v>0</v>
      </c>
      <c r="U300" s="111"/>
      <c r="V300" s="111"/>
      <c r="W300" s="29"/>
      <c r="X300" s="29"/>
      <c r="Y300" s="29"/>
      <c r="Z300" s="29"/>
      <c r="AA300" s="29"/>
      <c r="AB300" s="29"/>
      <c r="AC300" s="29"/>
      <c r="AD300" s="29"/>
      <c r="AE300" s="29"/>
      <c r="AR300" s="99" t="s">
        <v>278</v>
      </c>
      <c r="AT300" s="99" t="s">
        <v>1071</v>
      </c>
      <c r="AU300" s="99" t="s">
        <v>83</v>
      </c>
      <c r="AY300" s="18" t="s">
        <v>204</v>
      </c>
      <c r="BE300" s="100">
        <f t="shared" si="24"/>
        <v>0</v>
      </c>
      <c r="BF300" s="100">
        <f t="shared" si="25"/>
        <v>0</v>
      </c>
      <c r="BG300" s="100">
        <f t="shared" si="26"/>
        <v>0</v>
      </c>
      <c r="BH300" s="100">
        <f t="shared" si="27"/>
        <v>0</v>
      </c>
      <c r="BI300" s="100">
        <f t="shared" si="28"/>
        <v>0</v>
      </c>
      <c r="BJ300" s="18" t="s">
        <v>81</v>
      </c>
      <c r="BK300" s="100">
        <f t="shared" si="29"/>
        <v>0</v>
      </c>
      <c r="BL300" s="18" t="s">
        <v>211</v>
      </c>
      <c r="BM300" s="99" t="s">
        <v>839</v>
      </c>
    </row>
    <row r="301" spans="1:65" s="2" customFormat="1" ht="33" customHeight="1" x14ac:dyDescent="0.2">
      <c r="A301" s="111"/>
      <c r="B301" s="112"/>
      <c r="C301" s="187" t="s">
        <v>523</v>
      </c>
      <c r="D301" s="187" t="s">
        <v>207</v>
      </c>
      <c r="E301" s="188" t="s">
        <v>3249</v>
      </c>
      <c r="F301" s="189" t="s">
        <v>3250</v>
      </c>
      <c r="G301" s="190" t="s">
        <v>282</v>
      </c>
      <c r="H301" s="191">
        <v>6</v>
      </c>
      <c r="I301" s="192"/>
      <c r="J301" s="192">
        <f t="shared" si="20"/>
        <v>0</v>
      </c>
      <c r="K301" s="193"/>
      <c r="L301" s="112"/>
      <c r="M301" s="194" t="s">
        <v>1</v>
      </c>
      <c r="N301" s="195" t="s">
        <v>40</v>
      </c>
      <c r="O301" s="196">
        <v>0</v>
      </c>
      <c r="P301" s="196">
        <f t="shared" si="21"/>
        <v>0</v>
      </c>
      <c r="Q301" s="196">
        <v>0</v>
      </c>
      <c r="R301" s="196">
        <f t="shared" si="22"/>
        <v>0</v>
      </c>
      <c r="S301" s="196">
        <v>0</v>
      </c>
      <c r="T301" s="197">
        <f t="shared" si="23"/>
        <v>0</v>
      </c>
      <c r="U301" s="111"/>
      <c r="V301" s="111"/>
      <c r="W301" s="29"/>
      <c r="X301" s="29"/>
      <c r="Y301" s="29"/>
      <c r="Z301" s="29"/>
      <c r="AA301" s="29"/>
      <c r="AB301" s="29"/>
      <c r="AC301" s="29"/>
      <c r="AD301" s="29"/>
      <c r="AE301" s="29"/>
      <c r="AR301" s="99" t="s">
        <v>211</v>
      </c>
      <c r="AT301" s="99" t="s">
        <v>207</v>
      </c>
      <c r="AU301" s="99" t="s">
        <v>83</v>
      </c>
      <c r="AY301" s="18" t="s">
        <v>204</v>
      </c>
      <c r="BE301" s="100">
        <f t="shared" si="24"/>
        <v>0</v>
      </c>
      <c r="BF301" s="100">
        <f t="shared" si="25"/>
        <v>0</v>
      </c>
      <c r="BG301" s="100">
        <f t="shared" si="26"/>
        <v>0</v>
      </c>
      <c r="BH301" s="100">
        <f t="shared" si="27"/>
        <v>0</v>
      </c>
      <c r="BI301" s="100">
        <f t="shared" si="28"/>
        <v>0</v>
      </c>
      <c r="BJ301" s="18" t="s">
        <v>81</v>
      </c>
      <c r="BK301" s="100">
        <f t="shared" si="29"/>
        <v>0</v>
      </c>
      <c r="BL301" s="18" t="s">
        <v>211</v>
      </c>
      <c r="BM301" s="99" t="s">
        <v>844</v>
      </c>
    </row>
    <row r="302" spans="1:65" s="14" customFormat="1" x14ac:dyDescent="0.2">
      <c r="A302" s="198"/>
      <c r="B302" s="199"/>
      <c r="C302" s="198"/>
      <c r="D302" s="200" t="s">
        <v>212</v>
      </c>
      <c r="E302" s="201" t="s">
        <v>1</v>
      </c>
      <c r="F302" s="202" t="s">
        <v>3251</v>
      </c>
      <c r="G302" s="198"/>
      <c r="H302" s="203">
        <v>6</v>
      </c>
      <c r="I302" s="198"/>
      <c r="J302" s="198"/>
      <c r="K302" s="198"/>
      <c r="L302" s="199"/>
      <c r="M302" s="204"/>
      <c r="N302" s="205"/>
      <c r="O302" s="205"/>
      <c r="P302" s="205"/>
      <c r="Q302" s="205"/>
      <c r="R302" s="205"/>
      <c r="S302" s="205"/>
      <c r="T302" s="206"/>
      <c r="U302" s="198"/>
      <c r="V302" s="198"/>
      <c r="AT302" s="102" t="s">
        <v>212</v>
      </c>
      <c r="AU302" s="102" t="s">
        <v>83</v>
      </c>
      <c r="AV302" s="14" t="s">
        <v>83</v>
      </c>
      <c r="AW302" s="14" t="s">
        <v>32</v>
      </c>
      <c r="AX302" s="14" t="s">
        <v>75</v>
      </c>
      <c r="AY302" s="102" t="s">
        <v>204</v>
      </c>
    </row>
    <row r="303" spans="1:65" s="15" customFormat="1" x14ac:dyDescent="0.2">
      <c r="A303" s="207"/>
      <c r="B303" s="208"/>
      <c r="C303" s="207"/>
      <c r="D303" s="200" t="s">
        <v>212</v>
      </c>
      <c r="E303" s="209" t="s">
        <v>1</v>
      </c>
      <c r="F303" s="210" t="s">
        <v>227</v>
      </c>
      <c r="G303" s="207"/>
      <c r="H303" s="211">
        <v>6</v>
      </c>
      <c r="I303" s="207"/>
      <c r="J303" s="207"/>
      <c r="K303" s="207"/>
      <c r="L303" s="208"/>
      <c r="M303" s="212"/>
      <c r="N303" s="213"/>
      <c r="O303" s="213"/>
      <c r="P303" s="213"/>
      <c r="Q303" s="213"/>
      <c r="R303" s="213"/>
      <c r="S303" s="213"/>
      <c r="T303" s="214"/>
      <c r="U303" s="207"/>
      <c r="V303" s="207"/>
      <c r="AT303" s="103" t="s">
        <v>212</v>
      </c>
      <c r="AU303" s="103" t="s">
        <v>83</v>
      </c>
      <c r="AV303" s="15" t="s">
        <v>211</v>
      </c>
      <c r="AW303" s="15" t="s">
        <v>32</v>
      </c>
      <c r="AX303" s="15" t="s">
        <v>81</v>
      </c>
      <c r="AY303" s="103" t="s">
        <v>204</v>
      </c>
    </row>
    <row r="304" spans="1:65" s="2" customFormat="1" ht="16.5" customHeight="1" x14ac:dyDescent="0.2">
      <c r="A304" s="111"/>
      <c r="B304" s="112"/>
      <c r="C304" s="215" t="s">
        <v>845</v>
      </c>
      <c r="D304" s="215" t="s">
        <v>1071</v>
      </c>
      <c r="E304" s="216" t="s">
        <v>3252</v>
      </c>
      <c r="F304" s="217" t="s">
        <v>3253</v>
      </c>
      <c r="G304" s="218" t="s">
        <v>282</v>
      </c>
      <c r="H304" s="219">
        <v>3</v>
      </c>
      <c r="I304" s="220"/>
      <c r="J304" s="220">
        <f>ROUND(I304*H304,2)</f>
        <v>0</v>
      </c>
      <c r="K304" s="221"/>
      <c r="L304" s="222"/>
      <c r="M304" s="223" t="s">
        <v>1</v>
      </c>
      <c r="N304" s="224" t="s">
        <v>40</v>
      </c>
      <c r="O304" s="196">
        <v>0</v>
      </c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111"/>
      <c r="V304" s="111"/>
      <c r="W304" s="29"/>
      <c r="X304" s="29"/>
      <c r="Y304" s="29"/>
      <c r="Z304" s="29"/>
      <c r="AA304" s="29"/>
      <c r="AB304" s="29"/>
      <c r="AC304" s="29"/>
      <c r="AD304" s="29"/>
      <c r="AE304" s="29"/>
      <c r="AR304" s="99" t="s">
        <v>278</v>
      </c>
      <c r="AT304" s="99" t="s">
        <v>1071</v>
      </c>
      <c r="AU304" s="99" t="s">
        <v>83</v>
      </c>
      <c r="AY304" s="18" t="s">
        <v>204</v>
      </c>
      <c r="BE304" s="100">
        <f>IF(N304="základní",J304,0)</f>
        <v>0</v>
      </c>
      <c r="BF304" s="100">
        <f>IF(N304="snížená",J304,0)</f>
        <v>0</v>
      </c>
      <c r="BG304" s="100">
        <f>IF(N304="zákl. přenesená",J304,0)</f>
        <v>0</v>
      </c>
      <c r="BH304" s="100">
        <f>IF(N304="sníž. přenesená",J304,0)</f>
        <v>0</v>
      </c>
      <c r="BI304" s="100">
        <f>IF(N304="nulová",J304,0)</f>
        <v>0</v>
      </c>
      <c r="BJ304" s="18" t="s">
        <v>81</v>
      </c>
      <c r="BK304" s="100">
        <f>ROUND(I304*H304,2)</f>
        <v>0</v>
      </c>
      <c r="BL304" s="18" t="s">
        <v>211</v>
      </c>
      <c r="BM304" s="99" t="s">
        <v>848</v>
      </c>
    </row>
    <row r="305" spans="1:65" s="2" customFormat="1" ht="16.5" customHeight="1" x14ac:dyDescent="0.2">
      <c r="A305" s="111"/>
      <c r="B305" s="112"/>
      <c r="C305" s="215" t="s">
        <v>529</v>
      </c>
      <c r="D305" s="215" t="s">
        <v>1071</v>
      </c>
      <c r="E305" s="216" t="s">
        <v>3254</v>
      </c>
      <c r="F305" s="217" t="s">
        <v>3255</v>
      </c>
      <c r="G305" s="218" t="s">
        <v>282</v>
      </c>
      <c r="H305" s="219">
        <v>1</v>
      </c>
      <c r="I305" s="220"/>
      <c r="J305" s="220">
        <f>ROUND(I305*H305,2)</f>
        <v>0</v>
      </c>
      <c r="K305" s="221"/>
      <c r="L305" s="222"/>
      <c r="M305" s="223" t="s">
        <v>1</v>
      </c>
      <c r="N305" s="224" t="s">
        <v>40</v>
      </c>
      <c r="O305" s="196">
        <v>0</v>
      </c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111"/>
      <c r="V305" s="111"/>
      <c r="W305" s="29"/>
      <c r="X305" s="29"/>
      <c r="Y305" s="29"/>
      <c r="Z305" s="29"/>
      <c r="AA305" s="29"/>
      <c r="AB305" s="29"/>
      <c r="AC305" s="29"/>
      <c r="AD305" s="29"/>
      <c r="AE305" s="29"/>
      <c r="AR305" s="99" t="s">
        <v>278</v>
      </c>
      <c r="AT305" s="99" t="s">
        <v>1071</v>
      </c>
      <c r="AU305" s="99" t="s">
        <v>83</v>
      </c>
      <c r="AY305" s="18" t="s">
        <v>204</v>
      </c>
      <c r="BE305" s="100">
        <f>IF(N305="základní",J305,0)</f>
        <v>0</v>
      </c>
      <c r="BF305" s="100">
        <f>IF(N305="snížená",J305,0)</f>
        <v>0</v>
      </c>
      <c r="BG305" s="100">
        <f>IF(N305="zákl. přenesená",J305,0)</f>
        <v>0</v>
      </c>
      <c r="BH305" s="100">
        <f>IF(N305="sníž. přenesená",J305,0)</f>
        <v>0</v>
      </c>
      <c r="BI305" s="100">
        <f>IF(N305="nulová",J305,0)</f>
        <v>0</v>
      </c>
      <c r="BJ305" s="18" t="s">
        <v>81</v>
      </c>
      <c r="BK305" s="100">
        <f>ROUND(I305*H305,2)</f>
        <v>0</v>
      </c>
      <c r="BL305" s="18" t="s">
        <v>211</v>
      </c>
      <c r="BM305" s="99" t="s">
        <v>851</v>
      </c>
    </row>
    <row r="306" spans="1:65" s="2" customFormat="1" ht="16.5" customHeight="1" x14ac:dyDescent="0.2">
      <c r="A306" s="111"/>
      <c r="B306" s="112"/>
      <c r="C306" s="215" t="s">
        <v>856</v>
      </c>
      <c r="D306" s="215" t="s">
        <v>1071</v>
      </c>
      <c r="E306" s="216" t="s">
        <v>3256</v>
      </c>
      <c r="F306" s="217" t="s">
        <v>3257</v>
      </c>
      <c r="G306" s="218" t="s">
        <v>282</v>
      </c>
      <c r="H306" s="219">
        <v>1</v>
      </c>
      <c r="I306" s="220"/>
      <c r="J306" s="220">
        <f>ROUND(I306*H306,2)</f>
        <v>0</v>
      </c>
      <c r="K306" s="221"/>
      <c r="L306" s="222"/>
      <c r="M306" s="223" t="s">
        <v>1</v>
      </c>
      <c r="N306" s="224" t="s">
        <v>40</v>
      </c>
      <c r="O306" s="196">
        <v>0</v>
      </c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111"/>
      <c r="V306" s="111"/>
      <c r="W306" s="29"/>
      <c r="X306" s="29"/>
      <c r="Y306" s="29"/>
      <c r="Z306" s="29"/>
      <c r="AA306" s="29"/>
      <c r="AB306" s="29"/>
      <c r="AC306" s="29"/>
      <c r="AD306" s="29"/>
      <c r="AE306" s="29"/>
      <c r="AR306" s="99" t="s">
        <v>278</v>
      </c>
      <c r="AT306" s="99" t="s">
        <v>1071</v>
      </c>
      <c r="AU306" s="99" t="s">
        <v>83</v>
      </c>
      <c r="AY306" s="18" t="s">
        <v>204</v>
      </c>
      <c r="BE306" s="100">
        <f>IF(N306="základní",J306,0)</f>
        <v>0</v>
      </c>
      <c r="BF306" s="100">
        <f>IF(N306="snížená",J306,0)</f>
        <v>0</v>
      </c>
      <c r="BG306" s="100">
        <f>IF(N306="zákl. přenesená",J306,0)</f>
        <v>0</v>
      </c>
      <c r="BH306" s="100">
        <f>IF(N306="sníž. přenesená",J306,0)</f>
        <v>0</v>
      </c>
      <c r="BI306" s="100">
        <f>IF(N306="nulová",J306,0)</f>
        <v>0</v>
      </c>
      <c r="BJ306" s="18" t="s">
        <v>81</v>
      </c>
      <c r="BK306" s="100">
        <f>ROUND(I306*H306,2)</f>
        <v>0</v>
      </c>
      <c r="BL306" s="18" t="s">
        <v>211</v>
      </c>
      <c r="BM306" s="99" t="s">
        <v>860</v>
      </c>
    </row>
    <row r="307" spans="1:65" s="2" customFormat="1" ht="24.2" customHeight="1" x14ac:dyDescent="0.2">
      <c r="A307" s="111"/>
      <c r="B307" s="112"/>
      <c r="C307" s="215" t="s">
        <v>536</v>
      </c>
      <c r="D307" s="215" t="s">
        <v>1071</v>
      </c>
      <c r="E307" s="216" t="s">
        <v>3258</v>
      </c>
      <c r="F307" s="217" t="s">
        <v>3259</v>
      </c>
      <c r="G307" s="218" t="s">
        <v>282</v>
      </c>
      <c r="H307" s="219">
        <v>1</v>
      </c>
      <c r="I307" s="220"/>
      <c r="J307" s="220">
        <f>ROUND(I307*H307,2)</f>
        <v>0</v>
      </c>
      <c r="K307" s="221"/>
      <c r="L307" s="222"/>
      <c r="M307" s="223" t="s">
        <v>1</v>
      </c>
      <c r="N307" s="224" t="s">
        <v>40</v>
      </c>
      <c r="O307" s="196">
        <v>0</v>
      </c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111"/>
      <c r="V307" s="111"/>
      <c r="W307" s="29"/>
      <c r="X307" s="29"/>
      <c r="Y307" s="29"/>
      <c r="Z307" s="29"/>
      <c r="AA307" s="29"/>
      <c r="AB307" s="29"/>
      <c r="AC307" s="29"/>
      <c r="AD307" s="29"/>
      <c r="AE307" s="29"/>
      <c r="AR307" s="99" t="s">
        <v>278</v>
      </c>
      <c r="AT307" s="99" t="s">
        <v>1071</v>
      </c>
      <c r="AU307" s="99" t="s">
        <v>83</v>
      </c>
      <c r="AY307" s="18" t="s">
        <v>204</v>
      </c>
      <c r="BE307" s="100">
        <f>IF(N307="základní",J307,0)</f>
        <v>0</v>
      </c>
      <c r="BF307" s="100">
        <f>IF(N307="snížená",J307,0)</f>
        <v>0</v>
      </c>
      <c r="BG307" s="100">
        <f>IF(N307="zákl. přenesená",J307,0)</f>
        <v>0</v>
      </c>
      <c r="BH307" s="100">
        <f>IF(N307="sníž. přenesená",J307,0)</f>
        <v>0</v>
      </c>
      <c r="BI307" s="100">
        <f>IF(N307="nulová",J307,0)</f>
        <v>0</v>
      </c>
      <c r="BJ307" s="18" t="s">
        <v>81</v>
      </c>
      <c r="BK307" s="100">
        <f>ROUND(I307*H307,2)</f>
        <v>0</v>
      </c>
      <c r="BL307" s="18" t="s">
        <v>211</v>
      </c>
      <c r="BM307" s="99" t="s">
        <v>863</v>
      </c>
    </row>
    <row r="308" spans="1:65" s="2" customFormat="1" ht="24.2" customHeight="1" x14ac:dyDescent="0.2">
      <c r="A308" s="111"/>
      <c r="B308" s="112"/>
      <c r="C308" s="187" t="s">
        <v>865</v>
      </c>
      <c r="D308" s="187" t="s">
        <v>207</v>
      </c>
      <c r="E308" s="188" t="s">
        <v>3260</v>
      </c>
      <c r="F308" s="189" t="s">
        <v>3261</v>
      </c>
      <c r="G308" s="190" t="s">
        <v>349</v>
      </c>
      <c r="H308" s="191">
        <v>0.55000000000000004</v>
      </c>
      <c r="I308" s="192"/>
      <c r="J308" s="192">
        <f>ROUND(I308*H308,2)</f>
        <v>0</v>
      </c>
      <c r="K308" s="193"/>
      <c r="L308" s="112"/>
      <c r="M308" s="194" t="s">
        <v>1</v>
      </c>
      <c r="N308" s="195" t="s">
        <v>40</v>
      </c>
      <c r="O308" s="196">
        <v>0</v>
      </c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111"/>
      <c r="V308" s="111"/>
      <c r="W308" s="29"/>
      <c r="X308" s="29"/>
      <c r="Y308" s="29"/>
      <c r="Z308" s="29"/>
      <c r="AA308" s="29"/>
      <c r="AB308" s="29"/>
      <c r="AC308" s="29"/>
      <c r="AD308" s="29"/>
      <c r="AE308" s="29"/>
      <c r="AR308" s="99" t="s">
        <v>211</v>
      </c>
      <c r="AT308" s="99" t="s">
        <v>207</v>
      </c>
      <c r="AU308" s="99" t="s">
        <v>83</v>
      </c>
      <c r="AY308" s="18" t="s">
        <v>204</v>
      </c>
      <c r="BE308" s="100">
        <f>IF(N308="základní",J308,0)</f>
        <v>0</v>
      </c>
      <c r="BF308" s="100">
        <f>IF(N308="snížená",J308,0)</f>
        <v>0</v>
      </c>
      <c r="BG308" s="100">
        <f>IF(N308="zákl. přenesená",J308,0)</f>
        <v>0</v>
      </c>
      <c r="BH308" s="100">
        <f>IF(N308="sníž. přenesená",J308,0)</f>
        <v>0</v>
      </c>
      <c r="BI308" s="100">
        <f>IF(N308="nulová",J308,0)</f>
        <v>0</v>
      </c>
      <c r="BJ308" s="18" t="s">
        <v>81</v>
      </c>
      <c r="BK308" s="100">
        <f>ROUND(I308*H308,2)</f>
        <v>0</v>
      </c>
      <c r="BL308" s="18" t="s">
        <v>211</v>
      </c>
      <c r="BM308" s="99" t="s">
        <v>868</v>
      </c>
    </row>
    <row r="309" spans="1:65" s="14" customFormat="1" x14ac:dyDescent="0.2">
      <c r="A309" s="198"/>
      <c r="B309" s="199"/>
      <c r="C309" s="198"/>
      <c r="D309" s="200" t="s">
        <v>212</v>
      </c>
      <c r="E309" s="201" t="s">
        <v>1</v>
      </c>
      <c r="F309" s="202" t="s">
        <v>3262</v>
      </c>
      <c r="G309" s="198"/>
      <c r="H309" s="203">
        <v>0.55000000000000004</v>
      </c>
      <c r="I309" s="198"/>
      <c r="J309" s="198"/>
      <c r="K309" s="198"/>
      <c r="L309" s="199"/>
      <c r="M309" s="204"/>
      <c r="N309" s="205"/>
      <c r="O309" s="205"/>
      <c r="P309" s="205"/>
      <c r="Q309" s="205"/>
      <c r="R309" s="205"/>
      <c r="S309" s="205"/>
      <c r="T309" s="206"/>
      <c r="U309" s="198"/>
      <c r="V309" s="198"/>
      <c r="AT309" s="102" t="s">
        <v>212</v>
      </c>
      <c r="AU309" s="102" t="s">
        <v>83</v>
      </c>
      <c r="AV309" s="14" t="s">
        <v>83</v>
      </c>
      <c r="AW309" s="14" t="s">
        <v>32</v>
      </c>
      <c r="AX309" s="14" t="s">
        <v>75</v>
      </c>
      <c r="AY309" s="102" t="s">
        <v>204</v>
      </c>
    </row>
    <row r="310" spans="1:65" s="15" customFormat="1" x14ac:dyDescent="0.2">
      <c r="A310" s="207"/>
      <c r="B310" s="208"/>
      <c r="C310" s="207"/>
      <c r="D310" s="200" t="s">
        <v>212</v>
      </c>
      <c r="E310" s="209" t="s">
        <v>1</v>
      </c>
      <c r="F310" s="210" t="s">
        <v>227</v>
      </c>
      <c r="G310" s="207"/>
      <c r="H310" s="211">
        <v>0.55000000000000004</v>
      </c>
      <c r="I310" s="207"/>
      <c r="J310" s="207"/>
      <c r="K310" s="207"/>
      <c r="L310" s="208"/>
      <c r="M310" s="212"/>
      <c r="N310" s="213"/>
      <c r="O310" s="213"/>
      <c r="P310" s="213"/>
      <c r="Q310" s="213"/>
      <c r="R310" s="213"/>
      <c r="S310" s="213"/>
      <c r="T310" s="214"/>
      <c r="U310" s="207"/>
      <c r="V310" s="207"/>
      <c r="AT310" s="103" t="s">
        <v>212</v>
      </c>
      <c r="AU310" s="103" t="s">
        <v>83</v>
      </c>
      <c r="AV310" s="15" t="s">
        <v>211</v>
      </c>
      <c r="AW310" s="15" t="s">
        <v>32</v>
      </c>
      <c r="AX310" s="15" t="s">
        <v>81</v>
      </c>
      <c r="AY310" s="103" t="s">
        <v>204</v>
      </c>
    </row>
    <row r="311" spans="1:65" s="2" customFormat="1" ht="24.2" customHeight="1" x14ac:dyDescent="0.2">
      <c r="A311" s="111"/>
      <c r="B311" s="112"/>
      <c r="C311" s="187" t="s">
        <v>541</v>
      </c>
      <c r="D311" s="187" t="s">
        <v>207</v>
      </c>
      <c r="E311" s="188" t="s">
        <v>3263</v>
      </c>
      <c r="F311" s="189" t="s">
        <v>3264</v>
      </c>
      <c r="G311" s="190" t="s">
        <v>349</v>
      </c>
      <c r="H311" s="191">
        <v>1.748</v>
      </c>
      <c r="I311" s="192"/>
      <c r="J311" s="192">
        <f>ROUND(I311*H311,2)</f>
        <v>0</v>
      </c>
      <c r="K311" s="193"/>
      <c r="L311" s="112"/>
      <c r="M311" s="194" t="s">
        <v>1</v>
      </c>
      <c r="N311" s="195" t="s">
        <v>40</v>
      </c>
      <c r="O311" s="196">
        <v>0</v>
      </c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111"/>
      <c r="V311" s="111"/>
      <c r="W311" s="29"/>
      <c r="X311" s="29"/>
      <c r="Y311" s="29"/>
      <c r="Z311" s="29"/>
      <c r="AA311" s="29"/>
      <c r="AB311" s="29"/>
      <c r="AC311" s="29"/>
      <c r="AD311" s="29"/>
      <c r="AE311" s="29"/>
      <c r="AR311" s="99" t="s">
        <v>211</v>
      </c>
      <c r="AT311" s="99" t="s">
        <v>207</v>
      </c>
      <c r="AU311" s="99" t="s">
        <v>83</v>
      </c>
      <c r="AY311" s="18" t="s">
        <v>204</v>
      </c>
      <c r="BE311" s="100">
        <f>IF(N311="základní",J311,0)</f>
        <v>0</v>
      </c>
      <c r="BF311" s="100">
        <f>IF(N311="snížená",J311,0)</f>
        <v>0</v>
      </c>
      <c r="BG311" s="100">
        <f>IF(N311="zákl. přenesená",J311,0)</f>
        <v>0</v>
      </c>
      <c r="BH311" s="100">
        <f>IF(N311="sníž. přenesená",J311,0)</f>
        <v>0</v>
      </c>
      <c r="BI311" s="100">
        <f>IF(N311="nulová",J311,0)</f>
        <v>0</v>
      </c>
      <c r="BJ311" s="18" t="s">
        <v>81</v>
      </c>
      <c r="BK311" s="100">
        <f>ROUND(I311*H311,2)</f>
        <v>0</v>
      </c>
      <c r="BL311" s="18" t="s">
        <v>211</v>
      </c>
      <c r="BM311" s="99" t="s">
        <v>871</v>
      </c>
    </row>
    <row r="312" spans="1:65" s="14" customFormat="1" x14ac:dyDescent="0.2">
      <c r="A312" s="198"/>
      <c r="B312" s="199"/>
      <c r="C312" s="198"/>
      <c r="D312" s="200" t="s">
        <v>212</v>
      </c>
      <c r="E312" s="201" t="s">
        <v>1</v>
      </c>
      <c r="F312" s="202" t="s">
        <v>3265</v>
      </c>
      <c r="G312" s="198"/>
      <c r="H312" s="203">
        <v>1.748</v>
      </c>
      <c r="I312" s="198"/>
      <c r="J312" s="198"/>
      <c r="K312" s="198"/>
      <c r="L312" s="199"/>
      <c r="M312" s="204"/>
      <c r="N312" s="205"/>
      <c r="O312" s="205"/>
      <c r="P312" s="205"/>
      <c r="Q312" s="205"/>
      <c r="R312" s="205"/>
      <c r="S312" s="205"/>
      <c r="T312" s="206"/>
      <c r="U312" s="198"/>
      <c r="V312" s="198"/>
      <c r="AT312" s="102" t="s">
        <v>212</v>
      </c>
      <c r="AU312" s="102" t="s">
        <v>83</v>
      </c>
      <c r="AV312" s="14" t="s">
        <v>83</v>
      </c>
      <c r="AW312" s="14" t="s">
        <v>32</v>
      </c>
      <c r="AX312" s="14" t="s">
        <v>75</v>
      </c>
      <c r="AY312" s="102" t="s">
        <v>204</v>
      </c>
    </row>
    <row r="313" spans="1:65" s="15" customFormat="1" x14ac:dyDescent="0.2">
      <c r="A313" s="207"/>
      <c r="B313" s="208"/>
      <c r="C313" s="207"/>
      <c r="D313" s="200" t="s">
        <v>212</v>
      </c>
      <c r="E313" s="209" t="s">
        <v>1</v>
      </c>
      <c r="F313" s="210" t="s">
        <v>227</v>
      </c>
      <c r="G313" s="207"/>
      <c r="H313" s="211">
        <v>1.748</v>
      </c>
      <c r="I313" s="207"/>
      <c r="J313" s="207"/>
      <c r="K313" s="207"/>
      <c r="L313" s="208"/>
      <c r="M313" s="212"/>
      <c r="N313" s="213"/>
      <c r="O313" s="213"/>
      <c r="P313" s="213"/>
      <c r="Q313" s="213"/>
      <c r="R313" s="213"/>
      <c r="S313" s="213"/>
      <c r="T313" s="214"/>
      <c r="U313" s="207"/>
      <c r="V313" s="207"/>
      <c r="AT313" s="103" t="s">
        <v>212</v>
      </c>
      <c r="AU313" s="103" t="s">
        <v>83</v>
      </c>
      <c r="AV313" s="15" t="s">
        <v>211</v>
      </c>
      <c r="AW313" s="15" t="s">
        <v>32</v>
      </c>
      <c r="AX313" s="15" t="s">
        <v>81</v>
      </c>
      <c r="AY313" s="103" t="s">
        <v>204</v>
      </c>
    </row>
    <row r="314" spans="1:65" s="2" customFormat="1" ht="16.5" customHeight="1" x14ac:dyDescent="0.2">
      <c r="A314" s="111"/>
      <c r="B314" s="112"/>
      <c r="C314" s="187" t="s">
        <v>873</v>
      </c>
      <c r="D314" s="187" t="s">
        <v>207</v>
      </c>
      <c r="E314" s="188" t="s">
        <v>3266</v>
      </c>
      <c r="F314" s="189" t="s">
        <v>3267</v>
      </c>
      <c r="G314" s="190" t="s">
        <v>210</v>
      </c>
      <c r="H314" s="191">
        <v>7.556</v>
      </c>
      <c r="I314" s="192"/>
      <c r="J314" s="192">
        <f>ROUND(I314*H314,2)</f>
        <v>0</v>
      </c>
      <c r="K314" s="193"/>
      <c r="L314" s="112"/>
      <c r="M314" s="194" t="s">
        <v>1</v>
      </c>
      <c r="N314" s="195" t="s">
        <v>40</v>
      </c>
      <c r="O314" s="196">
        <v>0</v>
      </c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111"/>
      <c r="V314" s="111"/>
      <c r="W314" s="29"/>
      <c r="X314" s="29"/>
      <c r="Y314" s="29"/>
      <c r="Z314" s="29"/>
      <c r="AA314" s="29"/>
      <c r="AB314" s="29"/>
      <c r="AC314" s="29"/>
      <c r="AD314" s="29"/>
      <c r="AE314" s="29"/>
      <c r="AR314" s="99" t="s">
        <v>211</v>
      </c>
      <c r="AT314" s="99" t="s">
        <v>207</v>
      </c>
      <c r="AU314" s="99" t="s">
        <v>83</v>
      </c>
      <c r="AY314" s="18" t="s">
        <v>204</v>
      </c>
      <c r="BE314" s="100">
        <f>IF(N314="základní",J314,0)</f>
        <v>0</v>
      </c>
      <c r="BF314" s="100">
        <f>IF(N314="snížená",J314,0)</f>
        <v>0</v>
      </c>
      <c r="BG314" s="100">
        <f>IF(N314="zákl. přenesená",J314,0)</f>
        <v>0</v>
      </c>
      <c r="BH314" s="100">
        <f>IF(N314="sníž. přenesená",J314,0)</f>
        <v>0</v>
      </c>
      <c r="BI314" s="100">
        <f>IF(N314="nulová",J314,0)</f>
        <v>0</v>
      </c>
      <c r="BJ314" s="18" t="s">
        <v>81</v>
      </c>
      <c r="BK314" s="100">
        <f>ROUND(I314*H314,2)</f>
        <v>0</v>
      </c>
      <c r="BL314" s="18" t="s">
        <v>211</v>
      </c>
      <c r="BM314" s="99" t="s">
        <v>1374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3268</v>
      </c>
      <c r="G315" s="198"/>
      <c r="H315" s="203">
        <v>7.556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83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5" customFormat="1" x14ac:dyDescent="0.2">
      <c r="A316" s="207"/>
      <c r="B316" s="208"/>
      <c r="C316" s="207"/>
      <c r="D316" s="200" t="s">
        <v>212</v>
      </c>
      <c r="E316" s="209" t="s">
        <v>1</v>
      </c>
      <c r="F316" s="210" t="s">
        <v>227</v>
      </c>
      <c r="G316" s="207"/>
      <c r="H316" s="211">
        <v>7.556</v>
      </c>
      <c r="I316" s="207"/>
      <c r="J316" s="207"/>
      <c r="K316" s="207"/>
      <c r="L316" s="208"/>
      <c r="M316" s="212"/>
      <c r="N316" s="213"/>
      <c r="O316" s="213"/>
      <c r="P316" s="213"/>
      <c r="Q316" s="213"/>
      <c r="R316" s="213"/>
      <c r="S316" s="213"/>
      <c r="T316" s="214"/>
      <c r="U316" s="207"/>
      <c r="V316" s="207"/>
      <c r="AT316" s="103" t="s">
        <v>212</v>
      </c>
      <c r="AU316" s="103" t="s">
        <v>83</v>
      </c>
      <c r="AV316" s="15" t="s">
        <v>211</v>
      </c>
      <c r="AW316" s="15" t="s">
        <v>32</v>
      </c>
      <c r="AX316" s="15" t="s">
        <v>81</v>
      </c>
      <c r="AY316" s="103" t="s">
        <v>204</v>
      </c>
    </row>
    <row r="317" spans="1:65" s="2" customFormat="1" ht="24.2" customHeight="1" x14ac:dyDescent="0.2">
      <c r="A317" s="111"/>
      <c r="B317" s="112"/>
      <c r="C317" s="187" t="s">
        <v>552</v>
      </c>
      <c r="D317" s="187" t="s">
        <v>207</v>
      </c>
      <c r="E317" s="188" t="s">
        <v>3269</v>
      </c>
      <c r="F317" s="189" t="s">
        <v>3270</v>
      </c>
      <c r="G317" s="190" t="s">
        <v>282</v>
      </c>
      <c r="H317" s="191">
        <v>4</v>
      </c>
      <c r="I317" s="192"/>
      <c r="J317" s="192">
        <f t="shared" ref="J317:J335" si="30">ROUND(I317*H317,2)</f>
        <v>0</v>
      </c>
      <c r="K317" s="193"/>
      <c r="L317" s="112"/>
      <c r="M317" s="194" t="s">
        <v>1</v>
      </c>
      <c r="N317" s="195" t="s">
        <v>40</v>
      </c>
      <c r="O317" s="196">
        <v>0</v>
      </c>
      <c r="P317" s="196">
        <f t="shared" ref="P317:P335" si="31">O317*H317</f>
        <v>0</v>
      </c>
      <c r="Q317" s="196">
        <v>0</v>
      </c>
      <c r="R317" s="196">
        <f t="shared" ref="R317:R335" si="32">Q317*H317</f>
        <v>0</v>
      </c>
      <c r="S317" s="196">
        <v>0</v>
      </c>
      <c r="T317" s="197">
        <f t="shared" ref="T317:T335" si="33"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211</v>
      </c>
      <c r="AT317" s="99" t="s">
        <v>207</v>
      </c>
      <c r="AU317" s="99" t="s">
        <v>83</v>
      </c>
      <c r="AY317" s="18" t="s">
        <v>204</v>
      </c>
      <c r="BE317" s="100">
        <f t="shared" ref="BE317:BE335" si="34">IF(N317="základní",J317,0)</f>
        <v>0</v>
      </c>
      <c r="BF317" s="100">
        <f t="shared" ref="BF317:BF335" si="35">IF(N317="snížená",J317,0)</f>
        <v>0</v>
      </c>
      <c r="BG317" s="100">
        <f t="shared" ref="BG317:BG335" si="36">IF(N317="zákl. přenesená",J317,0)</f>
        <v>0</v>
      </c>
      <c r="BH317" s="100">
        <f t="shared" ref="BH317:BH335" si="37">IF(N317="sníž. přenesená",J317,0)</f>
        <v>0</v>
      </c>
      <c r="BI317" s="100">
        <f t="shared" ref="BI317:BI335" si="38">IF(N317="nulová",J317,0)</f>
        <v>0</v>
      </c>
      <c r="BJ317" s="18" t="s">
        <v>81</v>
      </c>
      <c r="BK317" s="100">
        <f t="shared" ref="BK317:BK335" si="39">ROUND(I317*H317,2)</f>
        <v>0</v>
      </c>
      <c r="BL317" s="18" t="s">
        <v>211</v>
      </c>
      <c r="BM317" s="99" t="s">
        <v>1378</v>
      </c>
    </row>
    <row r="318" spans="1:65" s="2" customFormat="1" ht="24.2" customHeight="1" x14ac:dyDescent="0.2">
      <c r="A318" s="111"/>
      <c r="B318" s="112"/>
      <c r="C318" s="215" t="s">
        <v>891</v>
      </c>
      <c r="D318" s="215" t="s">
        <v>1071</v>
      </c>
      <c r="E318" s="216" t="s">
        <v>3271</v>
      </c>
      <c r="F318" s="217" t="s">
        <v>3272</v>
      </c>
      <c r="G318" s="218" t="s">
        <v>282</v>
      </c>
      <c r="H318" s="219">
        <v>3</v>
      </c>
      <c r="I318" s="220"/>
      <c r="J318" s="220">
        <f t="shared" si="30"/>
        <v>0</v>
      </c>
      <c r="K318" s="221"/>
      <c r="L318" s="222"/>
      <c r="M318" s="223" t="s">
        <v>1</v>
      </c>
      <c r="N318" s="224" t="s">
        <v>40</v>
      </c>
      <c r="O318" s="196">
        <v>0</v>
      </c>
      <c r="P318" s="196">
        <f t="shared" si="31"/>
        <v>0</v>
      </c>
      <c r="Q318" s="196">
        <v>0</v>
      </c>
      <c r="R318" s="196">
        <f t="shared" si="32"/>
        <v>0</v>
      </c>
      <c r="S318" s="196">
        <v>0</v>
      </c>
      <c r="T318" s="197">
        <f t="shared" si="33"/>
        <v>0</v>
      </c>
      <c r="U318" s="111"/>
      <c r="V318" s="111"/>
      <c r="W318" s="29"/>
      <c r="X318" s="29"/>
      <c r="Y318" s="29"/>
      <c r="Z318" s="29"/>
      <c r="AA318" s="29"/>
      <c r="AB318" s="29"/>
      <c r="AC318" s="29"/>
      <c r="AD318" s="29"/>
      <c r="AE318" s="29"/>
      <c r="AR318" s="99" t="s">
        <v>278</v>
      </c>
      <c r="AT318" s="99" t="s">
        <v>1071</v>
      </c>
      <c r="AU318" s="99" t="s">
        <v>83</v>
      </c>
      <c r="AY318" s="18" t="s">
        <v>204</v>
      </c>
      <c r="BE318" s="100">
        <f t="shared" si="34"/>
        <v>0</v>
      </c>
      <c r="BF318" s="100">
        <f t="shared" si="35"/>
        <v>0</v>
      </c>
      <c r="BG318" s="100">
        <f t="shared" si="36"/>
        <v>0</v>
      </c>
      <c r="BH318" s="100">
        <f t="shared" si="37"/>
        <v>0</v>
      </c>
      <c r="BI318" s="100">
        <f t="shared" si="38"/>
        <v>0</v>
      </c>
      <c r="BJ318" s="18" t="s">
        <v>81</v>
      </c>
      <c r="BK318" s="100">
        <f t="shared" si="39"/>
        <v>0</v>
      </c>
      <c r="BL318" s="18" t="s">
        <v>211</v>
      </c>
      <c r="BM318" s="99" t="s">
        <v>894</v>
      </c>
    </row>
    <row r="319" spans="1:65" s="2" customFormat="1" ht="24.2" customHeight="1" x14ac:dyDescent="0.2">
      <c r="A319" s="111"/>
      <c r="B319" s="112"/>
      <c r="C319" s="215" t="s">
        <v>556</v>
      </c>
      <c r="D319" s="215" t="s">
        <v>1071</v>
      </c>
      <c r="E319" s="216" t="s">
        <v>3273</v>
      </c>
      <c r="F319" s="217" t="s">
        <v>3274</v>
      </c>
      <c r="G319" s="218" t="s">
        <v>282</v>
      </c>
      <c r="H319" s="219">
        <v>1</v>
      </c>
      <c r="I319" s="220"/>
      <c r="J319" s="220">
        <f t="shared" si="30"/>
        <v>0</v>
      </c>
      <c r="K319" s="221"/>
      <c r="L319" s="222"/>
      <c r="M319" s="223" t="s">
        <v>1</v>
      </c>
      <c r="N319" s="224" t="s">
        <v>40</v>
      </c>
      <c r="O319" s="196">
        <v>0</v>
      </c>
      <c r="P319" s="196">
        <f t="shared" si="31"/>
        <v>0</v>
      </c>
      <c r="Q319" s="196">
        <v>0</v>
      </c>
      <c r="R319" s="196">
        <f t="shared" si="32"/>
        <v>0</v>
      </c>
      <c r="S319" s="196">
        <v>0</v>
      </c>
      <c r="T319" s="197">
        <f t="shared" si="33"/>
        <v>0</v>
      </c>
      <c r="U319" s="111"/>
      <c r="V319" s="111"/>
      <c r="W319" s="29"/>
      <c r="X319" s="29"/>
      <c r="Y319" s="29"/>
      <c r="Z319" s="29"/>
      <c r="AA319" s="29"/>
      <c r="AB319" s="29"/>
      <c r="AC319" s="29"/>
      <c r="AD319" s="29"/>
      <c r="AE319" s="29"/>
      <c r="AR319" s="99" t="s">
        <v>278</v>
      </c>
      <c r="AT319" s="99" t="s">
        <v>1071</v>
      </c>
      <c r="AU319" s="99" t="s">
        <v>83</v>
      </c>
      <c r="AY319" s="18" t="s">
        <v>204</v>
      </c>
      <c r="BE319" s="100">
        <f t="shared" si="34"/>
        <v>0</v>
      </c>
      <c r="BF319" s="100">
        <f t="shared" si="35"/>
        <v>0</v>
      </c>
      <c r="BG319" s="100">
        <f t="shared" si="36"/>
        <v>0</v>
      </c>
      <c r="BH319" s="100">
        <f t="shared" si="37"/>
        <v>0</v>
      </c>
      <c r="BI319" s="100">
        <f t="shared" si="38"/>
        <v>0</v>
      </c>
      <c r="BJ319" s="18" t="s">
        <v>81</v>
      </c>
      <c r="BK319" s="100">
        <f t="shared" si="39"/>
        <v>0</v>
      </c>
      <c r="BL319" s="18" t="s">
        <v>211</v>
      </c>
      <c r="BM319" s="99" t="s">
        <v>897</v>
      </c>
    </row>
    <row r="320" spans="1:65" s="2" customFormat="1" ht="24.2" customHeight="1" x14ac:dyDescent="0.2">
      <c r="A320" s="111"/>
      <c r="B320" s="112"/>
      <c r="C320" s="187" t="s">
        <v>902</v>
      </c>
      <c r="D320" s="187" t="s">
        <v>207</v>
      </c>
      <c r="E320" s="188" t="s">
        <v>3275</v>
      </c>
      <c r="F320" s="189" t="s">
        <v>3276</v>
      </c>
      <c r="G320" s="190" t="s">
        <v>282</v>
      </c>
      <c r="H320" s="191">
        <v>3</v>
      </c>
      <c r="I320" s="192"/>
      <c r="J320" s="192">
        <f t="shared" si="30"/>
        <v>0</v>
      </c>
      <c r="K320" s="193"/>
      <c r="L320" s="112"/>
      <c r="M320" s="194" t="s">
        <v>1</v>
      </c>
      <c r="N320" s="195" t="s">
        <v>40</v>
      </c>
      <c r="O320" s="196">
        <v>0</v>
      </c>
      <c r="P320" s="196">
        <f t="shared" si="31"/>
        <v>0</v>
      </c>
      <c r="Q320" s="196">
        <v>0</v>
      </c>
      <c r="R320" s="196">
        <f t="shared" si="32"/>
        <v>0</v>
      </c>
      <c r="S320" s="196">
        <v>0</v>
      </c>
      <c r="T320" s="197">
        <f t="shared" si="33"/>
        <v>0</v>
      </c>
      <c r="U320" s="111"/>
      <c r="V320" s="111"/>
      <c r="W320" s="29"/>
      <c r="X320" s="29"/>
      <c r="Y320" s="29"/>
      <c r="Z320" s="29"/>
      <c r="AA320" s="29"/>
      <c r="AB320" s="29"/>
      <c r="AC320" s="29"/>
      <c r="AD320" s="29"/>
      <c r="AE320" s="29"/>
      <c r="AR320" s="99" t="s">
        <v>211</v>
      </c>
      <c r="AT320" s="99" t="s">
        <v>207</v>
      </c>
      <c r="AU320" s="99" t="s">
        <v>83</v>
      </c>
      <c r="AY320" s="18" t="s">
        <v>204</v>
      </c>
      <c r="BE320" s="100">
        <f t="shared" si="34"/>
        <v>0</v>
      </c>
      <c r="BF320" s="100">
        <f t="shared" si="35"/>
        <v>0</v>
      </c>
      <c r="BG320" s="100">
        <f t="shared" si="36"/>
        <v>0</v>
      </c>
      <c r="BH320" s="100">
        <f t="shared" si="37"/>
        <v>0</v>
      </c>
      <c r="BI320" s="100">
        <f t="shared" si="38"/>
        <v>0</v>
      </c>
      <c r="BJ320" s="18" t="s">
        <v>81</v>
      </c>
      <c r="BK320" s="100">
        <f t="shared" si="39"/>
        <v>0</v>
      </c>
      <c r="BL320" s="18" t="s">
        <v>211</v>
      </c>
      <c r="BM320" s="99" t="s">
        <v>905</v>
      </c>
    </row>
    <row r="321" spans="1:65" s="2" customFormat="1" ht="24.2" customHeight="1" x14ac:dyDescent="0.2">
      <c r="A321" s="111"/>
      <c r="B321" s="112"/>
      <c r="C321" s="215" t="s">
        <v>560</v>
      </c>
      <c r="D321" s="215" t="s">
        <v>1071</v>
      </c>
      <c r="E321" s="216" t="s">
        <v>3277</v>
      </c>
      <c r="F321" s="217" t="s">
        <v>3278</v>
      </c>
      <c r="G321" s="218" t="s">
        <v>282</v>
      </c>
      <c r="H321" s="219">
        <v>3</v>
      </c>
      <c r="I321" s="220"/>
      <c r="J321" s="220">
        <f t="shared" si="30"/>
        <v>0</v>
      </c>
      <c r="K321" s="221"/>
      <c r="L321" s="222"/>
      <c r="M321" s="223" t="s">
        <v>1</v>
      </c>
      <c r="N321" s="224" t="s">
        <v>40</v>
      </c>
      <c r="O321" s="196">
        <v>0</v>
      </c>
      <c r="P321" s="196">
        <f t="shared" si="31"/>
        <v>0</v>
      </c>
      <c r="Q321" s="196">
        <v>0</v>
      </c>
      <c r="R321" s="196">
        <f t="shared" si="32"/>
        <v>0</v>
      </c>
      <c r="S321" s="196">
        <v>0</v>
      </c>
      <c r="T321" s="197">
        <f t="shared" si="33"/>
        <v>0</v>
      </c>
      <c r="U321" s="111"/>
      <c r="V321" s="111"/>
      <c r="W321" s="29"/>
      <c r="X321" s="29"/>
      <c r="Y321" s="29"/>
      <c r="Z321" s="29"/>
      <c r="AA321" s="29"/>
      <c r="AB321" s="29"/>
      <c r="AC321" s="29"/>
      <c r="AD321" s="29"/>
      <c r="AE321" s="29"/>
      <c r="AR321" s="99" t="s">
        <v>278</v>
      </c>
      <c r="AT321" s="99" t="s">
        <v>1071</v>
      </c>
      <c r="AU321" s="99" t="s">
        <v>83</v>
      </c>
      <c r="AY321" s="18" t="s">
        <v>204</v>
      </c>
      <c r="BE321" s="100">
        <f t="shared" si="34"/>
        <v>0</v>
      </c>
      <c r="BF321" s="100">
        <f t="shared" si="35"/>
        <v>0</v>
      </c>
      <c r="BG321" s="100">
        <f t="shared" si="36"/>
        <v>0</v>
      </c>
      <c r="BH321" s="100">
        <f t="shared" si="37"/>
        <v>0</v>
      </c>
      <c r="BI321" s="100">
        <f t="shared" si="38"/>
        <v>0</v>
      </c>
      <c r="BJ321" s="18" t="s">
        <v>81</v>
      </c>
      <c r="BK321" s="100">
        <f t="shared" si="39"/>
        <v>0</v>
      </c>
      <c r="BL321" s="18" t="s">
        <v>211</v>
      </c>
      <c r="BM321" s="99" t="s">
        <v>913</v>
      </c>
    </row>
    <row r="322" spans="1:65" s="2" customFormat="1" ht="24.2" customHeight="1" x14ac:dyDescent="0.2">
      <c r="A322" s="111"/>
      <c r="B322" s="112"/>
      <c r="C322" s="187" t="s">
        <v>914</v>
      </c>
      <c r="D322" s="187" t="s">
        <v>207</v>
      </c>
      <c r="E322" s="188" t="s">
        <v>3279</v>
      </c>
      <c r="F322" s="189" t="s">
        <v>3280</v>
      </c>
      <c r="G322" s="190" t="s">
        <v>282</v>
      </c>
      <c r="H322" s="191">
        <v>4</v>
      </c>
      <c r="I322" s="192"/>
      <c r="J322" s="192">
        <f t="shared" si="30"/>
        <v>0</v>
      </c>
      <c r="K322" s="193"/>
      <c r="L322" s="112"/>
      <c r="M322" s="194" t="s">
        <v>1</v>
      </c>
      <c r="N322" s="195" t="s">
        <v>40</v>
      </c>
      <c r="O322" s="196">
        <v>0</v>
      </c>
      <c r="P322" s="196">
        <f t="shared" si="31"/>
        <v>0</v>
      </c>
      <c r="Q322" s="196">
        <v>0</v>
      </c>
      <c r="R322" s="196">
        <f t="shared" si="32"/>
        <v>0</v>
      </c>
      <c r="S322" s="196">
        <v>0</v>
      </c>
      <c r="T322" s="197">
        <f t="shared" si="33"/>
        <v>0</v>
      </c>
      <c r="U322" s="111"/>
      <c r="V322" s="111"/>
      <c r="W322" s="29"/>
      <c r="X322" s="29"/>
      <c r="Y322" s="29"/>
      <c r="Z322" s="29"/>
      <c r="AA322" s="29"/>
      <c r="AB322" s="29"/>
      <c r="AC322" s="29"/>
      <c r="AD322" s="29"/>
      <c r="AE322" s="29"/>
      <c r="AR322" s="99" t="s">
        <v>211</v>
      </c>
      <c r="AT322" s="99" t="s">
        <v>207</v>
      </c>
      <c r="AU322" s="99" t="s">
        <v>83</v>
      </c>
      <c r="AY322" s="18" t="s">
        <v>204</v>
      </c>
      <c r="BE322" s="100">
        <f t="shared" si="34"/>
        <v>0</v>
      </c>
      <c r="BF322" s="100">
        <f t="shared" si="35"/>
        <v>0</v>
      </c>
      <c r="BG322" s="100">
        <f t="shared" si="36"/>
        <v>0</v>
      </c>
      <c r="BH322" s="100">
        <f t="shared" si="37"/>
        <v>0</v>
      </c>
      <c r="BI322" s="100">
        <f t="shared" si="38"/>
        <v>0</v>
      </c>
      <c r="BJ322" s="18" t="s">
        <v>81</v>
      </c>
      <c r="BK322" s="100">
        <f t="shared" si="39"/>
        <v>0</v>
      </c>
      <c r="BL322" s="18" t="s">
        <v>211</v>
      </c>
      <c r="BM322" s="99" t="s">
        <v>917</v>
      </c>
    </row>
    <row r="323" spans="1:65" s="2" customFormat="1" ht="24.2" customHeight="1" x14ac:dyDescent="0.2">
      <c r="A323" s="111"/>
      <c r="B323" s="112"/>
      <c r="C323" s="215" t="s">
        <v>564</v>
      </c>
      <c r="D323" s="215" t="s">
        <v>1071</v>
      </c>
      <c r="E323" s="216" t="s">
        <v>3281</v>
      </c>
      <c r="F323" s="217" t="s">
        <v>3282</v>
      </c>
      <c r="G323" s="218" t="s">
        <v>282</v>
      </c>
      <c r="H323" s="219">
        <v>4</v>
      </c>
      <c r="I323" s="220"/>
      <c r="J323" s="220">
        <f t="shared" si="30"/>
        <v>0</v>
      </c>
      <c r="K323" s="221"/>
      <c r="L323" s="222"/>
      <c r="M323" s="223" t="s">
        <v>1</v>
      </c>
      <c r="N323" s="224" t="s">
        <v>40</v>
      </c>
      <c r="O323" s="196">
        <v>0</v>
      </c>
      <c r="P323" s="196">
        <f t="shared" si="31"/>
        <v>0</v>
      </c>
      <c r="Q323" s="196">
        <v>0</v>
      </c>
      <c r="R323" s="196">
        <f t="shared" si="32"/>
        <v>0</v>
      </c>
      <c r="S323" s="196">
        <v>0</v>
      </c>
      <c r="T323" s="197">
        <f t="shared" si="33"/>
        <v>0</v>
      </c>
      <c r="U323" s="111"/>
      <c r="V323" s="111"/>
      <c r="W323" s="29"/>
      <c r="X323" s="29"/>
      <c r="Y323" s="29"/>
      <c r="Z323" s="29"/>
      <c r="AA323" s="29"/>
      <c r="AB323" s="29"/>
      <c r="AC323" s="29"/>
      <c r="AD323" s="29"/>
      <c r="AE323" s="29"/>
      <c r="AR323" s="99" t="s">
        <v>278</v>
      </c>
      <c r="AT323" s="99" t="s">
        <v>1071</v>
      </c>
      <c r="AU323" s="99" t="s">
        <v>83</v>
      </c>
      <c r="AY323" s="18" t="s">
        <v>204</v>
      </c>
      <c r="BE323" s="100">
        <f t="shared" si="34"/>
        <v>0</v>
      </c>
      <c r="BF323" s="100">
        <f t="shared" si="35"/>
        <v>0</v>
      </c>
      <c r="BG323" s="100">
        <f t="shared" si="36"/>
        <v>0</v>
      </c>
      <c r="BH323" s="100">
        <f t="shared" si="37"/>
        <v>0</v>
      </c>
      <c r="BI323" s="100">
        <f t="shared" si="38"/>
        <v>0</v>
      </c>
      <c r="BJ323" s="18" t="s">
        <v>81</v>
      </c>
      <c r="BK323" s="100">
        <f t="shared" si="39"/>
        <v>0</v>
      </c>
      <c r="BL323" s="18" t="s">
        <v>211</v>
      </c>
      <c r="BM323" s="99" t="s">
        <v>920</v>
      </c>
    </row>
    <row r="324" spans="1:65" s="2" customFormat="1" ht="21.75" customHeight="1" x14ac:dyDescent="0.2">
      <c r="A324" s="111"/>
      <c r="B324" s="112"/>
      <c r="C324" s="187" t="s">
        <v>921</v>
      </c>
      <c r="D324" s="187" t="s">
        <v>207</v>
      </c>
      <c r="E324" s="188" t="s">
        <v>3283</v>
      </c>
      <c r="F324" s="189" t="s">
        <v>3284</v>
      </c>
      <c r="G324" s="190" t="s">
        <v>282</v>
      </c>
      <c r="H324" s="191">
        <v>1</v>
      </c>
      <c r="I324" s="192"/>
      <c r="J324" s="192">
        <f t="shared" si="30"/>
        <v>0</v>
      </c>
      <c r="K324" s="193"/>
      <c r="L324" s="112"/>
      <c r="M324" s="194" t="s">
        <v>1</v>
      </c>
      <c r="N324" s="195" t="s">
        <v>40</v>
      </c>
      <c r="O324" s="196">
        <v>0</v>
      </c>
      <c r="P324" s="196">
        <f t="shared" si="31"/>
        <v>0</v>
      </c>
      <c r="Q324" s="196">
        <v>0</v>
      </c>
      <c r="R324" s="196">
        <f t="shared" si="32"/>
        <v>0</v>
      </c>
      <c r="S324" s="196">
        <v>0</v>
      </c>
      <c r="T324" s="197">
        <f t="shared" si="33"/>
        <v>0</v>
      </c>
      <c r="U324" s="111"/>
      <c r="V324" s="111"/>
      <c r="W324" s="29"/>
      <c r="X324" s="29"/>
      <c r="Y324" s="29"/>
      <c r="Z324" s="29"/>
      <c r="AA324" s="29"/>
      <c r="AB324" s="29"/>
      <c r="AC324" s="29"/>
      <c r="AD324" s="29"/>
      <c r="AE324" s="29"/>
      <c r="AR324" s="99" t="s">
        <v>211</v>
      </c>
      <c r="AT324" s="99" t="s">
        <v>207</v>
      </c>
      <c r="AU324" s="99" t="s">
        <v>83</v>
      </c>
      <c r="AY324" s="18" t="s">
        <v>204</v>
      </c>
      <c r="BE324" s="100">
        <f t="shared" si="34"/>
        <v>0</v>
      </c>
      <c r="BF324" s="100">
        <f t="shared" si="35"/>
        <v>0</v>
      </c>
      <c r="BG324" s="100">
        <f t="shared" si="36"/>
        <v>0</v>
      </c>
      <c r="BH324" s="100">
        <f t="shared" si="37"/>
        <v>0</v>
      </c>
      <c r="BI324" s="100">
        <f t="shared" si="38"/>
        <v>0</v>
      </c>
      <c r="BJ324" s="18" t="s">
        <v>81</v>
      </c>
      <c r="BK324" s="100">
        <f t="shared" si="39"/>
        <v>0</v>
      </c>
      <c r="BL324" s="18" t="s">
        <v>211</v>
      </c>
      <c r="BM324" s="99" t="s">
        <v>924</v>
      </c>
    </row>
    <row r="325" spans="1:65" s="2" customFormat="1" ht="21.75" customHeight="1" x14ac:dyDescent="0.2">
      <c r="A325" s="111"/>
      <c r="B325" s="112"/>
      <c r="C325" s="215" t="s">
        <v>570</v>
      </c>
      <c r="D325" s="215" t="s">
        <v>1071</v>
      </c>
      <c r="E325" s="216" t="s">
        <v>3285</v>
      </c>
      <c r="F325" s="217" t="s">
        <v>3286</v>
      </c>
      <c r="G325" s="218" t="s">
        <v>282</v>
      </c>
      <c r="H325" s="219">
        <v>1</v>
      </c>
      <c r="I325" s="220"/>
      <c r="J325" s="220">
        <f t="shared" si="30"/>
        <v>0</v>
      </c>
      <c r="K325" s="221"/>
      <c r="L325" s="222"/>
      <c r="M325" s="223" t="s">
        <v>1</v>
      </c>
      <c r="N325" s="224" t="s">
        <v>40</v>
      </c>
      <c r="O325" s="196">
        <v>0</v>
      </c>
      <c r="P325" s="196">
        <f t="shared" si="31"/>
        <v>0</v>
      </c>
      <c r="Q325" s="196">
        <v>0</v>
      </c>
      <c r="R325" s="196">
        <f t="shared" si="32"/>
        <v>0</v>
      </c>
      <c r="S325" s="196">
        <v>0</v>
      </c>
      <c r="T325" s="197">
        <f t="shared" si="33"/>
        <v>0</v>
      </c>
      <c r="U325" s="111"/>
      <c r="V325" s="111"/>
      <c r="W325" s="29"/>
      <c r="X325" s="29"/>
      <c r="Y325" s="29"/>
      <c r="Z325" s="29"/>
      <c r="AA325" s="29"/>
      <c r="AB325" s="29"/>
      <c r="AC325" s="29"/>
      <c r="AD325" s="29"/>
      <c r="AE325" s="29"/>
      <c r="AR325" s="99" t="s">
        <v>278</v>
      </c>
      <c r="AT325" s="99" t="s">
        <v>1071</v>
      </c>
      <c r="AU325" s="99" t="s">
        <v>83</v>
      </c>
      <c r="AY325" s="18" t="s">
        <v>204</v>
      </c>
      <c r="BE325" s="100">
        <f t="shared" si="34"/>
        <v>0</v>
      </c>
      <c r="BF325" s="100">
        <f t="shared" si="35"/>
        <v>0</v>
      </c>
      <c r="BG325" s="100">
        <f t="shared" si="36"/>
        <v>0</v>
      </c>
      <c r="BH325" s="100">
        <f t="shared" si="37"/>
        <v>0</v>
      </c>
      <c r="BI325" s="100">
        <f t="shared" si="38"/>
        <v>0</v>
      </c>
      <c r="BJ325" s="18" t="s">
        <v>81</v>
      </c>
      <c r="BK325" s="100">
        <f t="shared" si="39"/>
        <v>0</v>
      </c>
      <c r="BL325" s="18" t="s">
        <v>211</v>
      </c>
      <c r="BM325" s="99" t="s">
        <v>927</v>
      </c>
    </row>
    <row r="326" spans="1:65" s="2" customFormat="1" ht="16.5" customHeight="1" x14ac:dyDescent="0.2">
      <c r="A326" s="111"/>
      <c r="B326" s="112"/>
      <c r="C326" s="215" t="s">
        <v>930</v>
      </c>
      <c r="D326" s="215" t="s">
        <v>1071</v>
      </c>
      <c r="E326" s="216" t="s">
        <v>3287</v>
      </c>
      <c r="F326" s="217" t="s">
        <v>3288</v>
      </c>
      <c r="G326" s="218" t="s">
        <v>282</v>
      </c>
      <c r="H326" s="219">
        <v>1</v>
      </c>
      <c r="I326" s="220"/>
      <c r="J326" s="220">
        <f t="shared" si="30"/>
        <v>0</v>
      </c>
      <c r="K326" s="221"/>
      <c r="L326" s="222"/>
      <c r="M326" s="223" t="s">
        <v>1</v>
      </c>
      <c r="N326" s="224" t="s">
        <v>40</v>
      </c>
      <c r="O326" s="196">
        <v>0</v>
      </c>
      <c r="P326" s="196">
        <f t="shared" si="31"/>
        <v>0</v>
      </c>
      <c r="Q326" s="196">
        <v>0</v>
      </c>
      <c r="R326" s="196">
        <f t="shared" si="32"/>
        <v>0</v>
      </c>
      <c r="S326" s="196">
        <v>0</v>
      </c>
      <c r="T326" s="197">
        <f t="shared" si="33"/>
        <v>0</v>
      </c>
      <c r="U326" s="111"/>
      <c r="V326" s="111"/>
      <c r="W326" s="29"/>
      <c r="X326" s="29"/>
      <c r="Y326" s="29"/>
      <c r="Z326" s="29"/>
      <c r="AA326" s="29"/>
      <c r="AB326" s="29"/>
      <c r="AC326" s="29"/>
      <c r="AD326" s="29"/>
      <c r="AE326" s="29"/>
      <c r="AR326" s="99" t="s">
        <v>278</v>
      </c>
      <c r="AT326" s="99" t="s">
        <v>1071</v>
      </c>
      <c r="AU326" s="99" t="s">
        <v>83</v>
      </c>
      <c r="AY326" s="18" t="s">
        <v>204</v>
      </c>
      <c r="BE326" s="100">
        <f t="shared" si="34"/>
        <v>0</v>
      </c>
      <c r="BF326" s="100">
        <f t="shared" si="35"/>
        <v>0</v>
      </c>
      <c r="BG326" s="100">
        <f t="shared" si="36"/>
        <v>0</v>
      </c>
      <c r="BH326" s="100">
        <f t="shared" si="37"/>
        <v>0</v>
      </c>
      <c r="BI326" s="100">
        <f t="shared" si="38"/>
        <v>0</v>
      </c>
      <c r="BJ326" s="18" t="s">
        <v>81</v>
      </c>
      <c r="BK326" s="100">
        <f t="shared" si="39"/>
        <v>0</v>
      </c>
      <c r="BL326" s="18" t="s">
        <v>211</v>
      </c>
      <c r="BM326" s="99" t="s">
        <v>933</v>
      </c>
    </row>
    <row r="327" spans="1:65" s="2" customFormat="1" ht="37.9" customHeight="1" x14ac:dyDescent="0.2">
      <c r="A327" s="111"/>
      <c r="B327" s="112"/>
      <c r="C327" s="187" t="s">
        <v>576</v>
      </c>
      <c r="D327" s="187" t="s">
        <v>207</v>
      </c>
      <c r="E327" s="188" t="s">
        <v>3289</v>
      </c>
      <c r="F327" s="189" t="s">
        <v>3290</v>
      </c>
      <c r="G327" s="190" t="s">
        <v>367</v>
      </c>
      <c r="H327" s="191">
        <v>20</v>
      </c>
      <c r="I327" s="192"/>
      <c r="J327" s="192">
        <f t="shared" si="30"/>
        <v>0</v>
      </c>
      <c r="K327" s="193"/>
      <c r="L327" s="112"/>
      <c r="M327" s="194" t="s">
        <v>1</v>
      </c>
      <c r="N327" s="195" t="s">
        <v>40</v>
      </c>
      <c r="O327" s="196">
        <v>0</v>
      </c>
      <c r="P327" s="196">
        <f t="shared" si="31"/>
        <v>0</v>
      </c>
      <c r="Q327" s="196">
        <v>0</v>
      </c>
      <c r="R327" s="196">
        <f t="shared" si="32"/>
        <v>0</v>
      </c>
      <c r="S327" s="196">
        <v>0</v>
      </c>
      <c r="T327" s="197">
        <f t="shared" si="33"/>
        <v>0</v>
      </c>
      <c r="U327" s="111"/>
      <c r="V327" s="111"/>
      <c r="W327" s="29"/>
      <c r="X327" s="29"/>
      <c r="Y327" s="29"/>
      <c r="Z327" s="29"/>
      <c r="AA327" s="29"/>
      <c r="AB327" s="29"/>
      <c r="AC327" s="29"/>
      <c r="AD327" s="29"/>
      <c r="AE327" s="29"/>
      <c r="AR327" s="99" t="s">
        <v>211</v>
      </c>
      <c r="AT327" s="99" t="s">
        <v>207</v>
      </c>
      <c r="AU327" s="99" t="s">
        <v>83</v>
      </c>
      <c r="AY327" s="18" t="s">
        <v>204</v>
      </c>
      <c r="BE327" s="100">
        <f t="shared" si="34"/>
        <v>0</v>
      </c>
      <c r="BF327" s="100">
        <f t="shared" si="35"/>
        <v>0</v>
      </c>
      <c r="BG327" s="100">
        <f t="shared" si="36"/>
        <v>0</v>
      </c>
      <c r="BH327" s="100">
        <f t="shared" si="37"/>
        <v>0</v>
      </c>
      <c r="BI327" s="100">
        <f t="shared" si="38"/>
        <v>0</v>
      </c>
      <c r="BJ327" s="18" t="s">
        <v>81</v>
      </c>
      <c r="BK327" s="100">
        <f t="shared" si="39"/>
        <v>0</v>
      </c>
      <c r="BL327" s="18" t="s">
        <v>211</v>
      </c>
      <c r="BM327" s="99" t="s">
        <v>939</v>
      </c>
    </row>
    <row r="328" spans="1:65" s="2" customFormat="1" ht="24.2" customHeight="1" x14ac:dyDescent="0.2">
      <c r="A328" s="111"/>
      <c r="B328" s="112"/>
      <c r="C328" s="187" t="s">
        <v>943</v>
      </c>
      <c r="D328" s="187" t="s">
        <v>207</v>
      </c>
      <c r="E328" s="188" t="s">
        <v>3291</v>
      </c>
      <c r="F328" s="189" t="s">
        <v>3292</v>
      </c>
      <c r="G328" s="190" t="s">
        <v>282</v>
      </c>
      <c r="H328" s="191">
        <v>1</v>
      </c>
      <c r="I328" s="192"/>
      <c r="J328" s="192">
        <f t="shared" si="30"/>
        <v>0</v>
      </c>
      <c r="K328" s="193"/>
      <c r="L328" s="112"/>
      <c r="M328" s="194" t="s">
        <v>1</v>
      </c>
      <c r="N328" s="195" t="s">
        <v>40</v>
      </c>
      <c r="O328" s="196">
        <v>0</v>
      </c>
      <c r="P328" s="196">
        <f t="shared" si="31"/>
        <v>0</v>
      </c>
      <c r="Q328" s="196">
        <v>0</v>
      </c>
      <c r="R328" s="196">
        <f t="shared" si="32"/>
        <v>0</v>
      </c>
      <c r="S328" s="196">
        <v>0</v>
      </c>
      <c r="T328" s="197">
        <f t="shared" si="33"/>
        <v>0</v>
      </c>
      <c r="U328" s="111"/>
      <c r="V328" s="111"/>
      <c r="W328" s="29"/>
      <c r="X328" s="29"/>
      <c r="Y328" s="29"/>
      <c r="Z328" s="29"/>
      <c r="AA328" s="29"/>
      <c r="AB328" s="29"/>
      <c r="AC328" s="29"/>
      <c r="AD328" s="29"/>
      <c r="AE328" s="29"/>
      <c r="AR328" s="99" t="s">
        <v>211</v>
      </c>
      <c r="AT328" s="99" t="s">
        <v>207</v>
      </c>
      <c r="AU328" s="99" t="s">
        <v>83</v>
      </c>
      <c r="AY328" s="18" t="s">
        <v>204</v>
      </c>
      <c r="BE328" s="100">
        <f t="shared" si="34"/>
        <v>0</v>
      </c>
      <c r="BF328" s="100">
        <f t="shared" si="35"/>
        <v>0</v>
      </c>
      <c r="BG328" s="100">
        <f t="shared" si="36"/>
        <v>0</v>
      </c>
      <c r="BH328" s="100">
        <f t="shared" si="37"/>
        <v>0</v>
      </c>
      <c r="BI328" s="100">
        <f t="shared" si="38"/>
        <v>0</v>
      </c>
      <c r="BJ328" s="18" t="s">
        <v>81</v>
      </c>
      <c r="BK328" s="100">
        <f t="shared" si="39"/>
        <v>0</v>
      </c>
      <c r="BL328" s="18" t="s">
        <v>211</v>
      </c>
      <c r="BM328" s="99" t="s">
        <v>946</v>
      </c>
    </row>
    <row r="329" spans="1:65" s="2" customFormat="1" ht="24.2" customHeight="1" x14ac:dyDescent="0.2">
      <c r="A329" s="111"/>
      <c r="B329" s="112"/>
      <c r="C329" s="187" t="s">
        <v>581</v>
      </c>
      <c r="D329" s="187" t="s">
        <v>207</v>
      </c>
      <c r="E329" s="188" t="s">
        <v>3293</v>
      </c>
      <c r="F329" s="189" t="s">
        <v>3294</v>
      </c>
      <c r="G329" s="190" t="s">
        <v>282</v>
      </c>
      <c r="H329" s="191">
        <v>1</v>
      </c>
      <c r="I329" s="192"/>
      <c r="J329" s="192">
        <f t="shared" si="30"/>
        <v>0</v>
      </c>
      <c r="K329" s="193"/>
      <c r="L329" s="112"/>
      <c r="M329" s="194" t="s">
        <v>1</v>
      </c>
      <c r="N329" s="195" t="s">
        <v>40</v>
      </c>
      <c r="O329" s="196">
        <v>0</v>
      </c>
      <c r="P329" s="196">
        <f t="shared" si="31"/>
        <v>0</v>
      </c>
      <c r="Q329" s="196">
        <v>0</v>
      </c>
      <c r="R329" s="196">
        <f t="shared" si="32"/>
        <v>0</v>
      </c>
      <c r="S329" s="196">
        <v>0</v>
      </c>
      <c r="T329" s="197">
        <f t="shared" si="33"/>
        <v>0</v>
      </c>
      <c r="U329" s="111"/>
      <c r="V329" s="111"/>
      <c r="W329" s="29"/>
      <c r="X329" s="29"/>
      <c r="Y329" s="29"/>
      <c r="Z329" s="29"/>
      <c r="AA329" s="29"/>
      <c r="AB329" s="29"/>
      <c r="AC329" s="29"/>
      <c r="AD329" s="29"/>
      <c r="AE329" s="29"/>
      <c r="AR329" s="99" t="s">
        <v>211</v>
      </c>
      <c r="AT329" s="99" t="s">
        <v>207</v>
      </c>
      <c r="AU329" s="99" t="s">
        <v>83</v>
      </c>
      <c r="AY329" s="18" t="s">
        <v>204</v>
      </c>
      <c r="BE329" s="100">
        <f t="shared" si="34"/>
        <v>0</v>
      </c>
      <c r="BF329" s="100">
        <f t="shared" si="35"/>
        <v>0</v>
      </c>
      <c r="BG329" s="100">
        <f t="shared" si="36"/>
        <v>0</v>
      </c>
      <c r="BH329" s="100">
        <f t="shared" si="37"/>
        <v>0</v>
      </c>
      <c r="BI329" s="100">
        <f t="shared" si="38"/>
        <v>0</v>
      </c>
      <c r="BJ329" s="18" t="s">
        <v>81</v>
      </c>
      <c r="BK329" s="100">
        <f t="shared" si="39"/>
        <v>0</v>
      </c>
      <c r="BL329" s="18" t="s">
        <v>211</v>
      </c>
      <c r="BM329" s="99" t="s">
        <v>950</v>
      </c>
    </row>
    <row r="330" spans="1:65" s="2" customFormat="1" ht="24.2" customHeight="1" x14ac:dyDescent="0.2">
      <c r="A330" s="111"/>
      <c r="B330" s="112"/>
      <c r="C330" s="215" t="s">
        <v>952</v>
      </c>
      <c r="D330" s="215" t="s">
        <v>1071</v>
      </c>
      <c r="E330" s="216" t="s">
        <v>3295</v>
      </c>
      <c r="F330" s="217" t="s">
        <v>3296</v>
      </c>
      <c r="G330" s="218" t="s">
        <v>282</v>
      </c>
      <c r="H330" s="219">
        <v>1</v>
      </c>
      <c r="I330" s="220"/>
      <c r="J330" s="220">
        <f t="shared" si="30"/>
        <v>0</v>
      </c>
      <c r="K330" s="221"/>
      <c r="L330" s="222"/>
      <c r="M330" s="223" t="s">
        <v>1</v>
      </c>
      <c r="N330" s="224" t="s">
        <v>40</v>
      </c>
      <c r="O330" s="196">
        <v>0</v>
      </c>
      <c r="P330" s="196">
        <f t="shared" si="31"/>
        <v>0</v>
      </c>
      <c r="Q330" s="196">
        <v>0</v>
      </c>
      <c r="R330" s="196">
        <f t="shared" si="32"/>
        <v>0</v>
      </c>
      <c r="S330" s="196">
        <v>0</v>
      </c>
      <c r="T330" s="197">
        <f t="shared" si="33"/>
        <v>0</v>
      </c>
      <c r="U330" s="111"/>
      <c r="V330" s="111"/>
      <c r="W330" s="29"/>
      <c r="X330" s="29"/>
      <c r="Y330" s="29"/>
      <c r="Z330" s="29"/>
      <c r="AA330" s="29"/>
      <c r="AB330" s="29"/>
      <c r="AC330" s="29"/>
      <c r="AD330" s="29"/>
      <c r="AE330" s="29"/>
      <c r="AR330" s="99" t="s">
        <v>278</v>
      </c>
      <c r="AT330" s="99" t="s">
        <v>1071</v>
      </c>
      <c r="AU330" s="99" t="s">
        <v>83</v>
      </c>
      <c r="AY330" s="18" t="s">
        <v>204</v>
      </c>
      <c r="BE330" s="100">
        <f t="shared" si="34"/>
        <v>0</v>
      </c>
      <c r="BF330" s="100">
        <f t="shared" si="35"/>
        <v>0</v>
      </c>
      <c r="BG330" s="100">
        <f t="shared" si="36"/>
        <v>0</v>
      </c>
      <c r="BH330" s="100">
        <f t="shared" si="37"/>
        <v>0</v>
      </c>
      <c r="BI330" s="100">
        <f t="shared" si="38"/>
        <v>0</v>
      </c>
      <c r="BJ330" s="18" t="s">
        <v>81</v>
      </c>
      <c r="BK330" s="100">
        <f t="shared" si="39"/>
        <v>0</v>
      </c>
      <c r="BL330" s="18" t="s">
        <v>211</v>
      </c>
      <c r="BM330" s="99" t="s">
        <v>955</v>
      </c>
    </row>
    <row r="331" spans="1:65" s="2" customFormat="1" ht="24.2" customHeight="1" x14ac:dyDescent="0.2">
      <c r="A331" s="111"/>
      <c r="B331" s="112"/>
      <c r="C331" s="215" t="s">
        <v>586</v>
      </c>
      <c r="D331" s="215" t="s">
        <v>1071</v>
      </c>
      <c r="E331" s="216" t="s">
        <v>3297</v>
      </c>
      <c r="F331" s="217" t="s">
        <v>3298</v>
      </c>
      <c r="G331" s="218" t="s">
        <v>282</v>
      </c>
      <c r="H331" s="219">
        <v>1</v>
      </c>
      <c r="I331" s="220"/>
      <c r="J331" s="220">
        <f t="shared" si="30"/>
        <v>0</v>
      </c>
      <c r="K331" s="221"/>
      <c r="L331" s="222"/>
      <c r="M331" s="223" t="s">
        <v>1</v>
      </c>
      <c r="N331" s="224" t="s">
        <v>40</v>
      </c>
      <c r="O331" s="196">
        <v>0</v>
      </c>
      <c r="P331" s="196">
        <f t="shared" si="31"/>
        <v>0</v>
      </c>
      <c r="Q331" s="196">
        <v>0</v>
      </c>
      <c r="R331" s="196">
        <f t="shared" si="32"/>
        <v>0</v>
      </c>
      <c r="S331" s="196">
        <v>0</v>
      </c>
      <c r="T331" s="197">
        <f t="shared" si="33"/>
        <v>0</v>
      </c>
      <c r="U331" s="111"/>
      <c r="V331" s="111"/>
      <c r="W331" s="29"/>
      <c r="X331" s="29"/>
      <c r="Y331" s="29"/>
      <c r="Z331" s="29"/>
      <c r="AA331" s="29"/>
      <c r="AB331" s="29"/>
      <c r="AC331" s="29"/>
      <c r="AD331" s="29"/>
      <c r="AE331" s="29"/>
      <c r="AR331" s="99" t="s">
        <v>278</v>
      </c>
      <c r="AT331" s="99" t="s">
        <v>1071</v>
      </c>
      <c r="AU331" s="99" t="s">
        <v>83</v>
      </c>
      <c r="AY331" s="18" t="s">
        <v>204</v>
      </c>
      <c r="BE331" s="100">
        <f t="shared" si="34"/>
        <v>0</v>
      </c>
      <c r="BF331" s="100">
        <f t="shared" si="35"/>
        <v>0</v>
      </c>
      <c r="BG331" s="100">
        <f t="shared" si="36"/>
        <v>0</v>
      </c>
      <c r="BH331" s="100">
        <f t="shared" si="37"/>
        <v>0</v>
      </c>
      <c r="BI331" s="100">
        <f t="shared" si="38"/>
        <v>0</v>
      </c>
      <c r="BJ331" s="18" t="s">
        <v>81</v>
      </c>
      <c r="BK331" s="100">
        <f t="shared" si="39"/>
        <v>0</v>
      </c>
      <c r="BL331" s="18" t="s">
        <v>211</v>
      </c>
      <c r="BM331" s="99" t="s">
        <v>959</v>
      </c>
    </row>
    <row r="332" spans="1:65" s="2" customFormat="1" ht="24.2" customHeight="1" x14ac:dyDescent="0.2">
      <c r="A332" s="111"/>
      <c r="B332" s="112"/>
      <c r="C332" s="187" t="s">
        <v>962</v>
      </c>
      <c r="D332" s="187" t="s">
        <v>207</v>
      </c>
      <c r="E332" s="188" t="s">
        <v>3299</v>
      </c>
      <c r="F332" s="189" t="s">
        <v>3300</v>
      </c>
      <c r="G332" s="190" t="s">
        <v>282</v>
      </c>
      <c r="H332" s="191">
        <v>1</v>
      </c>
      <c r="I332" s="192"/>
      <c r="J332" s="192">
        <f t="shared" si="30"/>
        <v>0</v>
      </c>
      <c r="K332" s="193"/>
      <c r="L332" s="112"/>
      <c r="M332" s="194" t="s">
        <v>1</v>
      </c>
      <c r="N332" s="195" t="s">
        <v>40</v>
      </c>
      <c r="O332" s="196">
        <v>0</v>
      </c>
      <c r="P332" s="196">
        <f t="shared" si="31"/>
        <v>0</v>
      </c>
      <c r="Q332" s="196">
        <v>0</v>
      </c>
      <c r="R332" s="196">
        <f t="shared" si="32"/>
        <v>0</v>
      </c>
      <c r="S332" s="196">
        <v>0</v>
      </c>
      <c r="T332" s="197">
        <f t="shared" si="33"/>
        <v>0</v>
      </c>
      <c r="U332" s="111"/>
      <c r="V332" s="111"/>
      <c r="W332" s="29"/>
      <c r="X332" s="29"/>
      <c r="Y332" s="29"/>
      <c r="Z332" s="29"/>
      <c r="AA332" s="29"/>
      <c r="AB332" s="29"/>
      <c r="AC332" s="29"/>
      <c r="AD332" s="29"/>
      <c r="AE332" s="29"/>
      <c r="AR332" s="99" t="s">
        <v>211</v>
      </c>
      <c r="AT332" s="99" t="s">
        <v>207</v>
      </c>
      <c r="AU332" s="99" t="s">
        <v>83</v>
      </c>
      <c r="AY332" s="18" t="s">
        <v>204</v>
      </c>
      <c r="BE332" s="100">
        <f t="shared" si="34"/>
        <v>0</v>
      </c>
      <c r="BF332" s="100">
        <f t="shared" si="35"/>
        <v>0</v>
      </c>
      <c r="BG332" s="100">
        <f t="shared" si="36"/>
        <v>0</v>
      </c>
      <c r="BH332" s="100">
        <f t="shared" si="37"/>
        <v>0</v>
      </c>
      <c r="BI332" s="100">
        <f t="shared" si="38"/>
        <v>0</v>
      </c>
      <c r="BJ332" s="18" t="s">
        <v>81</v>
      </c>
      <c r="BK332" s="100">
        <f t="shared" si="39"/>
        <v>0</v>
      </c>
      <c r="BL332" s="18" t="s">
        <v>211</v>
      </c>
      <c r="BM332" s="99" t="s">
        <v>965</v>
      </c>
    </row>
    <row r="333" spans="1:65" s="2" customFormat="1" ht="24.2" customHeight="1" x14ac:dyDescent="0.2">
      <c r="A333" s="111"/>
      <c r="B333" s="112"/>
      <c r="C333" s="187" t="s">
        <v>593</v>
      </c>
      <c r="D333" s="187" t="s">
        <v>207</v>
      </c>
      <c r="E333" s="188" t="s">
        <v>3301</v>
      </c>
      <c r="F333" s="189" t="s">
        <v>3302</v>
      </c>
      <c r="G333" s="190" t="s">
        <v>282</v>
      </c>
      <c r="H333" s="191">
        <v>6</v>
      </c>
      <c r="I333" s="192"/>
      <c r="J333" s="192">
        <f t="shared" si="30"/>
        <v>0</v>
      </c>
      <c r="K333" s="193"/>
      <c r="L333" s="112"/>
      <c r="M333" s="194" t="s">
        <v>1</v>
      </c>
      <c r="N333" s="195" t="s">
        <v>40</v>
      </c>
      <c r="O333" s="196">
        <v>0</v>
      </c>
      <c r="P333" s="196">
        <f t="shared" si="31"/>
        <v>0</v>
      </c>
      <c r="Q333" s="196">
        <v>0</v>
      </c>
      <c r="R333" s="196">
        <f t="shared" si="32"/>
        <v>0</v>
      </c>
      <c r="S333" s="196">
        <v>0</v>
      </c>
      <c r="T333" s="197">
        <f t="shared" si="33"/>
        <v>0</v>
      </c>
      <c r="U333" s="111"/>
      <c r="V333" s="111"/>
      <c r="W333" s="29"/>
      <c r="X333" s="29"/>
      <c r="Y333" s="29"/>
      <c r="Z333" s="29"/>
      <c r="AA333" s="29"/>
      <c r="AB333" s="29"/>
      <c r="AC333" s="29"/>
      <c r="AD333" s="29"/>
      <c r="AE333" s="29"/>
      <c r="AR333" s="99" t="s">
        <v>211</v>
      </c>
      <c r="AT333" s="99" t="s">
        <v>207</v>
      </c>
      <c r="AU333" s="99" t="s">
        <v>83</v>
      </c>
      <c r="AY333" s="18" t="s">
        <v>204</v>
      </c>
      <c r="BE333" s="100">
        <f t="shared" si="34"/>
        <v>0</v>
      </c>
      <c r="BF333" s="100">
        <f t="shared" si="35"/>
        <v>0</v>
      </c>
      <c r="BG333" s="100">
        <f t="shared" si="36"/>
        <v>0</v>
      </c>
      <c r="BH333" s="100">
        <f t="shared" si="37"/>
        <v>0</v>
      </c>
      <c r="BI333" s="100">
        <f t="shared" si="38"/>
        <v>0</v>
      </c>
      <c r="BJ333" s="18" t="s">
        <v>81</v>
      </c>
      <c r="BK333" s="100">
        <f t="shared" si="39"/>
        <v>0</v>
      </c>
      <c r="BL333" s="18" t="s">
        <v>211</v>
      </c>
      <c r="BM333" s="99" t="s">
        <v>968</v>
      </c>
    </row>
    <row r="334" spans="1:65" s="2" customFormat="1" ht="24.2" customHeight="1" x14ac:dyDescent="0.2">
      <c r="A334" s="111"/>
      <c r="B334" s="112"/>
      <c r="C334" s="215" t="s">
        <v>971</v>
      </c>
      <c r="D334" s="215" t="s">
        <v>1071</v>
      </c>
      <c r="E334" s="216" t="s">
        <v>3303</v>
      </c>
      <c r="F334" s="217" t="s">
        <v>3304</v>
      </c>
      <c r="G334" s="218" t="s">
        <v>282</v>
      </c>
      <c r="H334" s="219">
        <v>6</v>
      </c>
      <c r="I334" s="220"/>
      <c r="J334" s="220">
        <f t="shared" si="30"/>
        <v>0</v>
      </c>
      <c r="K334" s="221"/>
      <c r="L334" s="222"/>
      <c r="M334" s="223" t="s">
        <v>1</v>
      </c>
      <c r="N334" s="224" t="s">
        <v>40</v>
      </c>
      <c r="O334" s="196">
        <v>0</v>
      </c>
      <c r="P334" s="196">
        <f t="shared" si="31"/>
        <v>0</v>
      </c>
      <c r="Q334" s="196">
        <v>0</v>
      </c>
      <c r="R334" s="196">
        <f t="shared" si="32"/>
        <v>0</v>
      </c>
      <c r="S334" s="196">
        <v>0</v>
      </c>
      <c r="T334" s="197">
        <f t="shared" si="33"/>
        <v>0</v>
      </c>
      <c r="U334" s="111"/>
      <c r="V334" s="111"/>
      <c r="W334" s="29"/>
      <c r="X334" s="29"/>
      <c r="Y334" s="29"/>
      <c r="Z334" s="29"/>
      <c r="AA334" s="29"/>
      <c r="AB334" s="29"/>
      <c r="AC334" s="29"/>
      <c r="AD334" s="29"/>
      <c r="AE334" s="29"/>
      <c r="AR334" s="99" t="s">
        <v>278</v>
      </c>
      <c r="AT334" s="99" t="s">
        <v>1071</v>
      </c>
      <c r="AU334" s="99" t="s">
        <v>83</v>
      </c>
      <c r="AY334" s="18" t="s">
        <v>204</v>
      </c>
      <c r="BE334" s="100">
        <f t="shared" si="34"/>
        <v>0</v>
      </c>
      <c r="BF334" s="100">
        <f t="shared" si="35"/>
        <v>0</v>
      </c>
      <c r="BG334" s="100">
        <f t="shared" si="36"/>
        <v>0</v>
      </c>
      <c r="BH334" s="100">
        <f t="shared" si="37"/>
        <v>0</v>
      </c>
      <c r="BI334" s="100">
        <f t="shared" si="38"/>
        <v>0</v>
      </c>
      <c r="BJ334" s="18" t="s">
        <v>81</v>
      </c>
      <c r="BK334" s="100">
        <f t="shared" si="39"/>
        <v>0</v>
      </c>
      <c r="BL334" s="18" t="s">
        <v>211</v>
      </c>
      <c r="BM334" s="99" t="s">
        <v>974</v>
      </c>
    </row>
    <row r="335" spans="1:65" s="2" customFormat="1" ht="16.5" customHeight="1" x14ac:dyDescent="0.2">
      <c r="A335" s="111"/>
      <c r="B335" s="112"/>
      <c r="C335" s="215" t="s">
        <v>597</v>
      </c>
      <c r="D335" s="215" t="s">
        <v>1071</v>
      </c>
      <c r="E335" s="216" t="s">
        <v>3305</v>
      </c>
      <c r="F335" s="217" t="s">
        <v>3306</v>
      </c>
      <c r="G335" s="218" t="s">
        <v>282</v>
      </c>
      <c r="H335" s="219">
        <v>6</v>
      </c>
      <c r="I335" s="220"/>
      <c r="J335" s="220">
        <f t="shared" si="30"/>
        <v>0</v>
      </c>
      <c r="K335" s="221"/>
      <c r="L335" s="222"/>
      <c r="M335" s="223" t="s">
        <v>1</v>
      </c>
      <c r="N335" s="224" t="s">
        <v>40</v>
      </c>
      <c r="O335" s="196">
        <v>0</v>
      </c>
      <c r="P335" s="196">
        <f t="shared" si="31"/>
        <v>0</v>
      </c>
      <c r="Q335" s="196">
        <v>0</v>
      </c>
      <c r="R335" s="196">
        <f t="shared" si="32"/>
        <v>0</v>
      </c>
      <c r="S335" s="196">
        <v>0</v>
      </c>
      <c r="T335" s="197">
        <f t="shared" si="33"/>
        <v>0</v>
      </c>
      <c r="U335" s="111"/>
      <c r="V335" s="111"/>
      <c r="W335" s="29"/>
      <c r="X335" s="29"/>
      <c r="Y335" s="29"/>
      <c r="Z335" s="29"/>
      <c r="AA335" s="29"/>
      <c r="AB335" s="29"/>
      <c r="AC335" s="29"/>
      <c r="AD335" s="29"/>
      <c r="AE335" s="29"/>
      <c r="AR335" s="99" t="s">
        <v>278</v>
      </c>
      <c r="AT335" s="99" t="s">
        <v>1071</v>
      </c>
      <c r="AU335" s="99" t="s">
        <v>83</v>
      </c>
      <c r="AY335" s="18" t="s">
        <v>204</v>
      </c>
      <c r="BE335" s="100">
        <f t="shared" si="34"/>
        <v>0</v>
      </c>
      <c r="BF335" s="100">
        <f t="shared" si="35"/>
        <v>0</v>
      </c>
      <c r="BG335" s="100">
        <f t="shared" si="36"/>
        <v>0</v>
      </c>
      <c r="BH335" s="100">
        <f t="shared" si="37"/>
        <v>0</v>
      </c>
      <c r="BI335" s="100">
        <f t="shared" si="38"/>
        <v>0</v>
      </c>
      <c r="BJ335" s="18" t="s">
        <v>81</v>
      </c>
      <c r="BK335" s="100">
        <f t="shared" si="39"/>
        <v>0</v>
      </c>
      <c r="BL335" s="18" t="s">
        <v>211</v>
      </c>
      <c r="BM335" s="99" t="s">
        <v>981</v>
      </c>
    </row>
    <row r="336" spans="1:65" s="12" customFormat="1" ht="22.9" customHeight="1" x14ac:dyDescent="0.2">
      <c r="A336" s="176"/>
      <c r="B336" s="177"/>
      <c r="C336" s="176"/>
      <c r="D336" s="178" t="s">
        <v>74</v>
      </c>
      <c r="E336" s="185" t="s">
        <v>284</v>
      </c>
      <c r="F336" s="185" t="s">
        <v>285</v>
      </c>
      <c r="G336" s="176"/>
      <c r="H336" s="176"/>
      <c r="I336" s="176"/>
      <c r="J336" s="186">
        <f>BK336</f>
        <v>0</v>
      </c>
      <c r="K336" s="176"/>
      <c r="L336" s="177"/>
      <c r="M336" s="181"/>
      <c r="N336" s="182"/>
      <c r="O336" s="182"/>
      <c r="P336" s="183">
        <f>SUM(P337:P369)</f>
        <v>0</v>
      </c>
      <c r="Q336" s="182"/>
      <c r="R336" s="183">
        <f>SUM(R337:R369)</f>
        <v>0</v>
      </c>
      <c r="S336" s="182"/>
      <c r="T336" s="184">
        <f>SUM(T337:T369)</f>
        <v>0</v>
      </c>
      <c r="U336" s="176"/>
      <c r="V336" s="176"/>
      <c r="AR336" s="96" t="s">
        <v>81</v>
      </c>
      <c r="AT336" s="97" t="s">
        <v>74</v>
      </c>
      <c r="AU336" s="97" t="s">
        <v>81</v>
      </c>
      <c r="AY336" s="96" t="s">
        <v>204</v>
      </c>
      <c r="BK336" s="98">
        <f>SUM(BK337:BK369)</f>
        <v>0</v>
      </c>
    </row>
    <row r="337" spans="1:65" s="2" customFormat="1" ht="16.5" customHeight="1" x14ac:dyDescent="0.2">
      <c r="A337" s="111"/>
      <c r="B337" s="112"/>
      <c r="C337" s="187" t="s">
        <v>984</v>
      </c>
      <c r="D337" s="187" t="s">
        <v>207</v>
      </c>
      <c r="E337" s="188" t="s">
        <v>3307</v>
      </c>
      <c r="F337" s="189" t="s">
        <v>3308</v>
      </c>
      <c r="G337" s="190" t="s">
        <v>367</v>
      </c>
      <c r="H337" s="191">
        <v>6</v>
      </c>
      <c r="I337" s="192"/>
      <c r="J337" s="192">
        <f>ROUND(I337*H337,2)</f>
        <v>0</v>
      </c>
      <c r="K337" s="193"/>
      <c r="L337" s="112"/>
      <c r="M337" s="194" t="s">
        <v>1</v>
      </c>
      <c r="N337" s="195" t="s">
        <v>40</v>
      </c>
      <c r="O337" s="196">
        <v>0</v>
      </c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111"/>
      <c r="V337" s="111"/>
      <c r="W337" s="29"/>
      <c r="X337" s="29"/>
      <c r="Y337" s="29"/>
      <c r="Z337" s="29"/>
      <c r="AA337" s="29"/>
      <c r="AB337" s="29"/>
      <c r="AC337" s="29"/>
      <c r="AD337" s="29"/>
      <c r="AE337" s="29"/>
      <c r="AR337" s="99" t="s">
        <v>211</v>
      </c>
      <c r="AT337" s="99" t="s">
        <v>207</v>
      </c>
      <c r="AU337" s="99" t="s">
        <v>83</v>
      </c>
      <c r="AY337" s="18" t="s">
        <v>204</v>
      </c>
      <c r="BE337" s="100">
        <f>IF(N337="základní",J337,0)</f>
        <v>0</v>
      </c>
      <c r="BF337" s="100">
        <f>IF(N337="snížená",J337,0)</f>
        <v>0</v>
      </c>
      <c r="BG337" s="100">
        <f>IF(N337="zákl. přenesená",J337,0)</f>
        <v>0</v>
      </c>
      <c r="BH337" s="100">
        <f>IF(N337="sníž. přenesená",J337,0)</f>
        <v>0</v>
      </c>
      <c r="BI337" s="100">
        <f>IF(N337="nulová",J337,0)</f>
        <v>0</v>
      </c>
      <c r="BJ337" s="18" t="s">
        <v>81</v>
      </c>
      <c r="BK337" s="100">
        <f>ROUND(I337*H337,2)</f>
        <v>0</v>
      </c>
      <c r="BL337" s="18" t="s">
        <v>211</v>
      </c>
      <c r="BM337" s="99" t="s">
        <v>987</v>
      </c>
    </row>
    <row r="338" spans="1:65" s="14" customFormat="1" x14ac:dyDescent="0.2">
      <c r="A338" s="198"/>
      <c r="B338" s="199"/>
      <c r="C338" s="198"/>
      <c r="D338" s="200" t="s">
        <v>212</v>
      </c>
      <c r="E338" s="201" t="s">
        <v>1</v>
      </c>
      <c r="F338" s="202" t="s">
        <v>3309</v>
      </c>
      <c r="G338" s="198"/>
      <c r="H338" s="203">
        <v>6</v>
      </c>
      <c r="I338" s="198"/>
      <c r="J338" s="198"/>
      <c r="K338" s="198"/>
      <c r="L338" s="199"/>
      <c r="M338" s="204"/>
      <c r="N338" s="205"/>
      <c r="O338" s="205"/>
      <c r="P338" s="205"/>
      <c r="Q338" s="205"/>
      <c r="R338" s="205"/>
      <c r="S338" s="205"/>
      <c r="T338" s="206"/>
      <c r="U338" s="198"/>
      <c r="V338" s="198"/>
      <c r="AT338" s="102" t="s">
        <v>212</v>
      </c>
      <c r="AU338" s="102" t="s">
        <v>83</v>
      </c>
      <c r="AV338" s="14" t="s">
        <v>83</v>
      </c>
      <c r="AW338" s="14" t="s">
        <v>32</v>
      </c>
      <c r="AX338" s="14" t="s">
        <v>75</v>
      </c>
      <c r="AY338" s="102" t="s">
        <v>204</v>
      </c>
    </row>
    <row r="339" spans="1:65" s="15" customFormat="1" x14ac:dyDescent="0.2">
      <c r="A339" s="207"/>
      <c r="B339" s="208"/>
      <c r="C339" s="207"/>
      <c r="D339" s="200" t="s">
        <v>212</v>
      </c>
      <c r="E339" s="209" t="s">
        <v>1</v>
      </c>
      <c r="F339" s="210" t="s">
        <v>227</v>
      </c>
      <c r="G339" s="207"/>
      <c r="H339" s="211">
        <v>6</v>
      </c>
      <c r="I339" s="207"/>
      <c r="J339" s="207"/>
      <c r="K339" s="207"/>
      <c r="L339" s="208"/>
      <c r="M339" s="212"/>
      <c r="N339" s="213"/>
      <c r="O339" s="213"/>
      <c r="P339" s="213"/>
      <c r="Q339" s="213"/>
      <c r="R339" s="213"/>
      <c r="S339" s="213"/>
      <c r="T339" s="214"/>
      <c r="U339" s="207"/>
      <c r="V339" s="207"/>
      <c r="AT339" s="103" t="s">
        <v>212</v>
      </c>
      <c r="AU339" s="103" t="s">
        <v>83</v>
      </c>
      <c r="AV339" s="15" t="s">
        <v>211</v>
      </c>
      <c r="AW339" s="15" t="s">
        <v>32</v>
      </c>
      <c r="AX339" s="15" t="s">
        <v>81</v>
      </c>
      <c r="AY339" s="103" t="s">
        <v>204</v>
      </c>
    </row>
    <row r="340" spans="1:65" s="2" customFormat="1" ht="24.2" customHeight="1" x14ac:dyDescent="0.2">
      <c r="A340" s="111"/>
      <c r="B340" s="112"/>
      <c r="C340" s="187" t="s">
        <v>601</v>
      </c>
      <c r="D340" s="187" t="s">
        <v>207</v>
      </c>
      <c r="E340" s="188" t="s">
        <v>3310</v>
      </c>
      <c r="F340" s="189" t="s">
        <v>3311</v>
      </c>
      <c r="G340" s="190" t="s">
        <v>367</v>
      </c>
      <c r="H340" s="191">
        <v>18</v>
      </c>
      <c r="I340" s="192"/>
      <c r="J340" s="192">
        <f>ROUND(I340*H340,2)</f>
        <v>0</v>
      </c>
      <c r="K340" s="193"/>
      <c r="L340" s="112"/>
      <c r="M340" s="194" t="s">
        <v>1</v>
      </c>
      <c r="N340" s="195" t="s">
        <v>40</v>
      </c>
      <c r="O340" s="196">
        <v>0</v>
      </c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U340" s="111"/>
      <c r="V340" s="111"/>
      <c r="W340" s="29"/>
      <c r="X340" s="29"/>
      <c r="Y340" s="29"/>
      <c r="Z340" s="29"/>
      <c r="AA340" s="29"/>
      <c r="AB340" s="29"/>
      <c r="AC340" s="29"/>
      <c r="AD340" s="29"/>
      <c r="AE340" s="29"/>
      <c r="AR340" s="99" t="s">
        <v>211</v>
      </c>
      <c r="AT340" s="99" t="s">
        <v>207</v>
      </c>
      <c r="AU340" s="99" t="s">
        <v>83</v>
      </c>
      <c r="AY340" s="18" t="s">
        <v>204</v>
      </c>
      <c r="BE340" s="100">
        <f>IF(N340="základní",J340,0)</f>
        <v>0</v>
      </c>
      <c r="BF340" s="100">
        <f>IF(N340="snížená",J340,0)</f>
        <v>0</v>
      </c>
      <c r="BG340" s="100">
        <f>IF(N340="zákl. přenesená",J340,0)</f>
        <v>0</v>
      </c>
      <c r="BH340" s="100">
        <f>IF(N340="sníž. přenesená",J340,0)</f>
        <v>0</v>
      </c>
      <c r="BI340" s="100">
        <f>IF(N340="nulová",J340,0)</f>
        <v>0</v>
      </c>
      <c r="BJ340" s="18" t="s">
        <v>81</v>
      </c>
      <c r="BK340" s="100">
        <f>ROUND(I340*H340,2)</f>
        <v>0</v>
      </c>
      <c r="BL340" s="18" t="s">
        <v>211</v>
      </c>
      <c r="BM340" s="99" t="s">
        <v>991</v>
      </c>
    </row>
    <row r="341" spans="1:65" s="14" customFormat="1" x14ac:dyDescent="0.2">
      <c r="A341" s="198"/>
      <c r="B341" s="199"/>
      <c r="C341" s="198"/>
      <c r="D341" s="200" t="s">
        <v>212</v>
      </c>
      <c r="E341" s="201" t="s">
        <v>1</v>
      </c>
      <c r="F341" s="202" t="s">
        <v>3312</v>
      </c>
      <c r="G341" s="198"/>
      <c r="H341" s="203">
        <v>18</v>
      </c>
      <c r="I341" s="198"/>
      <c r="J341" s="198"/>
      <c r="K341" s="198"/>
      <c r="L341" s="199"/>
      <c r="M341" s="204"/>
      <c r="N341" s="205"/>
      <c r="O341" s="205"/>
      <c r="P341" s="205"/>
      <c r="Q341" s="205"/>
      <c r="R341" s="205"/>
      <c r="S341" s="205"/>
      <c r="T341" s="206"/>
      <c r="U341" s="198"/>
      <c r="V341" s="198"/>
      <c r="AT341" s="102" t="s">
        <v>212</v>
      </c>
      <c r="AU341" s="102" t="s">
        <v>83</v>
      </c>
      <c r="AV341" s="14" t="s">
        <v>83</v>
      </c>
      <c r="AW341" s="14" t="s">
        <v>32</v>
      </c>
      <c r="AX341" s="14" t="s">
        <v>75</v>
      </c>
      <c r="AY341" s="102" t="s">
        <v>204</v>
      </c>
    </row>
    <row r="342" spans="1:65" s="15" customFormat="1" x14ac:dyDescent="0.2">
      <c r="A342" s="207"/>
      <c r="B342" s="208"/>
      <c r="C342" s="207"/>
      <c r="D342" s="200" t="s">
        <v>212</v>
      </c>
      <c r="E342" s="209" t="s">
        <v>1</v>
      </c>
      <c r="F342" s="210" t="s">
        <v>227</v>
      </c>
      <c r="G342" s="207"/>
      <c r="H342" s="211">
        <v>18</v>
      </c>
      <c r="I342" s="207"/>
      <c r="J342" s="207"/>
      <c r="K342" s="207"/>
      <c r="L342" s="208"/>
      <c r="M342" s="212"/>
      <c r="N342" s="213"/>
      <c r="O342" s="213"/>
      <c r="P342" s="213"/>
      <c r="Q342" s="213"/>
      <c r="R342" s="213"/>
      <c r="S342" s="213"/>
      <c r="T342" s="214"/>
      <c r="U342" s="207"/>
      <c r="V342" s="207"/>
      <c r="AT342" s="103" t="s">
        <v>212</v>
      </c>
      <c r="AU342" s="103" t="s">
        <v>83</v>
      </c>
      <c r="AV342" s="15" t="s">
        <v>211</v>
      </c>
      <c r="AW342" s="15" t="s">
        <v>32</v>
      </c>
      <c r="AX342" s="15" t="s">
        <v>81</v>
      </c>
      <c r="AY342" s="103" t="s">
        <v>204</v>
      </c>
    </row>
    <row r="343" spans="1:65" s="2" customFormat="1" ht="16.5" customHeight="1" x14ac:dyDescent="0.2">
      <c r="A343" s="111"/>
      <c r="B343" s="112"/>
      <c r="C343" s="187" t="s">
        <v>993</v>
      </c>
      <c r="D343" s="187" t="s">
        <v>207</v>
      </c>
      <c r="E343" s="188" t="s">
        <v>3313</v>
      </c>
      <c r="F343" s="189" t="s">
        <v>3314</v>
      </c>
      <c r="G343" s="190" t="s">
        <v>367</v>
      </c>
      <c r="H343" s="191">
        <v>57</v>
      </c>
      <c r="I343" s="192"/>
      <c r="J343" s="192">
        <f>ROUND(I343*H343,2)</f>
        <v>0</v>
      </c>
      <c r="K343" s="193"/>
      <c r="L343" s="112"/>
      <c r="M343" s="194" t="s">
        <v>1</v>
      </c>
      <c r="N343" s="195" t="s">
        <v>40</v>
      </c>
      <c r="O343" s="196">
        <v>0</v>
      </c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111"/>
      <c r="V343" s="111"/>
      <c r="W343" s="29"/>
      <c r="X343" s="29"/>
      <c r="Y343" s="29"/>
      <c r="Z343" s="29"/>
      <c r="AA343" s="29"/>
      <c r="AB343" s="29"/>
      <c r="AC343" s="29"/>
      <c r="AD343" s="29"/>
      <c r="AE343" s="29"/>
      <c r="AR343" s="99" t="s">
        <v>211</v>
      </c>
      <c r="AT343" s="99" t="s">
        <v>207</v>
      </c>
      <c r="AU343" s="99" t="s">
        <v>83</v>
      </c>
      <c r="AY343" s="18" t="s">
        <v>204</v>
      </c>
      <c r="BE343" s="100">
        <f>IF(N343="základní",J343,0)</f>
        <v>0</v>
      </c>
      <c r="BF343" s="100">
        <f>IF(N343="snížená",J343,0)</f>
        <v>0</v>
      </c>
      <c r="BG343" s="100">
        <f>IF(N343="zákl. přenesená",J343,0)</f>
        <v>0</v>
      </c>
      <c r="BH343" s="100">
        <f>IF(N343="sníž. přenesená",J343,0)</f>
        <v>0</v>
      </c>
      <c r="BI343" s="100">
        <f>IF(N343="nulová",J343,0)</f>
        <v>0</v>
      </c>
      <c r="BJ343" s="18" t="s">
        <v>81</v>
      </c>
      <c r="BK343" s="100">
        <f>ROUND(I343*H343,2)</f>
        <v>0</v>
      </c>
      <c r="BL343" s="18" t="s">
        <v>211</v>
      </c>
      <c r="BM343" s="99" t="s">
        <v>996</v>
      </c>
    </row>
    <row r="344" spans="1:65" s="14" customFormat="1" x14ac:dyDescent="0.2">
      <c r="A344" s="198"/>
      <c r="B344" s="199"/>
      <c r="C344" s="198"/>
      <c r="D344" s="200" t="s">
        <v>212</v>
      </c>
      <c r="E344" s="201" t="s">
        <v>1</v>
      </c>
      <c r="F344" s="202" t="s">
        <v>3315</v>
      </c>
      <c r="G344" s="198"/>
      <c r="H344" s="203">
        <v>39</v>
      </c>
      <c r="I344" s="198"/>
      <c r="J344" s="198"/>
      <c r="K344" s="198"/>
      <c r="L344" s="199"/>
      <c r="M344" s="204"/>
      <c r="N344" s="205"/>
      <c r="O344" s="205"/>
      <c r="P344" s="205"/>
      <c r="Q344" s="205"/>
      <c r="R344" s="205"/>
      <c r="S344" s="205"/>
      <c r="T344" s="206"/>
      <c r="U344" s="198"/>
      <c r="V344" s="198"/>
      <c r="AT344" s="102" t="s">
        <v>212</v>
      </c>
      <c r="AU344" s="102" t="s">
        <v>83</v>
      </c>
      <c r="AV344" s="14" t="s">
        <v>83</v>
      </c>
      <c r="AW344" s="14" t="s">
        <v>32</v>
      </c>
      <c r="AX344" s="14" t="s">
        <v>75</v>
      </c>
      <c r="AY344" s="102" t="s">
        <v>204</v>
      </c>
    </row>
    <row r="345" spans="1:65" s="14" customFormat="1" x14ac:dyDescent="0.2">
      <c r="A345" s="198"/>
      <c r="B345" s="199"/>
      <c r="C345" s="198"/>
      <c r="D345" s="200" t="s">
        <v>212</v>
      </c>
      <c r="E345" s="201" t="s">
        <v>1</v>
      </c>
      <c r="F345" s="202" t="s">
        <v>3316</v>
      </c>
      <c r="G345" s="198"/>
      <c r="H345" s="203">
        <v>18</v>
      </c>
      <c r="I345" s="198"/>
      <c r="J345" s="198"/>
      <c r="K345" s="198"/>
      <c r="L345" s="199"/>
      <c r="M345" s="204"/>
      <c r="N345" s="205"/>
      <c r="O345" s="205"/>
      <c r="P345" s="205"/>
      <c r="Q345" s="205"/>
      <c r="R345" s="205"/>
      <c r="S345" s="205"/>
      <c r="T345" s="206"/>
      <c r="U345" s="198"/>
      <c r="V345" s="198"/>
      <c r="AT345" s="102" t="s">
        <v>212</v>
      </c>
      <c r="AU345" s="102" t="s">
        <v>83</v>
      </c>
      <c r="AV345" s="14" t="s">
        <v>83</v>
      </c>
      <c r="AW345" s="14" t="s">
        <v>32</v>
      </c>
      <c r="AX345" s="14" t="s">
        <v>75</v>
      </c>
      <c r="AY345" s="102" t="s">
        <v>204</v>
      </c>
    </row>
    <row r="346" spans="1:65" s="15" customFormat="1" x14ac:dyDescent="0.2">
      <c r="A346" s="207"/>
      <c r="B346" s="208"/>
      <c r="C346" s="207"/>
      <c r="D346" s="200" t="s">
        <v>212</v>
      </c>
      <c r="E346" s="209" t="s">
        <v>1</v>
      </c>
      <c r="F346" s="210" t="s">
        <v>227</v>
      </c>
      <c r="G346" s="207"/>
      <c r="H346" s="211">
        <v>57</v>
      </c>
      <c r="I346" s="207"/>
      <c r="J346" s="207"/>
      <c r="K346" s="207"/>
      <c r="L346" s="208"/>
      <c r="M346" s="212"/>
      <c r="N346" s="213"/>
      <c r="O346" s="213"/>
      <c r="P346" s="213"/>
      <c r="Q346" s="213"/>
      <c r="R346" s="213"/>
      <c r="S346" s="213"/>
      <c r="T346" s="214"/>
      <c r="U346" s="207"/>
      <c r="V346" s="207"/>
      <c r="AT346" s="103" t="s">
        <v>212</v>
      </c>
      <c r="AU346" s="103" t="s">
        <v>83</v>
      </c>
      <c r="AV346" s="15" t="s">
        <v>211</v>
      </c>
      <c r="AW346" s="15" t="s">
        <v>32</v>
      </c>
      <c r="AX346" s="15" t="s">
        <v>81</v>
      </c>
      <c r="AY346" s="103" t="s">
        <v>204</v>
      </c>
    </row>
    <row r="347" spans="1:65" s="2" customFormat="1" ht="24.2" customHeight="1" x14ac:dyDescent="0.2">
      <c r="A347" s="111"/>
      <c r="B347" s="112"/>
      <c r="C347" s="187" t="s">
        <v>606</v>
      </c>
      <c r="D347" s="187" t="s">
        <v>207</v>
      </c>
      <c r="E347" s="188" t="s">
        <v>3317</v>
      </c>
      <c r="F347" s="189" t="s">
        <v>3318</v>
      </c>
      <c r="G347" s="190" t="s">
        <v>367</v>
      </c>
      <c r="H347" s="191">
        <v>8</v>
      </c>
      <c r="I347" s="192"/>
      <c r="J347" s="192">
        <f>ROUND(I347*H347,2)</f>
        <v>0</v>
      </c>
      <c r="K347" s="193"/>
      <c r="L347" s="112"/>
      <c r="M347" s="194" t="s">
        <v>1</v>
      </c>
      <c r="N347" s="195" t="s">
        <v>40</v>
      </c>
      <c r="O347" s="196">
        <v>0</v>
      </c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111"/>
      <c r="V347" s="111"/>
      <c r="W347" s="29"/>
      <c r="X347" s="29"/>
      <c r="Y347" s="29"/>
      <c r="Z347" s="29"/>
      <c r="AA347" s="29"/>
      <c r="AB347" s="29"/>
      <c r="AC347" s="29"/>
      <c r="AD347" s="29"/>
      <c r="AE347" s="29"/>
      <c r="AR347" s="99" t="s">
        <v>211</v>
      </c>
      <c r="AT347" s="99" t="s">
        <v>207</v>
      </c>
      <c r="AU347" s="99" t="s">
        <v>83</v>
      </c>
      <c r="AY347" s="18" t="s">
        <v>204</v>
      </c>
      <c r="BE347" s="100">
        <f>IF(N347="základní",J347,0)</f>
        <v>0</v>
      </c>
      <c r="BF347" s="100">
        <f>IF(N347="snížená",J347,0)</f>
        <v>0</v>
      </c>
      <c r="BG347" s="100">
        <f>IF(N347="zákl. přenesená",J347,0)</f>
        <v>0</v>
      </c>
      <c r="BH347" s="100">
        <f>IF(N347="sníž. přenesená",J347,0)</f>
        <v>0</v>
      </c>
      <c r="BI347" s="100">
        <f>IF(N347="nulová",J347,0)</f>
        <v>0</v>
      </c>
      <c r="BJ347" s="18" t="s">
        <v>81</v>
      </c>
      <c r="BK347" s="100">
        <f>ROUND(I347*H347,2)</f>
        <v>0</v>
      </c>
      <c r="BL347" s="18" t="s">
        <v>211</v>
      </c>
      <c r="BM347" s="99" t="s">
        <v>1010</v>
      </c>
    </row>
    <row r="348" spans="1:65" s="13" customFormat="1" x14ac:dyDescent="0.2">
      <c r="A348" s="225"/>
      <c r="B348" s="226"/>
      <c r="C348" s="225"/>
      <c r="D348" s="200" t="s">
        <v>212</v>
      </c>
      <c r="E348" s="227" t="s">
        <v>1</v>
      </c>
      <c r="F348" s="228" t="s">
        <v>3319</v>
      </c>
      <c r="G348" s="225"/>
      <c r="H348" s="227" t="s">
        <v>1</v>
      </c>
      <c r="I348" s="225"/>
      <c r="J348" s="225"/>
      <c r="K348" s="225"/>
      <c r="L348" s="226"/>
      <c r="M348" s="229"/>
      <c r="N348" s="230"/>
      <c r="O348" s="230"/>
      <c r="P348" s="230"/>
      <c r="Q348" s="230"/>
      <c r="R348" s="230"/>
      <c r="S348" s="230"/>
      <c r="T348" s="231"/>
      <c r="U348" s="225"/>
      <c r="V348" s="225"/>
      <c r="AT348" s="101" t="s">
        <v>212</v>
      </c>
      <c r="AU348" s="101" t="s">
        <v>83</v>
      </c>
      <c r="AV348" s="13" t="s">
        <v>81</v>
      </c>
      <c r="AW348" s="13" t="s">
        <v>32</v>
      </c>
      <c r="AX348" s="13" t="s">
        <v>75</v>
      </c>
      <c r="AY348" s="101" t="s">
        <v>204</v>
      </c>
    </row>
    <row r="349" spans="1:65" s="14" customFormat="1" x14ac:dyDescent="0.2">
      <c r="A349" s="198"/>
      <c r="B349" s="199"/>
      <c r="C349" s="198"/>
      <c r="D349" s="200" t="s">
        <v>212</v>
      </c>
      <c r="E349" s="201" t="s">
        <v>1</v>
      </c>
      <c r="F349" s="202" t="s">
        <v>83</v>
      </c>
      <c r="G349" s="198"/>
      <c r="H349" s="203">
        <v>2</v>
      </c>
      <c r="I349" s="198"/>
      <c r="J349" s="198"/>
      <c r="K349" s="198"/>
      <c r="L349" s="199"/>
      <c r="M349" s="204"/>
      <c r="N349" s="205"/>
      <c r="O349" s="205"/>
      <c r="P349" s="205"/>
      <c r="Q349" s="205"/>
      <c r="R349" s="205"/>
      <c r="S349" s="205"/>
      <c r="T349" s="206"/>
      <c r="U349" s="198"/>
      <c r="V349" s="198"/>
      <c r="AT349" s="102" t="s">
        <v>212</v>
      </c>
      <c r="AU349" s="102" t="s">
        <v>83</v>
      </c>
      <c r="AV349" s="14" t="s">
        <v>83</v>
      </c>
      <c r="AW349" s="14" t="s">
        <v>32</v>
      </c>
      <c r="AX349" s="14" t="s">
        <v>75</v>
      </c>
      <c r="AY349" s="102" t="s">
        <v>204</v>
      </c>
    </row>
    <row r="350" spans="1:65" s="13" customFormat="1" x14ac:dyDescent="0.2">
      <c r="A350" s="225"/>
      <c r="B350" s="226"/>
      <c r="C350" s="225"/>
      <c r="D350" s="200" t="s">
        <v>212</v>
      </c>
      <c r="E350" s="227" t="s">
        <v>1</v>
      </c>
      <c r="F350" s="228" t="s">
        <v>3320</v>
      </c>
      <c r="G350" s="225"/>
      <c r="H350" s="227" t="s">
        <v>1</v>
      </c>
      <c r="I350" s="225"/>
      <c r="J350" s="225"/>
      <c r="K350" s="225"/>
      <c r="L350" s="226"/>
      <c r="M350" s="229"/>
      <c r="N350" s="230"/>
      <c r="O350" s="230"/>
      <c r="P350" s="230"/>
      <c r="Q350" s="230"/>
      <c r="R350" s="230"/>
      <c r="S350" s="230"/>
      <c r="T350" s="231"/>
      <c r="U350" s="225"/>
      <c r="V350" s="225"/>
      <c r="AT350" s="101" t="s">
        <v>212</v>
      </c>
      <c r="AU350" s="101" t="s">
        <v>83</v>
      </c>
      <c r="AV350" s="13" t="s">
        <v>81</v>
      </c>
      <c r="AW350" s="13" t="s">
        <v>32</v>
      </c>
      <c r="AX350" s="13" t="s">
        <v>75</v>
      </c>
      <c r="AY350" s="101" t="s">
        <v>204</v>
      </c>
    </row>
    <row r="351" spans="1:65" s="14" customFormat="1" x14ac:dyDescent="0.2">
      <c r="A351" s="198"/>
      <c r="B351" s="199"/>
      <c r="C351" s="198"/>
      <c r="D351" s="200" t="s">
        <v>212</v>
      </c>
      <c r="E351" s="201" t="s">
        <v>1</v>
      </c>
      <c r="F351" s="202" t="s">
        <v>3309</v>
      </c>
      <c r="G351" s="198"/>
      <c r="H351" s="203">
        <v>6</v>
      </c>
      <c r="I351" s="198"/>
      <c r="J351" s="198"/>
      <c r="K351" s="198"/>
      <c r="L351" s="199"/>
      <c r="M351" s="204"/>
      <c r="N351" s="205"/>
      <c r="O351" s="205"/>
      <c r="P351" s="205"/>
      <c r="Q351" s="205"/>
      <c r="R351" s="205"/>
      <c r="S351" s="205"/>
      <c r="T351" s="206"/>
      <c r="U351" s="198"/>
      <c r="V351" s="198"/>
      <c r="AT351" s="102" t="s">
        <v>212</v>
      </c>
      <c r="AU351" s="102" t="s">
        <v>83</v>
      </c>
      <c r="AV351" s="14" t="s">
        <v>83</v>
      </c>
      <c r="AW351" s="14" t="s">
        <v>32</v>
      </c>
      <c r="AX351" s="14" t="s">
        <v>75</v>
      </c>
      <c r="AY351" s="102" t="s">
        <v>204</v>
      </c>
    </row>
    <row r="352" spans="1:65" s="15" customFormat="1" x14ac:dyDescent="0.2">
      <c r="A352" s="207"/>
      <c r="B352" s="208"/>
      <c r="C352" s="207"/>
      <c r="D352" s="200" t="s">
        <v>212</v>
      </c>
      <c r="E352" s="209" t="s">
        <v>1</v>
      </c>
      <c r="F352" s="210" t="s">
        <v>227</v>
      </c>
      <c r="G352" s="207"/>
      <c r="H352" s="211">
        <v>8</v>
      </c>
      <c r="I352" s="207"/>
      <c r="J352" s="207"/>
      <c r="K352" s="207"/>
      <c r="L352" s="208"/>
      <c r="M352" s="212"/>
      <c r="N352" s="213"/>
      <c r="O352" s="213"/>
      <c r="P352" s="213"/>
      <c r="Q352" s="213"/>
      <c r="R352" s="213"/>
      <c r="S352" s="213"/>
      <c r="T352" s="214"/>
      <c r="U352" s="207"/>
      <c r="V352" s="207"/>
      <c r="AT352" s="103" t="s">
        <v>212</v>
      </c>
      <c r="AU352" s="103" t="s">
        <v>83</v>
      </c>
      <c r="AV352" s="15" t="s">
        <v>211</v>
      </c>
      <c r="AW352" s="15" t="s">
        <v>32</v>
      </c>
      <c r="AX352" s="15" t="s">
        <v>81</v>
      </c>
      <c r="AY352" s="103" t="s">
        <v>204</v>
      </c>
    </row>
    <row r="353" spans="1:65" s="2" customFormat="1" ht="24.2" customHeight="1" x14ac:dyDescent="0.2">
      <c r="A353" s="111"/>
      <c r="B353" s="112"/>
      <c r="C353" s="187" t="s">
        <v>1012</v>
      </c>
      <c r="D353" s="187" t="s">
        <v>207</v>
      </c>
      <c r="E353" s="188" t="s">
        <v>3321</v>
      </c>
      <c r="F353" s="189" t="s">
        <v>3322</v>
      </c>
      <c r="G353" s="190" t="s">
        <v>367</v>
      </c>
      <c r="H353" s="191">
        <v>3.5</v>
      </c>
      <c r="I353" s="192"/>
      <c r="J353" s="192">
        <f>ROUND(I353*H353,2)</f>
        <v>0</v>
      </c>
      <c r="K353" s="193"/>
      <c r="L353" s="112"/>
      <c r="M353" s="194" t="s">
        <v>1</v>
      </c>
      <c r="N353" s="195" t="s">
        <v>40</v>
      </c>
      <c r="O353" s="196">
        <v>0</v>
      </c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111"/>
      <c r="V353" s="111"/>
      <c r="W353" s="29"/>
      <c r="X353" s="29"/>
      <c r="Y353" s="29"/>
      <c r="Z353" s="29"/>
      <c r="AA353" s="29"/>
      <c r="AB353" s="29"/>
      <c r="AC353" s="29"/>
      <c r="AD353" s="29"/>
      <c r="AE353" s="29"/>
      <c r="AR353" s="99" t="s">
        <v>211</v>
      </c>
      <c r="AT353" s="99" t="s">
        <v>207</v>
      </c>
      <c r="AU353" s="99" t="s">
        <v>83</v>
      </c>
      <c r="AY353" s="18" t="s">
        <v>204</v>
      </c>
      <c r="BE353" s="100">
        <f>IF(N353="základní",J353,0)</f>
        <v>0</v>
      </c>
      <c r="BF353" s="100">
        <f>IF(N353="snížená",J353,0)</f>
        <v>0</v>
      </c>
      <c r="BG353" s="100">
        <f>IF(N353="zákl. přenesená",J353,0)</f>
        <v>0</v>
      </c>
      <c r="BH353" s="100">
        <f>IF(N353="sníž. přenesená",J353,0)</f>
        <v>0</v>
      </c>
      <c r="BI353" s="100">
        <f>IF(N353="nulová",J353,0)</f>
        <v>0</v>
      </c>
      <c r="BJ353" s="18" t="s">
        <v>81</v>
      </c>
      <c r="BK353" s="100">
        <f>ROUND(I353*H353,2)</f>
        <v>0</v>
      </c>
      <c r="BL353" s="18" t="s">
        <v>211</v>
      </c>
      <c r="BM353" s="99" t="s">
        <v>1015</v>
      </c>
    </row>
    <row r="354" spans="1:65" s="13" customFormat="1" x14ac:dyDescent="0.2">
      <c r="A354" s="225"/>
      <c r="B354" s="226"/>
      <c r="C354" s="225"/>
      <c r="D354" s="200" t="s">
        <v>212</v>
      </c>
      <c r="E354" s="227" t="s">
        <v>1</v>
      </c>
      <c r="F354" s="228" t="s">
        <v>3319</v>
      </c>
      <c r="G354" s="225"/>
      <c r="H354" s="227" t="s">
        <v>1</v>
      </c>
      <c r="I354" s="225"/>
      <c r="J354" s="225"/>
      <c r="K354" s="225"/>
      <c r="L354" s="226"/>
      <c r="M354" s="229"/>
      <c r="N354" s="230"/>
      <c r="O354" s="230"/>
      <c r="P354" s="230"/>
      <c r="Q354" s="230"/>
      <c r="R354" s="230"/>
      <c r="S354" s="230"/>
      <c r="T354" s="231"/>
      <c r="U354" s="225"/>
      <c r="V354" s="225"/>
      <c r="AT354" s="101" t="s">
        <v>212</v>
      </c>
      <c r="AU354" s="101" t="s">
        <v>83</v>
      </c>
      <c r="AV354" s="13" t="s">
        <v>81</v>
      </c>
      <c r="AW354" s="13" t="s">
        <v>32</v>
      </c>
      <c r="AX354" s="13" t="s">
        <v>75</v>
      </c>
      <c r="AY354" s="101" t="s">
        <v>204</v>
      </c>
    </row>
    <row r="355" spans="1:65" s="14" customFormat="1" x14ac:dyDescent="0.2">
      <c r="A355" s="198"/>
      <c r="B355" s="199"/>
      <c r="C355" s="198"/>
      <c r="D355" s="200" t="s">
        <v>212</v>
      </c>
      <c r="E355" s="201" t="s">
        <v>1</v>
      </c>
      <c r="F355" s="202" t="s">
        <v>83</v>
      </c>
      <c r="G355" s="198"/>
      <c r="H355" s="203">
        <v>2</v>
      </c>
      <c r="I355" s="198"/>
      <c r="J355" s="198"/>
      <c r="K355" s="198"/>
      <c r="L355" s="199"/>
      <c r="M355" s="204"/>
      <c r="N355" s="205"/>
      <c r="O355" s="205"/>
      <c r="P355" s="205"/>
      <c r="Q355" s="205"/>
      <c r="R355" s="205"/>
      <c r="S355" s="205"/>
      <c r="T355" s="206"/>
      <c r="U355" s="198"/>
      <c r="V355" s="198"/>
      <c r="AT355" s="102" t="s">
        <v>212</v>
      </c>
      <c r="AU355" s="102" t="s">
        <v>83</v>
      </c>
      <c r="AV355" s="14" t="s">
        <v>83</v>
      </c>
      <c r="AW355" s="14" t="s">
        <v>32</v>
      </c>
      <c r="AX355" s="14" t="s">
        <v>75</v>
      </c>
      <c r="AY355" s="102" t="s">
        <v>204</v>
      </c>
    </row>
    <row r="356" spans="1:65" s="13" customFormat="1" x14ac:dyDescent="0.2">
      <c r="A356" s="225"/>
      <c r="B356" s="226"/>
      <c r="C356" s="225"/>
      <c r="D356" s="200" t="s">
        <v>212</v>
      </c>
      <c r="E356" s="227" t="s">
        <v>1</v>
      </c>
      <c r="F356" s="228" t="s">
        <v>3323</v>
      </c>
      <c r="G356" s="225"/>
      <c r="H356" s="227" t="s">
        <v>1</v>
      </c>
      <c r="I356" s="225"/>
      <c r="J356" s="225"/>
      <c r="K356" s="225"/>
      <c r="L356" s="226"/>
      <c r="M356" s="229"/>
      <c r="N356" s="230"/>
      <c r="O356" s="230"/>
      <c r="P356" s="230"/>
      <c r="Q356" s="230"/>
      <c r="R356" s="230"/>
      <c r="S356" s="230"/>
      <c r="T356" s="231"/>
      <c r="U356" s="225"/>
      <c r="V356" s="225"/>
      <c r="AT356" s="101" t="s">
        <v>212</v>
      </c>
      <c r="AU356" s="101" t="s">
        <v>83</v>
      </c>
      <c r="AV356" s="13" t="s">
        <v>81</v>
      </c>
      <c r="AW356" s="13" t="s">
        <v>32</v>
      </c>
      <c r="AX356" s="13" t="s">
        <v>75</v>
      </c>
      <c r="AY356" s="101" t="s">
        <v>204</v>
      </c>
    </row>
    <row r="357" spans="1:65" s="14" customFormat="1" x14ac:dyDescent="0.2">
      <c r="A357" s="198"/>
      <c r="B357" s="199"/>
      <c r="C357" s="198"/>
      <c r="D357" s="200" t="s">
        <v>212</v>
      </c>
      <c r="E357" s="201" t="s">
        <v>1</v>
      </c>
      <c r="F357" s="202" t="s">
        <v>3173</v>
      </c>
      <c r="G357" s="198"/>
      <c r="H357" s="203">
        <v>1.5</v>
      </c>
      <c r="I357" s="198"/>
      <c r="J357" s="198"/>
      <c r="K357" s="198"/>
      <c r="L357" s="199"/>
      <c r="M357" s="204"/>
      <c r="N357" s="205"/>
      <c r="O357" s="205"/>
      <c r="P357" s="205"/>
      <c r="Q357" s="205"/>
      <c r="R357" s="205"/>
      <c r="S357" s="205"/>
      <c r="T357" s="206"/>
      <c r="U357" s="198"/>
      <c r="V357" s="198"/>
      <c r="AT357" s="102" t="s">
        <v>212</v>
      </c>
      <c r="AU357" s="102" t="s">
        <v>83</v>
      </c>
      <c r="AV357" s="14" t="s">
        <v>83</v>
      </c>
      <c r="AW357" s="14" t="s">
        <v>32</v>
      </c>
      <c r="AX357" s="14" t="s">
        <v>75</v>
      </c>
      <c r="AY357" s="102" t="s">
        <v>204</v>
      </c>
    </row>
    <row r="358" spans="1:65" s="15" customFormat="1" x14ac:dyDescent="0.2">
      <c r="A358" s="207"/>
      <c r="B358" s="208"/>
      <c r="C358" s="207"/>
      <c r="D358" s="200" t="s">
        <v>212</v>
      </c>
      <c r="E358" s="209" t="s">
        <v>1</v>
      </c>
      <c r="F358" s="210" t="s">
        <v>227</v>
      </c>
      <c r="G358" s="207"/>
      <c r="H358" s="211">
        <v>3.5</v>
      </c>
      <c r="I358" s="207"/>
      <c r="J358" s="207"/>
      <c r="K358" s="207"/>
      <c r="L358" s="208"/>
      <c r="M358" s="212"/>
      <c r="N358" s="213"/>
      <c r="O358" s="213"/>
      <c r="P358" s="213"/>
      <c r="Q358" s="213"/>
      <c r="R358" s="213"/>
      <c r="S358" s="213"/>
      <c r="T358" s="214"/>
      <c r="U358" s="207"/>
      <c r="V358" s="207"/>
      <c r="AT358" s="103" t="s">
        <v>212</v>
      </c>
      <c r="AU358" s="103" t="s">
        <v>83</v>
      </c>
      <c r="AV358" s="15" t="s">
        <v>211</v>
      </c>
      <c r="AW358" s="15" t="s">
        <v>32</v>
      </c>
      <c r="AX358" s="15" t="s">
        <v>81</v>
      </c>
      <c r="AY358" s="103" t="s">
        <v>204</v>
      </c>
    </row>
    <row r="359" spans="1:65" s="2" customFormat="1" ht="24.2" customHeight="1" x14ac:dyDescent="0.2">
      <c r="A359" s="111"/>
      <c r="B359" s="112"/>
      <c r="C359" s="187" t="s">
        <v>286</v>
      </c>
      <c r="D359" s="187" t="s">
        <v>207</v>
      </c>
      <c r="E359" s="188" t="s">
        <v>3324</v>
      </c>
      <c r="F359" s="189" t="s">
        <v>3325</v>
      </c>
      <c r="G359" s="190" t="s">
        <v>367</v>
      </c>
      <c r="H359" s="191">
        <v>4</v>
      </c>
      <c r="I359" s="192"/>
      <c r="J359" s="192">
        <f>ROUND(I359*H359,2)</f>
        <v>0</v>
      </c>
      <c r="K359" s="193"/>
      <c r="L359" s="112"/>
      <c r="M359" s="194" t="s">
        <v>1</v>
      </c>
      <c r="N359" s="195" t="s">
        <v>40</v>
      </c>
      <c r="O359" s="196">
        <v>0</v>
      </c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U359" s="111"/>
      <c r="V359" s="111"/>
      <c r="W359" s="29"/>
      <c r="X359" s="29"/>
      <c r="Y359" s="29"/>
      <c r="Z359" s="29"/>
      <c r="AA359" s="29"/>
      <c r="AB359" s="29"/>
      <c r="AC359" s="29"/>
      <c r="AD359" s="29"/>
      <c r="AE359" s="29"/>
      <c r="AR359" s="99" t="s">
        <v>211</v>
      </c>
      <c r="AT359" s="99" t="s">
        <v>207</v>
      </c>
      <c r="AU359" s="99" t="s">
        <v>83</v>
      </c>
      <c r="AY359" s="18" t="s">
        <v>204</v>
      </c>
      <c r="BE359" s="100">
        <f>IF(N359="základní",J359,0)</f>
        <v>0</v>
      </c>
      <c r="BF359" s="100">
        <f>IF(N359="snížená",J359,0)</f>
        <v>0</v>
      </c>
      <c r="BG359" s="100">
        <f>IF(N359="zákl. přenesená",J359,0)</f>
        <v>0</v>
      </c>
      <c r="BH359" s="100">
        <f>IF(N359="sníž. přenesená",J359,0)</f>
        <v>0</v>
      </c>
      <c r="BI359" s="100">
        <f>IF(N359="nulová",J359,0)</f>
        <v>0</v>
      </c>
      <c r="BJ359" s="18" t="s">
        <v>81</v>
      </c>
      <c r="BK359" s="100">
        <f>ROUND(I359*H359,2)</f>
        <v>0</v>
      </c>
      <c r="BL359" s="18" t="s">
        <v>211</v>
      </c>
      <c r="BM359" s="99" t="s">
        <v>1022</v>
      </c>
    </row>
    <row r="360" spans="1:65" s="13" customFormat="1" x14ac:dyDescent="0.2">
      <c r="A360" s="225"/>
      <c r="B360" s="226"/>
      <c r="C360" s="225"/>
      <c r="D360" s="200" t="s">
        <v>212</v>
      </c>
      <c r="E360" s="227" t="s">
        <v>1</v>
      </c>
      <c r="F360" s="228" t="s">
        <v>3323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83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65" s="14" customFormat="1" x14ac:dyDescent="0.2">
      <c r="A361" s="198"/>
      <c r="B361" s="199"/>
      <c r="C361" s="198"/>
      <c r="D361" s="200" t="s">
        <v>212</v>
      </c>
      <c r="E361" s="201" t="s">
        <v>1</v>
      </c>
      <c r="F361" s="202" t="s">
        <v>3326</v>
      </c>
      <c r="G361" s="198"/>
      <c r="H361" s="203">
        <v>4</v>
      </c>
      <c r="I361" s="198"/>
      <c r="J361" s="198"/>
      <c r="K361" s="198"/>
      <c r="L361" s="199"/>
      <c r="M361" s="204"/>
      <c r="N361" s="205"/>
      <c r="O361" s="205"/>
      <c r="P361" s="205"/>
      <c r="Q361" s="205"/>
      <c r="R361" s="205"/>
      <c r="S361" s="205"/>
      <c r="T361" s="206"/>
      <c r="U361" s="198"/>
      <c r="V361" s="198"/>
      <c r="AT361" s="102" t="s">
        <v>212</v>
      </c>
      <c r="AU361" s="102" t="s">
        <v>83</v>
      </c>
      <c r="AV361" s="14" t="s">
        <v>83</v>
      </c>
      <c r="AW361" s="14" t="s">
        <v>32</v>
      </c>
      <c r="AX361" s="14" t="s">
        <v>75</v>
      </c>
      <c r="AY361" s="102" t="s">
        <v>204</v>
      </c>
    </row>
    <row r="362" spans="1:65" s="15" customFormat="1" x14ac:dyDescent="0.2">
      <c r="A362" s="207"/>
      <c r="B362" s="208"/>
      <c r="C362" s="207"/>
      <c r="D362" s="200" t="s">
        <v>212</v>
      </c>
      <c r="E362" s="209" t="s">
        <v>1</v>
      </c>
      <c r="F362" s="210" t="s">
        <v>227</v>
      </c>
      <c r="G362" s="207"/>
      <c r="H362" s="211">
        <v>4</v>
      </c>
      <c r="I362" s="207"/>
      <c r="J362" s="207"/>
      <c r="K362" s="207"/>
      <c r="L362" s="208"/>
      <c r="M362" s="212"/>
      <c r="N362" s="213"/>
      <c r="O362" s="213"/>
      <c r="P362" s="213"/>
      <c r="Q362" s="213"/>
      <c r="R362" s="213"/>
      <c r="S362" s="213"/>
      <c r="T362" s="214"/>
      <c r="U362" s="207"/>
      <c r="V362" s="207"/>
      <c r="AT362" s="103" t="s">
        <v>212</v>
      </c>
      <c r="AU362" s="103" t="s">
        <v>83</v>
      </c>
      <c r="AV362" s="15" t="s">
        <v>211</v>
      </c>
      <c r="AW362" s="15" t="s">
        <v>32</v>
      </c>
      <c r="AX362" s="15" t="s">
        <v>81</v>
      </c>
      <c r="AY362" s="103" t="s">
        <v>204</v>
      </c>
    </row>
    <row r="363" spans="1:65" s="2" customFormat="1" ht="24.2" customHeight="1" x14ac:dyDescent="0.2">
      <c r="A363" s="111"/>
      <c r="B363" s="112"/>
      <c r="C363" s="187" t="s">
        <v>1025</v>
      </c>
      <c r="D363" s="187" t="s">
        <v>207</v>
      </c>
      <c r="E363" s="188" t="s">
        <v>3327</v>
      </c>
      <c r="F363" s="189" t="s">
        <v>3328</v>
      </c>
      <c r="G363" s="190" t="s">
        <v>367</v>
      </c>
      <c r="H363" s="191">
        <v>5</v>
      </c>
      <c r="I363" s="192"/>
      <c r="J363" s="192">
        <f>ROUND(I363*H363,2)</f>
        <v>0</v>
      </c>
      <c r="K363" s="193"/>
      <c r="L363" s="112"/>
      <c r="M363" s="194" t="s">
        <v>1</v>
      </c>
      <c r="N363" s="195" t="s">
        <v>40</v>
      </c>
      <c r="O363" s="196">
        <v>0</v>
      </c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111"/>
      <c r="V363" s="111"/>
      <c r="W363" s="29"/>
      <c r="X363" s="29"/>
      <c r="Y363" s="29"/>
      <c r="Z363" s="29"/>
      <c r="AA363" s="29"/>
      <c r="AB363" s="29"/>
      <c r="AC363" s="29"/>
      <c r="AD363" s="29"/>
      <c r="AE363" s="29"/>
      <c r="AR363" s="99" t="s">
        <v>211</v>
      </c>
      <c r="AT363" s="99" t="s">
        <v>207</v>
      </c>
      <c r="AU363" s="99" t="s">
        <v>83</v>
      </c>
      <c r="AY363" s="18" t="s">
        <v>204</v>
      </c>
      <c r="BE363" s="100">
        <f>IF(N363="základní",J363,0)</f>
        <v>0</v>
      </c>
      <c r="BF363" s="100">
        <f>IF(N363="snížená",J363,0)</f>
        <v>0</v>
      </c>
      <c r="BG363" s="100">
        <f>IF(N363="zákl. přenesená",J363,0)</f>
        <v>0</v>
      </c>
      <c r="BH363" s="100">
        <f>IF(N363="sníž. přenesená",J363,0)</f>
        <v>0</v>
      </c>
      <c r="BI363" s="100">
        <f>IF(N363="nulová",J363,0)</f>
        <v>0</v>
      </c>
      <c r="BJ363" s="18" t="s">
        <v>81</v>
      </c>
      <c r="BK363" s="100">
        <f>ROUND(I363*H363,2)</f>
        <v>0</v>
      </c>
      <c r="BL363" s="18" t="s">
        <v>211</v>
      </c>
      <c r="BM363" s="99" t="s">
        <v>1028</v>
      </c>
    </row>
    <row r="364" spans="1:65" s="13" customFormat="1" x14ac:dyDescent="0.2">
      <c r="A364" s="225"/>
      <c r="B364" s="226"/>
      <c r="C364" s="225"/>
      <c r="D364" s="200" t="s">
        <v>212</v>
      </c>
      <c r="E364" s="227" t="s">
        <v>1</v>
      </c>
      <c r="F364" s="228" t="s">
        <v>3323</v>
      </c>
      <c r="G364" s="225"/>
      <c r="H364" s="227" t="s">
        <v>1</v>
      </c>
      <c r="I364" s="225"/>
      <c r="J364" s="225"/>
      <c r="K364" s="225"/>
      <c r="L364" s="226"/>
      <c r="M364" s="229"/>
      <c r="N364" s="230"/>
      <c r="O364" s="230"/>
      <c r="P364" s="230"/>
      <c r="Q364" s="230"/>
      <c r="R364" s="230"/>
      <c r="S364" s="230"/>
      <c r="T364" s="231"/>
      <c r="U364" s="225"/>
      <c r="V364" s="225"/>
      <c r="AT364" s="101" t="s">
        <v>212</v>
      </c>
      <c r="AU364" s="101" t="s">
        <v>83</v>
      </c>
      <c r="AV364" s="13" t="s">
        <v>81</v>
      </c>
      <c r="AW364" s="13" t="s">
        <v>32</v>
      </c>
      <c r="AX364" s="13" t="s">
        <v>75</v>
      </c>
      <c r="AY364" s="101" t="s">
        <v>204</v>
      </c>
    </row>
    <row r="365" spans="1:65" s="14" customFormat="1" x14ac:dyDescent="0.2">
      <c r="A365" s="198"/>
      <c r="B365" s="199"/>
      <c r="C365" s="198"/>
      <c r="D365" s="200" t="s">
        <v>212</v>
      </c>
      <c r="E365" s="201" t="s">
        <v>1</v>
      </c>
      <c r="F365" s="202" t="s">
        <v>3329</v>
      </c>
      <c r="G365" s="198"/>
      <c r="H365" s="203">
        <v>5</v>
      </c>
      <c r="I365" s="198"/>
      <c r="J365" s="198"/>
      <c r="K365" s="198"/>
      <c r="L365" s="199"/>
      <c r="M365" s="204"/>
      <c r="N365" s="205"/>
      <c r="O365" s="205"/>
      <c r="P365" s="205"/>
      <c r="Q365" s="205"/>
      <c r="R365" s="205"/>
      <c r="S365" s="205"/>
      <c r="T365" s="206"/>
      <c r="U365" s="198"/>
      <c r="V365" s="198"/>
      <c r="AT365" s="102" t="s">
        <v>212</v>
      </c>
      <c r="AU365" s="102" t="s">
        <v>83</v>
      </c>
      <c r="AV365" s="14" t="s">
        <v>83</v>
      </c>
      <c r="AW365" s="14" t="s">
        <v>32</v>
      </c>
      <c r="AX365" s="14" t="s">
        <v>75</v>
      </c>
      <c r="AY365" s="102" t="s">
        <v>204</v>
      </c>
    </row>
    <row r="366" spans="1:65" s="15" customFormat="1" x14ac:dyDescent="0.2">
      <c r="A366" s="207"/>
      <c r="B366" s="208"/>
      <c r="C366" s="207"/>
      <c r="D366" s="200" t="s">
        <v>212</v>
      </c>
      <c r="E366" s="209" t="s">
        <v>1</v>
      </c>
      <c r="F366" s="210" t="s">
        <v>227</v>
      </c>
      <c r="G366" s="207"/>
      <c r="H366" s="211">
        <v>5</v>
      </c>
      <c r="I366" s="207"/>
      <c r="J366" s="207"/>
      <c r="K366" s="207"/>
      <c r="L366" s="208"/>
      <c r="M366" s="212"/>
      <c r="N366" s="213"/>
      <c r="O366" s="213"/>
      <c r="P366" s="213"/>
      <c r="Q366" s="213"/>
      <c r="R366" s="213"/>
      <c r="S366" s="213"/>
      <c r="T366" s="214"/>
      <c r="U366" s="207"/>
      <c r="V366" s="207"/>
      <c r="AT366" s="103" t="s">
        <v>212</v>
      </c>
      <c r="AU366" s="103" t="s">
        <v>83</v>
      </c>
      <c r="AV366" s="15" t="s">
        <v>211</v>
      </c>
      <c r="AW366" s="15" t="s">
        <v>32</v>
      </c>
      <c r="AX366" s="15" t="s">
        <v>81</v>
      </c>
      <c r="AY366" s="103" t="s">
        <v>204</v>
      </c>
    </row>
    <row r="367" spans="1:65" s="2" customFormat="1" ht="16.5" customHeight="1" x14ac:dyDescent="0.2">
      <c r="A367" s="111"/>
      <c r="B367" s="112"/>
      <c r="C367" s="187" t="s">
        <v>306</v>
      </c>
      <c r="D367" s="187" t="s">
        <v>207</v>
      </c>
      <c r="E367" s="188" t="s">
        <v>3330</v>
      </c>
      <c r="F367" s="189" t="s">
        <v>3331</v>
      </c>
      <c r="G367" s="190" t="s">
        <v>367</v>
      </c>
      <c r="H367" s="191">
        <v>23</v>
      </c>
      <c r="I367" s="192"/>
      <c r="J367" s="192">
        <f>ROUND(I367*H367,2)</f>
        <v>0</v>
      </c>
      <c r="K367" s="193"/>
      <c r="L367" s="112"/>
      <c r="M367" s="194" t="s">
        <v>1</v>
      </c>
      <c r="N367" s="195" t="s">
        <v>40</v>
      </c>
      <c r="O367" s="196">
        <v>0</v>
      </c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U367" s="111"/>
      <c r="V367" s="111"/>
      <c r="W367" s="29"/>
      <c r="X367" s="29"/>
      <c r="Y367" s="29"/>
      <c r="Z367" s="29"/>
      <c r="AA367" s="29"/>
      <c r="AB367" s="29"/>
      <c r="AC367" s="29"/>
      <c r="AD367" s="29"/>
      <c r="AE367" s="29"/>
      <c r="AR367" s="99" t="s">
        <v>211</v>
      </c>
      <c r="AT367" s="99" t="s">
        <v>207</v>
      </c>
      <c r="AU367" s="99" t="s">
        <v>83</v>
      </c>
      <c r="AY367" s="18" t="s">
        <v>204</v>
      </c>
      <c r="BE367" s="100">
        <f>IF(N367="základní",J367,0)</f>
        <v>0</v>
      </c>
      <c r="BF367" s="100">
        <f>IF(N367="snížená",J367,0)</f>
        <v>0</v>
      </c>
      <c r="BG367" s="100">
        <f>IF(N367="zákl. přenesená",J367,0)</f>
        <v>0</v>
      </c>
      <c r="BH367" s="100">
        <f>IF(N367="sníž. přenesená",J367,0)</f>
        <v>0</v>
      </c>
      <c r="BI367" s="100">
        <f>IF(N367="nulová",J367,0)</f>
        <v>0</v>
      </c>
      <c r="BJ367" s="18" t="s">
        <v>81</v>
      </c>
      <c r="BK367" s="100">
        <f>ROUND(I367*H367,2)</f>
        <v>0</v>
      </c>
      <c r="BL367" s="18" t="s">
        <v>211</v>
      </c>
      <c r="BM367" s="99" t="s">
        <v>1033</v>
      </c>
    </row>
    <row r="368" spans="1:65" s="14" customFormat="1" x14ac:dyDescent="0.2">
      <c r="A368" s="198"/>
      <c r="B368" s="199"/>
      <c r="C368" s="198"/>
      <c r="D368" s="200" t="s">
        <v>212</v>
      </c>
      <c r="E368" s="201" t="s">
        <v>1</v>
      </c>
      <c r="F368" s="202" t="s">
        <v>3332</v>
      </c>
      <c r="G368" s="198"/>
      <c r="H368" s="203">
        <v>23</v>
      </c>
      <c r="I368" s="198"/>
      <c r="J368" s="198"/>
      <c r="K368" s="198"/>
      <c r="L368" s="199"/>
      <c r="M368" s="204"/>
      <c r="N368" s="205"/>
      <c r="O368" s="205"/>
      <c r="P368" s="205"/>
      <c r="Q368" s="205"/>
      <c r="R368" s="205"/>
      <c r="S368" s="205"/>
      <c r="T368" s="206"/>
      <c r="U368" s="198"/>
      <c r="V368" s="198"/>
      <c r="AT368" s="102" t="s">
        <v>212</v>
      </c>
      <c r="AU368" s="102" t="s">
        <v>83</v>
      </c>
      <c r="AV368" s="14" t="s">
        <v>83</v>
      </c>
      <c r="AW368" s="14" t="s">
        <v>32</v>
      </c>
      <c r="AX368" s="14" t="s">
        <v>75</v>
      </c>
      <c r="AY368" s="102" t="s">
        <v>204</v>
      </c>
    </row>
    <row r="369" spans="1:65" s="15" customFormat="1" x14ac:dyDescent="0.2">
      <c r="A369" s="207"/>
      <c r="B369" s="208"/>
      <c r="C369" s="207"/>
      <c r="D369" s="200" t="s">
        <v>212</v>
      </c>
      <c r="E369" s="209" t="s">
        <v>1</v>
      </c>
      <c r="F369" s="210" t="s">
        <v>227</v>
      </c>
      <c r="G369" s="207"/>
      <c r="H369" s="211">
        <v>23</v>
      </c>
      <c r="I369" s="207"/>
      <c r="J369" s="207"/>
      <c r="K369" s="207"/>
      <c r="L369" s="208"/>
      <c r="M369" s="212"/>
      <c r="N369" s="213"/>
      <c r="O369" s="213"/>
      <c r="P369" s="213"/>
      <c r="Q369" s="213"/>
      <c r="R369" s="213"/>
      <c r="S369" s="213"/>
      <c r="T369" s="214"/>
      <c r="U369" s="207"/>
      <c r="V369" s="207"/>
      <c r="AT369" s="103" t="s">
        <v>212</v>
      </c>
      <c r="AU369" s="103" t="s">
        <v>83</v>
      </c>
      <c r="AV369" s="15" t="s">
        <v>211</v>
      </c>
      <c r="AW369" s="15" t="s">
        <v>32</v>
      </c>
      <c r="AX369" s="15" t="s">
        <v>81</v>
      </c>
      <c r="AY369" s="103" t="s">
        <v>204</v>
      </c>
    </row>
    <row r="370" spans="1:65" s="12" customFormat="1" ht="22.9" customHeight="1" x14ac:dyDescent="0.2">
      <c r="A370" s="176"/>
      <c r="B370" s="177"/>
      <c r="C370" s="176"/>
      <c r="D370" s="178" t="s">
        <v>74</v>
      </c>
      <c r="E370" s="185" t="s">
        <v>854</v>
      </c>
      <c r="F370" s="185" t="s">
        <v>855</v>
      </c>
      <c r="G370" s="176"/>
      <c r="H370" s="176"/>
      <c r="I370" s="176"/>
      <c r="J370" s="186">
        <f>BK370</f>
        <v>0</v>
      </c>
      <c r="K370" s="176"/>
      <c r="L370" s="177"/>
      <c r="M370" s="181"/>
      <c r="N370" s="182"/>
      <c r="O370" s="182"/>
      <c r="P370" s="183">
        <f>SUM(P371:P376)</f>
        <v>0</v>
      </c>
      <c r="Q370" s="182"/>
      <c r="R370" s="183">
        <f>SUM(R371:R376)</f>
        <v>0</v>
      </c>
      <c r="S370" s="182"/>
      <c r="T370" s="184">
        <f>SUM(T371:T376)</f>
        <v>0</v>
      </c>
      <c r="U370" s="176"/>
      <c r="V370" s="176"/>
      <c r="AR370" s="96" t="s">
        <v>81</v>
      </c>
      <c r="AT370" s="97" t="s">
        <v>74</v>
      </c>
      <c r="AU370" s="97" t="s">
        <v>81</v>
      </c>
      <c r="AY370" s="96" t="s">
        <v>204</v>
      </c>
      <c r="BK370" s="98">
        <f>SUM(BK371:BK376)</f>
        <v>0</v>
      </c>
    </row>
    <row r="371" spans="1:65" s="2" customFormat="1" ht="24.2" customHeight="1" x14ac:dyDescent="0.2">
      <c r="A371" s="111"/>
      <c r="B371" s="112"/>
      <c r="C371" s="187" t="s">
        <v>1039</v>
      </c>
      <c r="D371" s="187" t="s">
        <v>207</v>
      </c>
      <c r="E371" s="188" t="s">
        <v>3333</v>
      </c>
      <c r="F371" s="189" t="s">
        <v>3334</v>
      </c>
      <c r="G371" s="190" t="s">
        <v>859</v>
      </c>
      <c r="H371" s="191">
        <v>7.4370000000000003</v>
      </c>
      <c r="I371" s="192"/>
      <c r="J371" s="192">
        <f>ROUND(I371*H371,2)</f>
        <v>0</v>
      </c>
      <c r="K371" s="193"/>
      <c r="L371" s="112"/>
      <c r="M371" s="194" t="s">
        <v>1</v>
      </c>
      <c r="N371" s="195" t="s">
        <v>40</v>
      </c>
      <c r="O371" s="196">
        <v>0</v>
      </c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111"/>
      <c r="V371" s="111"/>
      <c r="W371" s="29"/>
      <c r="X371" s="29"/>
      <c r="Y371" s="29"/>
      <c r="Z371" s="29"/>
      <c r="AA371" s="29"/>
      <c r="AB371" s="29"/>
      <c r="AC371" s="29"/>
      <c r="AD371" s="29"/>
      <c r="AE371" s="29"/>
      <c r="AR371" s="99" t="s">
        <v>211</v>
      </c>
      <c r="AT371" s="99" t="s">
        <v>207</v>
      </c>
      <c r="AU371" s="99" t="s">
        <v>83</v>
      </c>
      <c r="AY371" s="18" t="s">
        <v>204</v>
      </c>
      <c r="BE371" s="100">
        <f>IF(N371="základní",J371,0)</f>
        <v>0</v>
      </c>
      <c r="BF371" s="100">
        <f>IF(N371="snížená",J371,0)</f>
        <v>0</v>
      </c>
      <c r="BG371" s="100">
        <f>IF(N371="zákl. přenesená",J371,0)</f>
        <v>0</v>
      </c>
      <c r="BH371" s="100">
        <f>IF(N371="sníž. přenesená",J371,0)</f>
        <v>0</v>
      </c>
      <c r="BI371" s="100">
        <f>IF(N371="nulová",J371,0)</f>
        <v>0</v>
      </c>
      <c r="BJ371" s="18" t="s">
        <v>81</v>
      </c>
      <c r="BK371" s="100">
        <f>ROUND(I371*H371,2)</f>
        <v>0</v>
      </c>
      <c r="BL371" s="18" t="s">
        <v>211</v>
      </c>
      <c r="BM371" s="99" t="s">
        <v>1042</v>
      </c>
    </row>
    <row r="372" spans="1:65" s="2" customFormat="1" ht="33" customHeight="1" x14ac:dyDescent="0.2">
      <c r="A372" s="111"/>
      <c r="B372" s="112"/>
      <c r="C372" s="187" t="s">
        <v>640</v>
      </c>
      <c r="D372" s="187" t="s">
        <v>207</v>
      </c>
      <c r="E372" s="188" t="s">
        <v>3335</v>
      </c>
      <c r="F372" s="189" t="s">
        <v>3336</v>
      </c>
      <c r="G372" s="190" t="s">
        <v>859</v>
      </c>
      <c r="H372" s="191">
        <v>7.4370000000000003</v>
      </c>
      <c r="I372" s="192"/>
      <c r="J372" s="192">
        <f>ROUND(I372*H372,2)</f>
        <v>0</v>
      </c>
      <c r="K372" s="193"/>
      <c r="L372" s="112"/>
      <c r="M372" s="194" t="s">
        <v>1</v>
      </c>
      <c r="N372" s="195" t="s">
        <v>40</v>
      </c>
      <c r="O372" s="196">
        <v>0</v>
      </c>
      <c r="P372" s="196">
        <f>O372*H372</f>
        <v>0</v>
      </c>
      <c r="Q372" s="196">
        <v>0</v>
      </c>
      <c r="R372" s="196">
        <f>Q372*H372</f>
        <v>0</v>
      </c>
      <c r="S372" s="196">
        <v>0</v>
      </c>
      <c r="T372" s="197">
        <f>S372*H372</f>
        <v>0</v>
      </c>
      <c r="U372" s="111"/>
      <c r="V372" s="111"/>
      <c r="W372" s="29"/>
      <c r="X372" s="29"/>
      <c r="Y372" s="29"/>
      <c r="Z372" s="29"/>
      <c r="AA372" s="29"/>
      <c r="AB372" s="29"/>
      <c r="AC372" s="29"/>
      <c r="AD372" s="29"/>
      <c r="AE372" s="29"/>
      <c r="AR372" s="99" t="s">
        <v>211</v>
      </c>
      <c r="AT372" s="99" t="s">
        <v>207</v>
      </c>
      <c r="AU372" s="99" t="s">
        <v>83</v>
      </c>
      <c r="AY372" s="18" t="s">
        <v>204</v>
      </c>
      <c r="BE372" s="100">
        <f>IF(N372="základní",J372,0)</f>
        <v>0</v>
      </c>
      <c r="BF372" s="100">
        <f>IF(N372="snížená",J372,0)</f>
        <v>0</v>
      </c>
      <c r="BG372" s="100">
        <f>IF(N372="zákl. přenesená",J372,0)</f>
        <v>0</v>
      </c>
      <c r="BH372" s="100">
        <f>IF(N372="sníž. přenesená",J372,0)</f>
        <v>0</v>
      </c>
      <c r="BI372" s="100">
        <f>IF(N372="nulová",J372,0)</f>
        <v>0</v>
      </c>
      <c r="BJ372" s="18" t="s">
        <v>81</v>
      </c>
      <c r="BK372" s="100">
        <f>ROUND(I372*H372,2)</f>
        <v>0</v>
      </c>
      <c r="BL372" s="18" t="s">
        <v>211</v>
      </c>
      <c r="BM372" s="99" t="s">
        <v>1047</v>
      </c>
    </row>
    <row r="373" spans="1:65" s="2" customFormat="1" ht="24.2" customHeight="1" x14ac:dyDescent="0.2">
      <c r="A373" s="111"/>
      <c r="B373" s="112"/>
      <c r="C373" s="187" t="s">
        <v>1048</v>
      </c>
      <c r="D373" s="187" t="s">
        <v>207</v>
      </c>
      <c r="E373" s="188" t="s">
        <v>869</v>
      </c>
      <c r="F373" s="189" t="s">
        <v>870</v>
      </c>
      <c r="G373" s="190" t="s">
        <v>859</v>
      </c>
      <c r="H373" s="191">
        <v>89.244</v>
      </c>
      <c r="I373" s="192"/>
      <c r="J373" s="192">
        <f>ROUND(I373*H373,2)</f>
        <v>0</v>
      </c>
      <c r="K373" s="193"/>
      <c r="L373" s="112"/>
      <c r="M373" s="194" t="s">
        <v>1</v>
      </c>
      <c r="N373" s="195" t="s">
        <v>40</v>
      </c>
      <c r="O373" s="196">
        <v>0</v>
      </c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U373" s="111"/>
      <c r="V373" s="111"/>
      <c r="W373" s="29"/>
      <c r="X373" s="29"/>
      <c r="Y373" s="29"/>
      <c r="Z373" s="29"/>
      <c r="AA373" s="29"/>
      <c r="AB373" s="29"/>
      <c r="AC373" s="29"/>
      <c r="AD373" s="29"/>
      <c r="AE373" s="29"/>
      <c r="AR373" s="99" t="s">
        <v>211</v>
      </c>
      <c r="AT373" s="99" t="s">
        <v>207</v>
      </c>
      <c r="AU373" s="99" t="s">
        <v>83</v>
      </c>
      <c r="AY373" s="18" t="s">
        <v>204</v>
      </c>
      <c r="BE373" s="100">
        <f>IF(N373="základní",J373,0)</f>
        <v>0</v>
      </c>
      <c r="BF373" s="100">
        <f>IF(N373="snížená",J373,0)</f>
        <v>0</v>
      </c>
      <c r="BG373" s="100">
        <f>IF(N373="zákl. přenesená",J373,0)</f>
        <v>0</v>
      </c>
      <c r="BH373" s="100">
        <f>IF(N373="sníž. přenesená",J373,0)</f>
        <v>0</v>
      </c>
      <c r="BI373" s="100">
        <f>IF(N373="nulová",J373,0)</f>
        <v>0</v>
      </c>
      <c r="BJ373" s="18" t="s">
        <v>81</v>
      </c>
      <c r="BK373" s="100">
        <f>ROUND(I373*H373,2)</f>
        <v>0</v>
      </c>
      <c r="BL373" s="18" t="s">
        <v>211</v>
      </c>
      <c r="BM373" s="99" t="s">
        <v>1051</v>
      </c>
    </row>
    <row r="374" spans="1:65" s="14" customFormat="1" x14ac:dyDescent="0.2">
      <c r="A374" s="198"/>
      <c r="B374" s="199"/>
      <c r="C374" s="198"/>
      <c r="D374" s="200" t="s">
        <v>212</v>
      </c>
      <c r="E374" s="201" t="s">
        <v>1</v>
      </c>
      <c r="F374" s="202" t="s">
        <v>3337</v>
      </c>
      <c r="G374" s="198"/>
      <c r="H374" s="203">
        <v>89.244</v>
      </c>
      <c r="I374" s="198"/>
      <c r="J374" s="198"/>
      <c r="K374" s="198"/>
      <c r="L374" s="199"/>
      <c r="M374" s="204"/>
      <c r="N374" s="205"/>
      <c r="O374" s="205"/>
      <c r="P374" s="205"/>
      <c r="Q374" s="205"/>
      <c r="R374" s="205"/>
      <c r="S374" s="205"/>
      <c r="T374" s="206"/>
      <c r="U374" s="198"/>
      <c r="V374" s="198"/>
      <c r="AT374" s="102" t="s">
        <v>212</v>
      </c>
      <c r="AU374" s="102" t="s">
        <v>83</v>
      </c>
      <c r="AV374" s="14" t="s">
        <v>83</v>
      </c>
      <c r="AW374" s="14" t="s">
        <v>32</v>
      </c>
      <c r="AX374" s="14" t="s">
        <v>75</v>
      </c>
      <c r="AY374" s="102" t="s">
        <v>204</v>
      </c>
    </row>
    <row r="375" spans="1:65" s="15" customFormat="1" x14ac:dyDescent="0.2">
      <c r="A375" s="207"/>
      <c r="B375" s="208"/>
      <c r="C375" s="207"/>
      <c r="D375" s="200" t="s">
        <v>212</v>
      </c>
      <c r="E375" s="209" t="s">
        <v>1</v>
      </c>
      <c r="F375" s="210" t="s">
        <v>227</v>
      </c>
      <c r="G375" s="207"/>
      <c r="H375" s="211">
        <v>89.244</v>
      </c>
      <c r="I375" s="207"/>
      <c r="J375" s="207"/>
      <c r="K375" s="207"/>
      <c r="L375" s="208"/>
      <c r="M375" s="212"/>
      <c r="N375" s="213"/>
      <c r="O375" s="213"/>
      <c r="P375" s="213"/>
      <c r="Q375" s="213"/>
      <c r="R375" s="213"/>
      <c r="S375" s="213"/>
      <c r="T375" s="214"/>
      <c r="U375" s="207"/>
      <c r="V375" s="207"/>
      <c r="AT375" s="103" t="s">
        <v>212</v>
      </c>
      <c r="AU375" s="103" t="s">
        <v>83</v>
      </c>
      <c r="AV375" s="15" t="s">
        <v>211</v>
      </c>
      <c r="AW375" s="15" t="s">
        <v>32</v>
      </c>
      <c r="AX375" s="15" t="s">
        <v>81</v>
      </c>
      <c r="AY375" s="103" t="s">
        <v>204</v>
      </c>
    </row>
    <row r="376" spans="1:65" s="2" customFormat="1" ht="33" customHeight="1" x14ac:dyDescent="0.2">
      <c r="A376" s="111"/>
      <c r="B376" s="112"/>
      <c r="C376" s="187" t="s">
        <v>644</v>
      </c>
      <c r="D376" s="187" t="s">
        <v>207</v>
      </c>
      <c r="E376" s="188" t="s">
        <v>881</v>
      </c>
      <c r="F376" s="189" t="s">
        <v>882</v>
      </c>
      <c r="G376" s="190" t="s">
        <v>859</v>
      </c>
      <c r="H376" s="191">
        <v>7.4370000000000003</v>
      </c>
      <c r="I376" s="192"/>
      <c r="J376" s="192">
        <f>ROUND(I376*H376,2)</f>
        <v>0</v>
      </c>
      <c r="K376" s="193"/>
      <c r="L376" s="112"/>
      <c r="M376" s="194" t="s">
        <v>1</v>
      </c>
      <c r="N376" s="195" t="s">
        <v>40</v>
      </c>
      <c r="O376" s="196">
        <v>0</v>
      </c>
      <c r="P376" s="196">
        <f>O376*H376</f>
        <v>0</v>
      </c>
      <c r="Q376" s="196">
        <v>0</v>
      </c>
      <c r="R376" s="196">
        <f>Q376*H376</f>
        <v>0</v>
      </c>
      <c r="S376" s="196">
        <v>0</v>
      </c>
      <c r="T376" s="197">
        <f>S376*H376</f>
        <v>0</v>
      </c>
      <c r="U376" s="111"/>
      <c r="V376" s="111"/>
      <c r="W376" s="29"/>
      <c r="X376" s="29"/>
      <c r="Y376" s="29"/>
      <c r="Z376" s="29"/>
      <c r="AA376" s="29"/>
      <c r="AB376" s="29"/>
      <c r="AC376" s="29"/>
      <c r="AD376" s="29"/>
      <c r="AE376" s="29"/>
      <c r="AR376" s="99" t="s">
        <v>211</v>
      </c>
      <c r="AT376" s="99" t="s">
        <v>207</v>
      </c>
      <c r="AU376" s="99" t="s">
        <v>83</v>
      </c>
      <c r="AY376" s="18" t="s">
        <v>204</v>
      </c>
      <c r="BE376" s="100">
        <f>IF(N376="základní",J376,0)</f>
        <v>0</v>
      </c>
      <c r="BF376" s="100">
        <f>IF(N376="snížená",J376,0)</f>
        <v>0</v>
      </c>
      <c r="BG376" s="100">
        <f>IF(N376="zákl. přenesená",J376,0)</f>
        <v>0</v>
      </c>
      <c r="BH376" s="100">
        <f>IF(N376="sníž. přenesená",J376,0)</f>
        <v>0</v>
      </c>
      <c r="BI376" s="100">
        <f>IF(N376="nulová",J376,0)</f>
        <v>0</v>
      </c>
      <c r="BJ376" s="18" t="s">
        <v>81</v>
      </c>
      <c r="BK376" s="100">
        <f>ROUND(I376*H376,2)</f>
        <v>0</v>
      </c>
      <c r="BL376" s="18" t="s">
        <v>211</v>
      </c>
      <c r="BM376" s="99" t="s">
        <v>1054</v>
      </c>
    </row>
    <row r="377" spans="1:65" s="12" customFormat="1" ht="22.9" customHeight="1" x14ac:dyDescent="0.2">
      <c r="A377" s="176"/>
      <c r="B377" s="177"/>
      <c r="C377" s="176"/>
      <c r="D377" s="178" t="s">
        <v>74</v>
      </c>
      <c r="E377" s="185" t="s">
        <v>900</v>
      </c>
      <c r="F377" s="185" t="s">
        <v>901</v>
      </c>
      <c r="G377" s="176"/>
      <c r="H377" s="176"/>
      <c r="I377" s="176"/>
      <c r="J377" s="186">
        <f>BK377</f>
        <v>0</v>
      </c>
      <c r="K377" s="176"/>
      <c r="L377" s="177"/>
      <c r="M377" s="181"/>
      <c r="N377" s="182"/>
      <c r="O377" s="182"/>
      <c r="P377" s="183">
        <f>SUM(P378:P379)</f>
        <v>0</v>
      </c>
      <c r="Q377" s="182"/>
      <c r="R377" s="183">
        <f>SUM(R378:R379)</f>
        <v>0</v>
      </c>
      <c r="S377" s="182"/>
      <c r="T377" s="184">
        <f>SUM(T378:T379)</f>
        <v>0</v>
      </c>
      <c r="U377" s="176"/>
      <c r="V377" s="176"/>
      <c r="AR377" s="96" t="s">
        <v>81</v>
      </c>
      <c r="AT377" s="97" t="s">
        <v>74</v>
      </c>
      <c r="AU377" s="97" t="s">
        <v>81</v>
      </c>
      <c r="AY377" s="96" t="s">
        <v>204</v>
      </c>
      <c r="BK377" s="98">
        <f>SUM(BK378:BK379)</f>
        <v>0</v>
      </c>
    </row>
    <row r="378" spans="1:65" s="2" customFormat="1" ht="24.2" customHeight="1" x14ac:dyDescent="0.2">
      <c r="A378" s="111"/>
      <c r="B378" s="112"/>
      <c r="C378" s="187" t="s">
        <v>1057</v>
      </c>
      <c r="D378" s="187" t="s">
        <v>207</v>
      </c>
      <c r="E378" s="188" t="s">
        <v>3338</v>
      </c>
      <c r="F378" s="189" t="s">
        <v>3339</v>
      </c>
      <c r="G378" s="190" t="s">
        <v>859</v>
      </c>
      <c r="H378" s="191">
        <v>76.801000000000002</v>
      </c>
      <c r="I378" s="192"/>
      <c r="J378" s="192">
        <f>ROUND(I378*H378,2)</f>
        <v>0</v>
      </c>
      <c r="K378" s="193"/>
      <c r="L378" s="112"/>
      <c r="M378" s="194" t="s">
        <v>1</v>
      </c>
      <c r="N378" s="195" t="s">
        <v>40</v>
      </c>
      <c r="O378" s="196">
        <v>0</v>
      </c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111"/>
      <c r="V378" s="111"/>
      <c r="W378" s="29"/>
      <c r="X378" s="29"/>
      <c r="Y378" s="29"/>
      <c r="Z378" s="29"/>
      <c r="AA378" s="29"/>
      <c r="AB378" s="29"/>
      <c r="AC378" s="29"/>
      <c r="AD378" s="29"/>
      <c r="AE378" s="29"/>
      <c r="AR378" s="99" t="s">
        <v>211</v>
      </c>
      <c r="AT378" s="99" t="s">
        <v>207</v>
      </c>
      <c r="AU378" s="99" t="s">
        <v>83</v>
      </c>
      <c r="AY378" s="18" t="s">
        <v>204</v>
      </c>
      <c r="BE378" s="100">
        <f>IF(N378="základní",J378,0)</f>
        <v>0</v>
      </c>
      <c r="BF378" s="100">
        <f>IF(N378="snížená",J378,0)</f>
        <v>0</v>
      </c>
      <c r="BG378" s="100">
        <f>IF(N378="zákl. přenesená",J378,0)</f>
        <v>0</v>
      </c>
      <c r="BH378" s="100">
        <f>IF(N378="sníž. přenesená",J378,0)</f>
        <v>0</v>
      </c>
      <c r="BI378" s="100">
        <f>IF(N378="nulová",J378,0)</f>
        <v>0</v>
      </c>
      <c r="BJ378" s="18" t="s">
        <v>81</v>
      </c>
      <c r="BK378" s="100">
        <f>ROUND(I378*H378,2)</f>
        <v>0</v>
      </c>
      <c r="BL378" s="18" t="s">
        <v>211</v>
      </c>
      <c r="BM378" s="99" t="s">
        <v>1060</v>
      </c>
    </row>
    <row r="379" spans="1:65" s="2" customFormat="1" ht="33" customHeight="1" x14ac:dyDescent="0.2">
      <c r="A379" s="111"/>
      <c r="B379" s="112"/>
      <c r="C379" s="187" t="s">
        <v>648</v>
      </c>
      <c r="D379" s="187" t="s">
        <v>207</v>
      </c>
      <c r="E379" s="188" t="s">
        <v>3340</v>
      </c>
      <c r="F379" s="189" t="s">
        <v>3341</v>
      </c>
      <c r="G379" s="190" t="s">
        <v>859</v>
      </c>
      <c r="H379" s="191">
        <v>76.801000000000002</v>
      </c>
      <c r="I379" s="192"/>
      <c r="J379" s="192">
        <f>ROUND(I379*H379,2)</f>
        <v>0</v>
      </c>
      <c r="K379" s="193"/>
      <c r="L379" s="112"/>
      <c r="M379" s="194" t="s">
        <v>1</v>
      </c>
      <c r="N379" s="195" t="s">
        <v>40</v>
      </c>
      <c r="O379" s="196">
        <v>0</v>
      </c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111"/>
      <c r="V379" s="111"/>
      <c r="W379" s="29"/>
      <c r="X379" s="29"/>
      <c r="Y379" s="29"/>
      <c r="Z379" s="29"/>
      <c r="AA379" s="29"/>
      <c r="AB379" s="29"/>
      <c r="AC379" s="29"/>
      <c r="AD379" s="29"/>
      <c r="AE379" s="29"/>
      <c r="AR379" s="99" t="s">
        <v>211</v>
      </c>
      <c r="AT379" s="99" t="s">
        <v>207</v>
      </c>
      <c r="AU379" s="99" t="s">
        <v>83</v>
      </c>
      <c r="AY379" s="18" t="s">
        <v>204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8" t="s">
        <v>81</v>
      </c>
      <c r="BK379" s="100">
        <f>ROUND(I379*H379,2)</f>
        <v>0</v>
      </c>
      <c r="BL379" s="18" t="s">
        <v>211</v>
      </c>
      <c r="BM379" s="99" t="s">
        <v>1065</v>
      </c>
    </row>
    <row r="380" spans="1:65" s="12" customFormat="1" ht="25.9" customHeight="1" x14ac:dyDescent="0.2">
      <c r="A380" s="176"/>
      <c r="B380" s="177"/>
      <c r="C380" s="176"/>
      <c r="D380" s="178" t="s">
        <v>74</v>
      </c>
      <c r="E380" s="179" t="s">
        <v>906</v>
      </c>
      <c r="F380" s="179" t="s">
        <v>907</v>
      </c>
      <c r="G380" s="176"/>
      <c r="H380" s="176"/>
      <c r="I380" s="176"/>
      <c r="J380" s="180">
        <f>BK380</f>
        <v>0</v>
      </c>
      <c r="K380" s="176"/>
      <c r="L380" s="177"/>
      <c r="M380" s="181"/>
      <c r="N380" s="182"/>
      <c r="O380" s="182"/>
      <c r="P380" s="183">
        <f>P381+P406+P442+P470</f>
        <v>0</v>
      </c>
      <c r="Q380" s="182"/>
      <c r="R380" s="183">
        <f>R381+R406+R442+R470</f>
        <v>0</v>
      </c>
      <c r="S380" s="182"/>
      <c r="T380" s="184">
        <f>T381+T406+T442+T470</f>
        <v>0</v>
      </c>
      <c r="U380" s="176"/>
      <c r="V380" s="176"/>
      <c r="AR380" s="96" t="s">
        <v>83</v>
      </c>
      <c r="AT380" s="97" t="s">
        <v>74</v>
      </c>
      <c r="AU380" s="97" t="s">
        <v>75</v>
      </c>
      <c r="AY380" s="96" t="s">
        <v>204</v>
      </c>
      <c r="BK380" s="98">
        <f>BK381+BK406+BK442+BK470</f>
        <v>0</v>
      </c>
    </row>
    <row r="381" spans="1:65" s="12" customFormat="1" ht="22.9" customHeight="1" x14ac:dyDescent="0.2">
      <c r="A381" s="176"/>
      <c r="B381" s="177"/>
      <c r="C381" s="176"/>
      <c r="D381" s="178" t="s">
        <v>74</v>
      </c>
      <c r="E381" s="185" t="s">
        <v>3342</v>
      </c>
      <c r="F381" s="185" t="s">
        <v>3343</v>
      </c>
      <c r="G381" s="176"/>
      <c r="H381" s="176"/>
      <c r="I381" s="176"/>
      <c r="J381" s="186">
        <f>BK381</f>
        <v>0</v>
      </c>
      <c r="K381" s="176"/>
      <c r="L381" s="177"/>
      <c r="M381" s="181"/>
      <c r="N381" s="182"/>
      <c r="O381" s="182"/>
      <c r="P381" s="183">
        <f>SUM(P382:P405)</f>
        <v>0</v>
      </c>
      <c r="Q381" s="182"/>
      <c r="R381" s="183">
        <f>SUM(R382:R405)</f>
        <v>0</v>
      </c>
      <c r="S381" s="182"/>
      <c r="T381" s="184">
        <f>SUM(T382:T405)</f>
        <v>0</v>
      </c>
      <c r="U381" s="176"/>
      <c r="V381" s="176"/>
      <c r="AR381" s="96" t="s">
        <v>83</v>
      </c>
      <c r="AT381" s="97" t="s">
        <v>74</v>
      </c>
      <c r="AU381" s="97" t="s">
        <v>81</v>
      </c>
      <c r="AY381" s="96" t="s">
        <v>204</v>
      </c>
      <c r="BK381" s="98">
        <f>SUM(BK382:BK405)</f>
        <v>0</v>
      </c>
    </row>
    <row r="382" spans="1:65" s="2" customFormat="1" ht="21.75" customHeight="1" x14ac:dyDescent="0.2">
      <c r="A382" s="111"/>
      <c r="B382" s="112"/>
      <c r="C382" s="187" t="s">
        <v>1070</v>
      </c>
      <c r="D382" s="187" t="s">
        <v>207</v>
      </c>
      <c r="E382" s="188" t="s">
        <v>3344</v>
      </c>
      <c r="F382" s="189" t="s">
        <v>3345</v>
      </c>
      <c r="G382" s="190" t="s">
        <v>367</v>
      </c>
      <c r="H382" s="191">
        <v>57</v>
      </c>
      <c r="I382" s="192"/>
      <c r="J382" s="192">
        <f>ROUND(I382*H382,2)</f>
        <v>0</v>
      </c>
      <c r="K382" s="193"/>
      <c r="L382" s="112"/>
      <c r="M382" s="194" t="s">
        <v>1</v>
      </c>
      <c r="N382" s="195" t="s">
        <v>40</v>
      </c>
      <c r="O382" s="196">
        <v>0</v>
      </c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111"/>
      <c r="V382" s="111"/>
      <c r="W382" s="29"/>
      <c r="X382" s="29"/>
      <c r="Y382" s="29"/>
      <c r="Z382" s="29"/>
      <c r="AA382" s="29"/>
      <c r="AB382" s="29"/>
      <c r="AC382" s="29"/>
      <c r="AD382" s="29"/>
      <c r="AE382" s="29"/>
      <c r="AR382" s="99" t="s">
        <v>310</v>
      </c>
      <c r="AT382" s="99" t="s">
        <v>207</v>
      </c>
      <c r="AU382" s="99" t="s">
        <v>83</v>
      </c>
      <c r="AY382" s="18" t="s">
        <v>204</v>
      </c>
      <c r="BE382" s="100">
        <f>IF(N382="základní",J382,0)</f>
        <v>0</v>
      </c>
      <c r="BF382" s="100">
        <f>IF(N382="snížená",J382,0)</f>
        <v>0</v>
      </c>
      <c r="BG382" s="100">
        <f>IF(N382="zákl. přenesená",J382,0)</f>
        <v>0</v>
      </c>
      <c r="BH382" s="100">
        <f>IF(N382="sníž. přenesená",J382,0)</f>
        <v>0</v>
      </c>
      <c r="BI382" s="100">
        <f>IF(N382="nulová",J382,0)</f>
        <v>0</v>
      </c>
      <c r="BJ382" s="18" t="s">
        <v>81</v>
      </c>
      <c r="BK382" s="100">
        <f>ROUND(I382*H382,2)</f>
        <v>0</v>
      </c>
      <c r="BL382" s="18" t="s">
        <v>310</v>
      </c>
      <c r="BM382" s="99" t="s">
        <v>1074</v>
      </c>
    </row>
    <row r="383" spans="1:65" s="14" customFormat="1" x14ac:dyDescent="0.2">
      <c r="A383" s="198"/>
      <c r="B383" s="199"/>
      <c r="C383" s="198"/>
      <c r="D383" s="200" t="s">
        <v>212</v>
      </c>
      <c r="E383" s="201" t="s">
        <v>1</v>
      </c>
      <c r="F383" s="202" t="s">
        <v>3346</v>
      </c>
      <c r="G383" s="198"/>
      <c r="H383" s="203">
        <v>57</v>
      </c>
      <c r="I383" s="198"/>
      <c r="J383" s="198"/>
      <c r="K383" s="198"/>
      <c r="L383" s="199"/>
      <c r="M383" s="204"/>
      <c r="N383" s="205"/>
      <c r="O383" s="205"/>
      <c r="P383" s="205"/>
      <c r="Q383" s="205"/>
      <c r="R383" s="205"/>
      <c r="S383" s="205"/>
      <c r="T383" s="206"/>
      <c r="U383" s="198"/>
      <c r="V383" s="198"/>
      <c r="AT383" s="102" t="s">
        <v>212</v>
      </c>
      <c r="AU383" s="102" t="s">
        <v>83</v>
      </c>
      <c r="AV383" s="14" t="s">
        <v>83</v>
      </c>
      <c r="AW383" s="14" t="s">
        <v>32</v>
      </c>
      <c r="AX383" s="14" t="s">
        <v>75</v>
      </c>
      <c r="AY383" s="102" t="s">
        <v>204</v>
      </c>
    </row>
    <row r="384" spans="1:65" s="15" customFormat="1" x14ac:dyDescent="0.2">
      <c r="A384" s="207"/>
      <c r="B384" s="208"/>
      <c r="C384" s="207"/>
      <c r="D384" s="200" t="s">
        <v>212</v>
      </c>
      <c r="E384" s="209" t="s">
        <v>1</v>
      </c>
      <c r="F384" s="210" t="s">
        <v>227</v>
      </c>
      <c r="G384" s="207"/>
      <c r="H384" s="211">
        <v>57</v>
      </c>
      <c r="I384" s="207"/>
      <c r="J384" s="207"/>
      <c r="K384" s="207"/>
      <c r="L384" s="208"/>
      <c r="M384" s="212"/>
      <c r="N384" s="213"/>
      <c r="O384" s="213"/>
      <c r="P384" s="213"/>
      <c r="Q384" s="213"/>
      <c r="R384" s="213"/>
      <c r="S384" s="213"/>
      <c r="T384" s="214"/>
      <c r="U384" s="207"/>
      <c r="V384" s="207"/>
      <c r="AT384" s="103" t="s">
        <v>212</v>
      </c>
      <c r="AU384" s="103" t="s">
        <v>83</v>
      </c>
      <c r="AV384" s="15" t="s">
        <v>211</v>
      </c>
      <c r="AW384" s="15" t="s">
        <v>32</v>
      </c>
      <c r="AX384" s="15" t="s">
        <v>81</v>
      </c>
      <c r="AY384" s="103" t="s">
        <v>204</v>
      </c>
    </row>
    <row r="385" spans="1:65" s="2" customFormat="1" ht="16.5" customHeight="1" x14ac:dyDescent="0.2">
      <c r="A385" s="111"/>
      <c r="B385" s="112"/>
      <c r="C385" s="187" t="s">
        <v>681</v>
      </c>
      <c r="D385" s="187" t="s">
        <v>207</v>
      </c>
      <c r="E385" s="188" t="s">
        <v>3347</v>
      </c>
      <c r="F385" s="189" t="s">
        <v>3348</v>
      </c>
      <c r="G385" s="190" t="s">
        <v>367</v>
      </c>
      <c r="H385" s="191">
        <v>2</v>
      </c>
      <c r="I385" s="192"/>
      <c r="J385" s="192">
        <f t="shared" ref="J385:J396" si="40">ROUND(I385*H385,2)</f>
        <v>0</v>
      </c>
      <c r="K385" s="193"/>
      <c r="L385" s="112"/>
      <c r="M385" s="194" t="s">
        <v>1</v>
      </c>
      <c r="N385" s="195" t="s">
        <v>40</v>
      </c>
      <c r="O385" s="196">
        <v>0</v>
      </c>
      <c r="P385" s="196">
        <f t="shared" ref="P385:P396" si="41">O385*H385</f>
        <v>0</v>
      </c>
      <c r="Q385" s="196">
        <v>0</v>
      </c>
      <c r="R385" s="196">
        <f t="shared" ref="R385:R396" si="42">Q385*H385</f>
        <v>0</v>
      </c>
      <c r="S385" s="196">
        <v>0</v>
      </c>
      <c r="T385" s="197">
        <f t="shared" ref="T385:T396" si="43">S385*H385</f>
        <v>0</v>
      </c>
      <c r="U385" s="111"/>
      <c r="V385" s="111"/>
      <c r="W385" s="29"/>
      <c r="X385" s="29"/>
      <c r="Y385" s="29"/>
      <c r="Z385" s="29"/>
      <c r="AA385" s="29"/>
      <c r="AB385" s="29"/>
      <c r="AC385" s="29"/>
      <c r="AD385" s="29"/>
      <c r="AE385" s="29"/>
      <c r="AR385" s="99" t="s">
        <v>310</v>
      </c>
      <c r="AT385" s="99" t="s">
        <v>207</v>
      </c>
      <c r="AU385" s="99" t="s">
        <v>83</v>
      </c>
      <c r="AY385" s="18" t="s">
        <v>204</v>
      </c>
      <c r="BE385" s="100">
        <f t="shared" ref="BE385:BE396" si="44">IF(N385="základní",J385,0)</f>
        <v>0</v>
      </c>
      <c r="BF385" s="100">
        <f t="shared" ref="BF385:BF396" si="45">IF(N385="snížená",J385,0)</f>
        <v>0</v>
      </c>
      <c r="BG385" s="100">
        <f t="shared" ref="BG385:BG396" si="46">IF(N385="zákl. přenesená",J385,0)</f>
        <v>0</v>
      </c>
      <c r="BH385" s="100">
        <f t="shared" ref="BH385:BH396" si="47">IF(N385="sníž. přenesená",J385,0)</f>
        <v>0</v>
      </c>
      <c r="BI385" s="100">
        <f t="shared" ref="BI385:BI396" si="48">IF(N385="nulová",J385,0)</f>
        <v>0</v>
      </c>
      <c r="BJ385" s="18" t="s">
        <v>81</v>
      </c>
      <c r="BK385" s="100">
        <f t="shared" ref="BK385:BK396" si="49">ROUND(I385*H385,2)</f>
        <v>0</v>
      </c>
      <c r="BL385" s="18" t="s">
        <v>310</v>
      </c>
      <c r="BM385" s="99" t="s">
        <v>1475</v>
      </c>
    </row>
    <row r="386" spans="1:65" s="2" customFormat="1" ht="16.5" customHeight="1" x14ac:dyDescent="0.2">
      <c r="A386" s="111"/>
      <c r="B386" s="112"/>
      <c r="C386" s="187" t="s">
        <v>1478</v>
      </c>
      <c r="D386" s="187" t="s">
        <v>207</v>
      </c>
      <c r="E386" s="188" t="s">
        <v>3349</v>
      </c>
      <c r="F386" s="189" t="s">
        <v>3350</v>
      </c>
      <c r="G386" s="190" t="s">
        <v>367</v>
      </c>
      <c r="H386" s="191">
        <v>12</v>
      </c>
      <c r="I386" s="192"/>
      <c r="J386" s="192">
        <f t="shared" si="40"/>
        <v>0</v>
      </c>
      <c r="K386" s="193"/>
      <c r="L386" s="112"/>
      <c r="M386" s="194" t="s">
        <v>1</v>
      </c>
      <c r="N386" s="195" t="s">
        <v>40</v>
      </c>
      <c r="O386" s="196">
        <v>0</v>
      </c>
      <c r="P386" s="196">
        <f t="shared" si="41"/>
        <v>0</v>
      </c>
      <c r="Q386" s="196">
        <v>0</v>
      </c>
      <c r="R386" s="196">
        <f t="shared" si="42"/>
        <v>0</v>
      </c>
      <c r="S386" s="196">
        <v>0</v>
      </c>
      <c r="T386" s="197">
        <f t="shared" si="43"/>
        <v>0</v>
      </c>
      <c r="U386" s="111"/>
      <c r="V386" s="111"/>
      <c r="W386" s="29"/>
      <c r="X386" s="29"/>
      <c r="Y386" s="29"/>
      <c r="Z386" s="29"/>
      <c r="AA386" s="29"/>
      <c r="AB386" s="29"/>
      <c r="AC386" s="29"/>
      <c r="AD386" s="29"/>
      <c r="AE386" s="29"/>
      <c r="AR386" s="99" t="s">
        <v>310</v>
      </c>
      <c r="AT386" s="99" t="s">
        <v>207</v>
      </c>
      <c r="AU386" s="99" t="s">
        <v>83</v>
      </c>
      <c r="AY386" s="18" t="s">
        <v>204</v>
      </c>
      <c r="BE386" s="100">
        <f t="shared" si="44"/>
        <v>0</v>
      </c>
      <c r="BF386" s="100">
        <f t="shared" si="45"/>
        <v>0</v>
      </c>
      <c r="BG386" s="100">
        <f t="shared" si="46"/>
        <v>0</v>
      </c>
      <c r="BH386" s="100">
        <f t="shared" si="47"/>
        <v>0</v>
      </c>
      <c r="BI386" s="100">
        <f t="shared" si="48"/>
        <v>0</v>
      </c>
      <c r="BJ386" s="18" t="s">
        <v>81</v>
      </c>
      <c r="BK386" s="100">
        <f t="shared" si="49"/>
        <v>0</v>
      </c>
      <c r="BL386" s="18" t="s">
        <v>310</v>
      </c>
      <c r="BM386" s="99" t="s">
        <v>1481</v>
      </c>
    </row>
    <row r="387" spans="1:65" s="2" customFormat="1" ht="16.5" customHeight="1" x14ac:dyDescent="0.2">
      <c r="A387" s="111"/>
      <c r="B387" s="112"/>
      <c r="C387" s="187" t="s">
        <v>750</v>
      </c>
      <c r="D387" s="187" t="s">
        <v>207</v>
      </c>
      <c r="E387" s="188" t="s">
        <v>3351</v>
      </c>
      <c r="F387" s="189" t="s">
        <v>3352</v>
      </c>
      <c r="G387" s="190" t="s">
        <v>367</v>
      </c>
      <c r="H387" s="191">
        <v>4</v>
      </c>
      <c r="I387" s="192"/>
      <c r="J387" s="192">
        <f t="shared" si="40"/>
        <v>0</v>
      </c>
      <c r="K387" s="193"/>
      <c r="L387" s="112"/>
      <c r="M387" s="194" t="s">
        <v>1</v>
      </c>
      <c r="N387" s="195" t="s">
        <v>40</v>
      </c>
      <c r="O387" s="196">
        <v>0</v>
      </c>
      <c r="P387" s="196">
        <f t="shared" si="41"/>
        <v>0</v>
      </c>
      <c r="Q387" s="196">
        <v>0</v>
      </c>
      <c r="R387" s="196">
        <f t="shared" si="42"/>
        <v>0</v>
      </c>
      <c r="S387" s="196">
        <v>0</v>
      </c>
      <c r="T387" s="197">
        <f t="shared" si="43"/>
        <v>0</v>
      </c>
      <c r="U387" s="111"/>
      <c r="V387" s="111"/>
      <c r="W387" s="29"/>
      <c r="X387" s="29"/>
      <c r="Y387" s="29"/>
      <c r="Z387" s="29"/>
      <c r="AA387" s="29"/>
      <c r="AB387" s="29"/>
      <c r="AC387" s="29"/>
      <c r="AD387" s="29"/>
      <c r="AE387" s="29"/>
      <c r="AR387" s="99" t="s">
        <v>310</v>
      </c>
      <c r="AT387" s="99" t="s">
        <v>207</v>
      </c>
      <c r="AU387" s="99" t="s">
        <v>83</v>
      </c>
      <c r="AY387" s="18" t="s">
        <v>204</v>
      </c>
      <c r="BE387" s="100">
        <f t="shared" si="44"/>
        <v>0</v>
      </c>
      <c r="BF387" s="100">
        <f t="shared" si="45"/>
        <v>0</v>
      </c>
      <c r="BG387" s="100">
        <f t="shared" si="46"/>
        <v>0</v>
      </c>
      <c r="BH387" s="100">
        <f t="shared" si="47"/>
        <v>0</v>
      </c>
      <c r="BI387" s="100">
        <f t="shared" si="48"/>
        <v>0</v>
      </c>
      <c r="BJ387" s="18" t="s">
        <v>81</v>
      </c>
      <c r="BK387" s="100">
        <f t="shared" si="49"/>
        <v>0</v>
      </c>
      <c r="BL387" s="18" t="s">
        <v>310</v>
      </c>
      <c r="BM387" s="99" t="s">
        <v>1485</v>
      </c>
    </row>
    <row r="388" spans="1:65" s="2" customFormat="1" ht="16.5" customHeight="1" x14ac:dyDescent="0.2">
      <c r="A388" s="111"/>
      <c r="B388" s="112"/>
      <c r="C388" s="187" t="s">
        <v>1487</v>
      </c>
      <c r="D388" s="187" t="s">
        <v>207</v>
      </c>
      <c r="E388" s="188" t="s">
        <v>3353</v>
      </c>
      <c r="F388" s="189" t="s">
        <v>3354</v>
      </c>
      <c r="G388" s="190" t="s">
        <v>367</v>
      </c>
      <c r="H388" s="191">
        <v>2</v>
      </c>
      <c r="I388" s="192"/>
      <c r="J388" s="192">
        <f t="shared" si="40"/>
        <v>0</v>
      </c>
      <c r="K388" s="193"/>
      <c r="L388" s="112"/>
      <c r="M388" s="194" t="s">
        <v>1</v>
      </c>
      <c r="N388" s="195" t="s">
        <v>40</v>
      </c>
      <c r="O388" s="196">
        <v>0</v>
      </c>
      <c r="P388" s="196">
        <f t="shared" si="41"/>
        <v>0</v>
      </c>
      <c r="Q388" s="196">
        <v>0</v>
      </c>
      <c r="R388" s="196">
        <f t="shared" si="42"/>
        <v>0</v>
      </c>
      <c r="S388" s="196">
        <v>0</v>
      </c>
      <c r="T388" s="197">
        <f t="shared" si="43"/>
        <v>0</v>
      </c>
      <c r="U388" s="111"/>
      <c r="V388" s="111"/>
      <c r="W388" s="29"/>
      <c r="X388" s="29"/>
      <c r="Y388" s="29"/>
      <c r="Z388" s="29"/>
      <c r="AA388" s="29"/>
      <c r="AB388" s="29"/>
      <c r="AC388" s="29"/>
      <c r="AD388" s="29"/>
      <c r="AE388" s="29"/>
      <c r="AR388" s="99" t="s">
        <v>310</v>
      </c>
      <c r="AT388" s="99" t="s">
        <v>207</v>
      </c>
      <c r="AU388" s="99" t="s">
        <v>83</v>
      </c>
      <c r="AY388" s="18" t="s">
        <v>204</v>
      </c>
      <c r="BE388" s="100">
        <f t="shared" si="44"/>
        <v>0</v>
      </c>
      <c r="BF388" s="100">
        <f t="shared" si="45"/>
        <v>0</v>
      </c>
      <c r="BG388" s="100">
        <f t="shared" si="46"/>
        <v>0</v>
      </c>
      <c r="BH388" s="100">
        <f t="shared" si="47"/>
        <v>0</v>
      </c>
      <c r="BI388" s="100">
        <f t="shared" si="48"/>
        <v>0</v>
      </c>
      <c r="BJ388" s="18" t="s">
        <v>81</v>
      </c>
      <c r="BK388" s="100">
        <f t="shared" si="49"/>
        <v>0</v>
      </c>
      <c r="BL388" s="18" t="s">
        <v>310</v>
      </c>
      <c r="BM388" s="99" t="s">
        <v>1490</v>
      </c>
    </row>
    <row r="389" spans="1:65" s="2" customFormat="1" ht="16.5" customHeight="1" x14ac:dyDescent="0.2">
      <c r="A389" s="111"/>
      <c r="B389" s="112"/>
      <c r="C389" s="187" t="s">
        <v>776</v>
      </c>
      <c r="D389" s="187" t="s">
        <v>207</v>
      </c>
      <c r="E389" s="188" t="s">
        <v>3355</v>
      </c>
      <c r="F389" s="189" t="s">
        <v>3356</v>
      </c>
      <c r="G389" s="190" t="s">
        <v>367</v>
      </c>
      <c r="H389" s="191">
        <v>2</v>
      </c>
      <c r="I389" s="192"/>
      <c r="J389" s="192">
        <f t="shared" si="40"/>
        <v>0</v>
      </c>
      <c r="K389" s="193"/>
      <c r="L389" s="112"/>
      <c r="M389" s="194" t="s">
        <v>1</v>
      </c>
      <c r="N389" s="195" t="s">
        <v>40</v>
      </c>
      <c r="O389" s="196">
        <v>0</v>
      </c>
      <c r="P389" s="196">
        <f t="shared" si="41"/>
        <v>0</v>
      </c>
      <c r="Q389" s="196">
        <v>0</v>
      </c>
      <c r="R389" s="196">
        <f t="shared" si="42"/>
        <v>0</v>
      </c>
      <c r="S389" s="196">
        <v>0</v>
      </c>
      <c r="T389" s="197">
        <f t="shared" si="43"/>
        <v>0</v>
      </c>
      <c r="U389" s="111"/>
      <c r="V389" s="111"/>
      <c r="W389" s="29"/>
      <c r="X389" s="29"/>
      <c r="Y389" s="29"/>
      <c r="Z389" s="29"/>
      <c r="AA389" s="29"/>
      <c r="AB389" s="29"/>
      <c r="AC389" s="29"/>
      <c r="AD389" s="29"/>
      <c r="AE389" s="29"/>
      <c r="AR389" s="99" t="s">
        <v>310</v>
      </c>
      <c r="AT389" s="99" t="s">
        <v>207</v>
      </c>
      <c r="AU389" s="99" t="s">
        <v>83</v>
      </c>
      <c r="AY389" s="18" t="s">
        <v>204</v>
      </c>
      <c r="BE389" s="100">
        <f t="shared" si="44"/>
        <v>0</v>
      </c>
      <c r="BF389" s="100">
        <f t="shared" si="45"/>
        <v>0</v>
      </c>
      <c r="BG389" s="100">
        <f t="shared" si="46"/>
        <v>0</v>
      </c>
      <c r="BH389" s="100">
        <f t="shared" si="47"/>
        <v>0</v>
      </c>
      <c r="BI389" s="100">
        <f t="shared" si="48"/>
        <v>0</v>
      </c>
      <c r="BJ389" s="18" t="s">
        <v>81</v>
      </c>
      <c r="BK389" s="100">
        <f t="shared" si="49"/>
        <v>0</v>
      </c>
      <c r="BL389" s="18" t="s">
        <v>310</v>
      </c>
      <c r="BM389" s="99" t="s">
        <v>1495</v>
      </c>
    </row>
    <row r="390" spans="1:65" s="2" customFormat="1" ht="16.5" customHeight="1" x14ac:dyDescent="0.2">
      <c r="A390" s="111"/>
      <c r="B390" s="112"/>
      <c r="C390" s="187" t="s">
        <v>1497</v>
      </c>
      <c r="D390" s="187" t="s">
        <v>207</v>
      </c>
      <c r="E390" s="188" t="s">
        <v>3357</v>
      </c>
      <c r="F390" s="189" t="s">
        <v>3358</v>
      </c>
      <c r="G390" s="190" t="s">
        <v>282</v>
      </c>
      <c r="H390" s="191">
        <v>2</v>
      </c>
      <c r="I390" s="192"/>
      <c r="J390" s="192">
        <f t="shared" si="40"/>
        <v>0</v>
      </c>
      <c r="K390" s="193"/>
      <c r="L390" s="112"/>
      <c r="M390" s="194" t="s">
        <v>1</v>
      </c>
      <c r="N390" s="195" t="s">
        <v>40</v>
      </c>
      <c r="O390" s="196">
        <v>0</v>
      </c>
      <c r="P390" s="196">
        <f t="shared" si="41"/>
        <v>0</v>
      </c>
      <c r="Q390" s="196">
        <v>0</v>
      </c>
      <c r="R390" s="196">
        <f t="shared" si="42"/>
        <v>0</v>
      </c>
      <c r="S390" s="196">
        <v>0</v>
      </c>
      <c r="T390" s="197">
        <f t="shared" si="43"/>
        <v>0</v>
      </c>
      <c r="U390" s="111"/>
      <c r="V390" s="111"/>
      <c r="W390" s="29"/>
      <c r="X390" s="29"/>
      <c r="Y390" s="29"/>
      <c r="Z390" s="29"/>
      <c r="AA390" s="29"/>
      <c r="AB390" s="29"/>
      <c r="AC390" s="29"/>
      <c r="AD390" s="29"/>
      <c r="AE390" s="29"/>
      <c r="AR390" s="99" t="s">
        <v>310</v>
      </c>
      <c r="AT390" s="99" t="s">
        <v>207</v>
      </c>
      <c r="AU390" s="99" t="s">
        <v>83</v>
      </c>
      <c r="AY390" s="18" t="s">
        <v>204</v>
      </c>
      <c r="BE390" s="100">
        <f t="shared" si="44"/>
        <v>0</v>
      </c>
      <c r="BF390" s="100">
        <f t="shared" si="45"/>
        <v>0</v>
      </c>
      <c r="BG390" s="100">
        <f t="shared" si="46"/>
        <v>0</v>
      </c>
      <c r="BH390" s="100">
        <f t="shared" si="47"/>
        <v>0</v>
      </c>
      <c r="BI390" s="100">
        <f t="shared" si="48"/>
        <v>0</v>
      </c>
      <c r="BJ390" s="18" t="s">
        <v>81</v>
      </c>
      <c r="BK390" s="100">
        <f t="shared" si="49"/>
        <v>0</v>
      </c>
      <c r="BL390" s="18" t="s">
        <v>310</v>
      </c>
      <c r="BM390" s="99" t="s">
        <v>1500</v>
      </c>
    </row>
    <row r="391" spans="1:65" s="2" customFormat="1" ht="16.5" customHeight="1" x14ac:dyDescent="0.2">
      <c r="A391" s="111"/>
      <c r="B391" s="112"/>
      <c r="C391" s="187" t="s">
        <v>785</v>
      </c>
      <c r="D391" s="187" t="s">
        <v>207</v>
      </c>
      <c r="E391" s="188" t="s">
        <v>3359</v>
      </c>
      <c r="F391" s="189" t="s">
        <v>3360</v>
      </c>
      <c r="G391" s="190" t="s">
        <v>282</v>
      </c>
      <c r="H391" s="191">
        <v>1</v>
      </c>
      <c r="I391" s="192"/>
      <c r="J391" s="192">
        <f t="shared" si="40"/>
        <v>0</v>
      </c>
      <c r="K391" s="193"/>
      <c r="L391" s="112"/>
      <c r="M391" s="194" t="s">
        <v>1</v>
      </c>
      <c r="N391" s="195" t="s">
        <v>40</v>
      </c>
      <c r="O391" s="196">
        <v>0</v>
      </c>
      <c r="P391" s="196">
        <f t="shared" si="41"/>
        <v>0</v>
      </c>
      <c r="Q391" s="196">
        <v>0</v>
      </c>
      <c r="R391" s="196">
        <f t="shared" si="42"/>
        <v>0</v>
      </c>
      <c r="S391" s="196">
        <v>0</v>
      </c>
      <c r="T391" s="197">
        <f t="shared" si="43"/>
        <v>0</v>
      </c>
      <c r="U391" s="111"/>
      <c r="V391" s="111"/>
      <c r="W391" s="29"/>
      <c r="X391" s="29"/>
      <c r="Y391" s="29"/>
      <c r="Z391" s="29"/>
      <c r="AA391" s="29"/>
      <c r="AB391" s="29"/>
      <c r="AC391" s="29"/>
      <c r="AD391" s="29"/>
      <c r="AE391" s="29"/>
      <c r="AR391" s="99" t="s">
        <v>310</v>
      </c>
      <c r="AT391" s="99" t="s">
        <v>207</v>
      </c>
      <c r="AU391" s="99" t="s">
        <v>83</v>
      </c>
      <c r="AY391" s="18" t="s">
        <v>204</v>
      </c>
      <c r="BE391" s="100">
        <f t="shared" si="44"/>
        <v>0</v>
      </c>
      <c r="BF391" s="100">
        <f t="shared" si="45"/>
        <v>0</v>
      </c>
      <c r="BG391" s="100">
        <f t="shared" si="46"/>
        <v>0</v>
      </c>
      <c r="BH391" s="100">
        <f t="shared" si="47"/>
        <v>0</v>
      </c>
      <c r="BI391" s="100">
        <f t="shared" si="48"/>
        <v>0</v>
      </c>
      <c r="BJ391" s="18" t="s">
        <v>81</v>
      </c>
      <c r="BK391" s="100">
        <f t="shared" si="49"/>
        <v>0</v>
      </c>
      <c r="BL391" s="18" t="s">
        <v>310</v>
      </c>
      <c r="BM391" s="99" t="s">
        <v>1503</v>
      </c>
    </row>
    <row r="392" spans="1:65" s="2" customFormat="1" ht="21.75" customHeight="1" x14ac:dyDescent="0.2">
      <c r="A392" s="111"/>
      <c r="B392" s="112"/>
      <c r="C392" s="187" t="s">
        <v>1504</v>
      </c>
      <c r="D392" s="187" t="s">
        <v>207</v>
      </c>
      <c r="E392" s="188" t="s">
        <v>3361</v>
      </c>
      <c r="F392" s="189" t="s">
        <v>3362</v>
      </c>
      <c r="G392" s="190" t="s">
        <v>282</v>
      </c>
      <c r="H392" s="191">
        <v>4</v>
      </c>
      <c r="I392" s="192"/>
      <c r="J392" s="192">
        <f t="shared" si="40"/>
        <v>0</v>
      </c>
      <c r="K392" s="193"/>
      <c r="L392" s="112"/>
      <c r="M392" s="194" t="s">
        <v>1</v>
      </c>
      <c r="N392" s="195" t="s">
        <v>40</v>
      </c>
      <c r="O392" s="196">
        <v>0</v>
      </c>
      <c r="P392" s="196">
        <f t="shared" si="41"/>
        <v>0</v>
      </c>
      <c r="Q392" s="196">
        <v>0</v>
      </c>
      <c r="R392" s="196">
        <f t="shared" si="42"/>
        <v>0</v>
      </c>
      <c r="S392" s="196">
        <v>0</v>
      </c>
      <c r="T392" s="197">
        <f t="shared" si="43"/>
        <v>0</v>
      </c>
      <c r="U392" s="111"/>
      <c r="V392" s="111"/>
      <c r="W392" s="29"/>
      <c r="X392" s="29"/>
      <c r="Y392" s="29"/>
      <c r="Z392" s="29"/>
      <c r="AA392" s="29"/>
      <c r="AB392" s="29"/>
      <c r="AC392" s="29"/>
      <c r="AD392" s="29"/>
      <c r="AE392" s="29"/>
      <c r="AR392" s="99" t="s">
        <v>310</v>
      </c>
      <c r="AT392" s="99" t="s">
        <v>207</v>
      </c>
      <c r="AU392" s="99" t="s">
        <v>83</v>
      </c>
      <c r="AY392" s="18" t="s">
        <v>204</v>
      </c>
      <c r="BE392" s="100">
        <f t="shared" si="44"/>
        <v>0</v>
      </c>
      <c r="BF392" s="100">
        <f t="shared" si="45"/>
        <v>0</v>
      </c>
      <c r="BG392" s="100">
        <f t="shared" si="46"/>
        <v>0</v>
      </c>
      <c r="BH392" s="100">
        <f t="shared" si="47"/>
        <v>0</v>
      </c>
      <c r="BI392" s="100">
        <f t="shared" si="48"/>
        <v>0</v>
      </c>
      <c r="BJ392" s="18" t="s">
        <v>81</v>
      </c>
      <c r="BK392" s="100">
        <f t="shared" si="49"/>
        <v>0</v>
      </c>
      <c r="BL392" s="18" t="s">
        <v>310</v>
      </c>
      <c r="BM392" s="99" t="s">
        <v>1507</v>
      </c>
    </row>
    <row r="393" spans="1:65" s="2" customFormat="1" ht="24.2" customHeight="1" x14ac:dyDescent="0.2">
      <c r="A393" s="111"/>
      <c r="B393" s="112"/>
      <c r="C393" s="187" t="s">
        <v>792</v>
      </c>
      <c r="D393" s="187" t="s">
        <v>207</v>
      </c>
      <c r="E393" s="188" t="s">
        <v>3363</v>
      </c>
      <c r="F393" s="189" t="s">
        <v>3364</v>
      </c>
      <c r="G393" s="190" t="s">
        <v>282</v>
      </c>
      <c r="H393" s="191">
        <v>2</v>
      </c>
      <c r="I393" s="192"/>
      <c r="J393" s="192">
        <f t="shared" si="40"/>
        <v>0</v>
      </c>
      <c r="K393" s="193"/>
      <c r="L393" s="112"/>
      <c r="M393" s="194" t="s">
        <v>1</v>
      </c>
      <c r="N393" s="195" t="s">
        <v>40</v>
      </c>
      <c r="O393" s="196">
        <v>0</v>
      </c>
      <c r="P393" s="196">
        <f t="shared" si="41"/>
        <v>0</v>
      </c>
      <c r="Q393" s="196">
        <v>0</v>
      </c>
      <c r="R393" s="196">
        <f t="shared" si="42"/>
        <v>0</v>
      </c>
      <c r="S393" s="196">
        <v>0</v>
      </c>
      <c r="T393" s="197">
        <f t="shared" si="43"/>
        <v>0</v>
      </c>
      <c r="U393" s="111"/>
      <c r="V393" s="111"/>
      <c r="W393" s="29"/>
      <c r="X393" s="29"/>
      <c r="Y393" s="29"/>
      <c r="Z393" s="29"/>
      <c r="AA393" s="29"/>
      <c r="AB393" s="29"/>
      <c r="AC393" s="29"/>
      <c r="AD393" s="29"/>
      <c r="AE393" s="29"/>
      <c r="AR393" s="99" t="s">
        <v>310</v>
      </c>
      <c r="AT393" s="99" t="s">
        <v>207</v>
      </c>
      <c r="AU393" s="99" t="s">
        <v>83</v>
      </c>
      <c r="AY393" s="18" t="s">
        <v>204</v>
      </c>
      <c r="BE393" s="100">
        <f t="shared" si="44"/>
        <v>0</v>
      </c>
      <c r="BF393" s="100">
        <f t="shared" si="45"/>
        <v>0</v>
      </c>
      <c r="BG393" s="100">
        <f t="shared" si="46"/>
        <v>0</v>
      </c>
      <c r="BH393" s="100">
        <f t="shared" si="47"/>
        <v>0</v>
      </c>
      <c r="BI393" s="100">
        <f t="shared" si="48"/>
        <v>0</v>
      </c>
      <c r="BJ393" s="18" t="s">
        <v>81</v>
      </c>
      <c r="BK393" s="100">
        <f t="shared" si="49"/>
        <v>0</v>
      </c>
      <c r="BL393" s="18" t="s">
        <v>310</v>
      </c>
      <c r="BM393" s="99" t="s">
        <v>1510</v>
      </c>
    </row>
    <row r="394" spans="1:65" s="2" customFormat="1" ht="24.2" customHeight="1" x14ac:dyDescent="0.2">
      <c r="A394" s="111"/>
      <c r="B394" s="112"/>
      <c r="C394" s="215" t="s">
        <v>1511</v>
      </c>
      <c r="D394" s="215" t="s">
        <v>1071</v>
      </c>
      <c r="E394" s="216" t="s">
        <v>3365</v>
      </c>
      <c r="F394" s="217" t="s">
        <v>3366</v>
      </c>
      <c r="G394" s="218" t="s">
        <v>282</v>
      </c>
      <c r="H394" s="219">
        <v>2</v>
      </c>
      <c r="I394" s="220"/>
      <c r="J394" s="220">
        <f t="shared" si="40"/>
        <v>0</v>
      </c>
      <c r="K394" s="221"/>
      <c r="L394" s="222"/>
      <c r="M394" s="223" t="s">
        <v>1</v>
      </c>
      <c r="N394" s="224" t="s">
        <v>40</v>
      </c>
      <c r="O394" s="196">
        <v>0</v>
      </c>
      <c r="P394" s="196">
        <f t="shared" si="41"/>
        <v>0</v>
      </c>
      <c r="Q394" s="196">
        <v>0</v>
      </c>
      <c r="R394" s="196">
        <f t="shared" si="42"/>
        <v>0</v>
      </c>
      <c r="S394" s="196">
        <v>0</v>
      </c>
      <c r="T394" s="197">
        <f t="shared" si="43"/>
        <v>0</v>
      </c>
      <c r="U394" s="111"/>
      <c r="V394" s="111"/>
      <c r="W394" s="29"/>
      <c r="X394" s="29"/>
      <c r="Y394" s="29"/>
      <c r="Z394" s="29"/>
      <c r="AA394" s="29"/>
      <c r="AB394" s="29"/>
      <c r="AC394" s="29"/>
      <c r="AD394" s="29"/>
      <c r="AE394" s="29"/>
      <c r="AR394" s="99" t="s">
        <v>368</v>
      </c>
      <c r="AT394" s="99" t="s">
        <v>1071</v>
      </c>
      <c r="AU394" s="99" t="s">
        <v>83</v>
      </c>
      <c r="AY394" s="18" t="s">
        <v>204</v>
      </c>
      <c r="BE394" s="100">
        <f t="shared" si="44"/>
        <v>0</v>
      </c>
      <c r="BF394" s="100">
        <f t="shared" si="45"/>
        <v>0</v>
      </c>
      <c r="BG394" s="100">
        <f t="shared" si="46"/>
        <v>0</v>
      </c>
      <c r="BH394" s="100">
        <f t="shared" si="47"/>
        <v>0</v>
      </c>
      <c r="BI394" s="100">
        <f t="shared" si="48"/>
        <v>0</v>
      </c>
      <c r="BJ394" s="18" t="s">
        <v>81</v>
      </c>
      <c r="BK394" s="100">
        <f t="shared" si="49"/>
        <v>0</v>
      </c>
      <c r="BL394" s="18" t="s">
        <v>310</v>
      </c>
      <c r="BM394" s="99" t="s">
        <v>1514</v>
      </c>
    </row>
    <row r="395" spans="1:65" s="2" customFormat="1" ht="21.75" customHeight="1" x14ac:dyDescent="0.2">
      <c r="A395" s="111"/>
      <c r="B395" s="112"/>
      <c r="C395" s="187" t="s">
        <v>796</v>
      </c>
      <c r="D395" s="187" t="s">
        <v>207</v>
      </c>
      <c r="E395" s="188" t="s">
        <v>3367</v>
      </c>
      <c r="F395" s="189" t="s">
        <v>3368</v>
      </c>
      <c r="G395" s="190" t="s">
        <v>282</v>
      </c>
      <c r="H395" s="191">
        <v>2</v>
      </c>
      <c r="I395" s="192"/>
      <c r="J395" s="192">
        <f t="shared" si="40"/>
        <v>0</v>
      </c>
      <c r="K395" s="193"/>
      <c r="L395" s="112"/>
      <c r="M395" s="194" t="s">
        <v>1</v>
      </c>
      <c r="N395" s="195" t="s">
        <v>40</v>
      </c>
      <c r="O395" s="196">
        <v>0</v>
      </c>
      <c r="P395" s="196">
        <f t="shared" si="41"/>
        <v>0</v>
      </c>
      <c r="Q395" s="196">
        <v>0</v>
      </c>
      <c r="R395" s="196">
        <f t="shared" si="42"/>
        <v>0</v>
      </c>
      <c r="S395" s="196">
        <v>0</v>
      </c>
      <c r="T395" s="197">
        <f t="shared" si="43"/>
        <v>0</v>
      </c>
      <c r="U395" s="111"/>
      <c r="V395" s="111"/>
      <c r="W395" s="29"/>
      <c r="X395" s="29"/>
      <c r="Y395" s="29"/>
      <c r="Z395" s="29"/>
      <c r="AA395" s="29"/>
      <c r="AB395" s="29"/>
      <c r="AC395" s="29"/>
      <c r="AD395" s="29"/>
      <c r="AE395" s="29"/>
      <c r="AR395" s="99" t="s">
        <v>310</v>
      </c>
      <c r="AT395" s="99" t="s">
        <v>207</v>
      </c>
      <c r="AU395" s="99" t="s">
        <v>83</v>
      </c>
      <c r="AY395" s="18" t="s">
        <v>204</v>
      </c>
      <c r="BE395" s="100">
        <f t="shared" si="44"/>
        <v>0</v>
      </c>
      <c r="BF395" s="100">
        <f t="shared" si="45"/>
        <v>0</v>
      </c>
      <c r="BG395" s="100">
        <f t="shared" si="46"/>
        <v>0</v>
      </c>
      <c r="BH395" s="100">
        <f t="shared" si="47"/>
        <v>0</v>
      </c>
      <c r="BI395" s="100">
        <f t="shared" si="48"/>
        <v>0</v>
      </c>
      <c r="BJ395" s="18" t="s">
        <v>81</v>
      </c>
      <c r="BK395" s="100">
        <f t="shared" si="49"/>
        <v>0</v>
      </c>
      <c r="BL395" s="18" t="s">
        <v>310</v>
      </c>
      <c r="BM395" s="99" t="s">
        <v>1519</v>
      </c>
    </row>
    <row r="396" spans="1:65" s="2" customFormat="1" ht="21.75" customHeight="1" x14ac:dyDescent="0.2">
      <c r="A396" s="111"/>
      <c r="B396" s="112"/>
      <c r="C396" s="187" t="s">
        <v>1520</v>
      </c>
      <c r="D396" s="187" t="s">
        <v>207</v>
      </c>
      <c r="E396" s="188" t="s">
        <v>3369</v>
      </c>
      <c r="F396" s="189" t="s">
        <v>3370</v>
      </c>
      <c r="G396" s="190" t="s">
        <v>367</v>
      </c>
      <c r="H396" s="191">
        <v>64.5</v>
      </c>
      <c r="I396" s="192"/>
      <c r="J396" s="192">
        <f t="shared" si="40"/>
        <v>0</v>
      </c>
      <c r="K396" s="193"/>
      <c r="L396" s="112"/>
      <c r="M396" s="194" t="s">
        <v>1</v>
      </c>
      <c r="N396" s="195" t="s">
        <v>40</v>
      </c>
      <c r="O396" s="196">
        <v>0</v>
      </c>
      <c r="P396" s="196">
        <f t="shared" si="41"/>
        <v>0</v>
      </c>
      <c r="Q396" s="196">
        <v>0</v>
      </c>
      <c r="R396" s="196">
        <f t="shared" si="42"/>
        <v>0</v>
      </c>
      <c r="S396" s="196">
        <v>0</v>
      </c>
      <c r="T396" s="197">
        <f t="shared" si="43"/>
        <v>0</v>
      </c>
      <c r="U396" s="111"/>
      <c r="V396" s="111"/>
      <c r="W396" s="29"/>
      <c r="X396" s="29"/>
      <c r="Y396" s="29"/>
      <c r="Z396" s="29"/>
      <c r="AA396" s="29"/>
      <c r="AB396" s="29"/>
      <c r="AC396" s="29"/>
      <c r="AD396" s="29"/>
      <c r="AE396" s="29"/>
      <c r="AR396" s="99" t="s">
        <v>310</v>
      </c>
      <c r="AT396" s="99" t="s">
        <v>207</v>
      </c>
      <c r="AU396" s="99" t="s">
        <v>83</v>
      </c>
      <c r="AY396" s="18" t="s">
        <v>204</v>
      </c>
      <c r="BE396" s="100">
        <f t="shared" si="44"/>
        <v>0</v>
      </c>
      <c r="BF396" s="100">
        <f t="shared" si="45"/>
        <v>0</v>
      </c>
      <c r="BG396" s="100">
        <f t="shared" si="46"/>
        <v>0</v>
      </c>
      <c r="BH396" s="100">
        <f t="shared" si="47"/>
        <v>0</v>
      </c>
      <c r="BI396" s="100">
        <f t="shared" si="48"/>
        <v>0</v>
      </c>
      <c r="BJ396" s="18" t="s">
        <v>81</v>
      </c>
      <c r="BK396" s="100">
        <f t="shared" si="49"/>
        <v>0</v>
      </c>
      <c r="BL396" s="18" t="s">
        <v>310</v>
      </c>
      <c r="BM396" s="99" t="s">
        <v>1523</v>
      </c>
    </row>
    <row r="397" spans="1:65" s="14" customFormat="1" x14ac:dyDescent="0.2">
      <c r="A397" s="198"/>
      <c r="B397" s="199"/>
      <c r="C397" s="198"/>
      <c r="D397" s="200" t="s">
        <v>212</v>
      </c>
      <c r="E397" s="201" t="s">
        <v>1</v>
      </c>
      <c r="F397" s="202" t="s">
        <v>3371</v>
      </c>
      <c r="G397" s="198"/>
      <c r="H397" s="203">
        <v>22</v>
      </c>
      <c r="I397" s="198"/>
      <c r="J397" s="198"/>
      <c r="K397" s="198"/>
      <c r="L397" s="199"/>
      <c r="M397" s="204"/>
      <c r="N397" s="205"/>
      <c r="O397" s="205"/>
      <c r="P397" s="205"/>
      <c r="Q397" s="205"/>
      <c r="R397" s="205"/>
      <c r="S397" s="205"/>
      <c r="T397" s="206"/>
      <c r="U397" s="198"/>
      <c r="V397" s="198"/>
      <c r="AT397" s="102" t="s">
        <v>212</v>
      </c>
      <c r="AU397" s="102" t="s">
        <v>83</v>
      </c>
      <c r="AV397" s="14" t="s">
        <v>83</v>
      </c>
      <c r="AW397" s="14" t="s">
        <v>32</v>
      </c>
      <c r="AX397" s="14" t="s">
        <v>75</v>
      </c>
      <c r="AY397" s="102" t="s">
        <v>204</v>
      </c>
    </row>
    <row r="398" spans="1:65" s="14" customFormat="1" x14ac:dyDescent="0.2">
      <c r="A398" s="198"/>
      <c r="B398" s="199"/>
      <c r="C398" s="198"/>
      <c r="D398" s="200" t="s">
        <v>212</v>
      </c>
      <c r="E398" s="201" t="s">
        <v>1</v>
      </c>
      <c r="F398" s="202" t="s">
        <v>3372</v>
      </c>
      <c r="G398" s="198"/>
      <c r="H398" s="203">
        <v>42.5</v>
      </c>
      <c r="I398" s="198"/>
      <c r="J398" s="198"/>
      <c r="K398" s="198"/>
      <c r="L398" s="199"/>
      <c r="M398" s="204"/>
      <c r="N398" s="205"/>
      <c r="O398" s="205"/>
      <c r="P398" s="205"/>
      <c r="Q398" s="205"/>
      <c r="R398" s="205"/>
      <c r="S398" s="205"/>
      <c r="T398" s="206"/>
      <c r="U398" s="198"/>
      <c r="V398" s="198"/>
      <c r="AT398" s="102" t="s">
        <v>212</v>
      </c>
      <c r="AU398" s="102" t="s">
        <v>83</v>
      </c>
      <c r="AV398" s="14" t="s">
        <v>83</v>
      </c>
      <c r="AW398" s="14" t="s">
        <v>32</v>
      </c>
      <c r="AX398" s="14" t="s">
        <v>75</v>
      </c>
      <c r="AY398" s="102" t="s">
        <v>204</v>
      </c>
    </row>
    <row r="399" spans="1:65" s="15" customFormat="1" x14ac:dyDescent="0.2">
      <c r="A399" s="207"/>
      <c r="B399" s="208"/>
      <c r="C399" s="207"/>
      <c r="D399" s="200" t="s">
        <v>212</v>
      </c>
      <c r="E399" s="209" t="s">
        <v>1</v>
      </c>
      <c r="F399" s="210" t="s">
        <v>227</v>
      </c>
      <c r="G399" s="207"/>
      <c r="H399" s="211">
        <v>64.5</v>
      </c>
      <c r="I399" s="207"/>
      <c r="J399" s="207"/>
      <c r="K399" s="207"/>
      <c r="L399" s="208"/>
      <c r="M399" s="212"/>
      <c r="N399" s="213"/>
      <c r="O399" s="213"/>
      <c r="P399" s="213"/>
      <c r="Q399" s="213"/>
      <c r="R399" s="213"/>
      <c r="S399" s="213"/>
      <c r="T399" s="214"/>
      <c r="U399" s="207"/>
      <c r="V399" s="207"/>
      <c r="AT399" s="103" t="s">
        <v>212</v>
      </c>
      <c r="AU399" s="103" t="s">
        <v>83</v>
      </c>
      <c r="AV399" s="15" t="s">
        <v>211</v>
      </c>
      <c r="AW399" s="15" t="s">
        <v>32</v>
      </c>
      <c r="AX399" s="15" t="s">
        <v>81</v>
      </c>
      <c r="AY399" s="103" t="s">
        <v>204</v>
      </c>
    </row>
    <row r="400" spans="1:65" s="2" customFormat="1" ht="24.2" customHeight="1" x14ac:dyDescent="0.2">
      <c r="A400" s="111"/>
      <c r="B400" s="112"/>
      <c r="C400" s="187" t="s">
        <v>806</v>
      </c>
      <c r="D400" s="187" t="s">
        <v>207</v>
      </c>
      <c r="E400" s="188" t="s">
        <v>3373</v>
      </c>
      <c r="F400" s="189" t="s">
        <v>3374</v>
      </c>
      <c r="G400" s="190" t="s">
        <v>367</v>
      </c>
      <c r="H400" s="191">
        <v>70</v>
      </c>
      <c r="I400" s="192"/>
      <c r="J400" s="192">
        <f>ROUND(I400*H400,2)</f>
        <v>0</v>
      </c>
      <c r="K400" s="193"/>
      <c r="L400" s="112"/>
      <c r="M400" s="194" t="s">
        <v>1</v>
      </c>
      <c r="N400" s="195" t="s">
        <v>40</v>
      </c>
      <c r="O400" s="196">
        <v>0</v>
      </c>
      <c r="P400" s="196">
        <f>O400*H400</f>
        <v>0</v>
      </c>
      <c r="Q400" s="196">
        <v>0</v>
      </c>
      <c r="R400" s="196">
        <f>Q400*H400</f>
        <v>0</v>
      </c>
      <c r="S400" s="196">
        <v>0</v>
      </c>
      <c r="T400" s="197">
        <f>S400*H400</f>
        <v>0</v>
      </c>
      <c r="U400" s="111"/>
      <c r="V400" s="111"/>
      <c r="W400" s="29"/>
      <c r="X400" s="29"/>
      <c r="Y400" s="29"/>
      <c r="Z400" s="29"/>
      <c r="AA400" s="29"/>
      <c r="AB400" s="29"/>
      <c r="AC400" s="29"/>
      <c r="AD400" s="29"/>
      <c r="AE400" s="29"/>
      <c r="AR400" s="99" t="s">
        <v>310</v>
      </c>
      <c r="AT400" s="99" t="s">
        <v>207</v>
      </c>
      <c r="AU400" s="99" t="s">
        <v>83</v>
      </c>
      <c r="AY400" s="18" t="s">
        <v>204</v>
      </c>
      <c r="BE400" s="100">
        <f>IF(N400="základní",J400,0)</f>
        <v>0</v>
      </c>
      <c r="BF400" s="100">
        <f>IF(N400="snížená",J400,0)</f>
        <v>0</v>
      </c>
      <c r="BG400" s="100">
        <f>IF(N400="zákl. přenesená",J400,0)</f>
        <v>0</v>
      </c>
      <c r="BH400" s="100">
        <f>IF(N400="sníž. přenesená",J400,0)</f>
        <v>0</v>
      </c>
      <c r="BI400" s="100">
        <f>IF(N400="nulová",J400,0)</f>
        <v>0</v>
      </c>
      <c r="BJ400" s="18" t="s">
        <v>81</v>
      </c>
      <c r="BK400" s="100">
        <f>ROUND(I400*H400,2)</f>
        <v>0</v>
      </c>
      <c r="BL400" s="18" t="s">
        <v>310</v>
      </c>
      <c r="BM400" s="99" t="s">
        <v>1525</v>
      </c>
    </row>
    <row r="401" spans="1:65" s="14" customFormat="1" x14ac:dyDescent="0.2">
      <c r="A401" s="198"/>
      <c r="B401" s="199"/>
      <c r="C401" s="198"/>
      <c r="D401" s="200" t="s">
        <v>212</v>
      </c>
      <c r="E401" s="201" t="s">
        <v>1</v>
      </c>
      <c r="F401" s="202" t="s">
        <v>3375</v>
      </c>
      <c r="G401" s="198"/>
      <c r="H401" s="203">
        <v>70</v>
      </c>
      <c r="I401" s="198"/>
      <c r="J401" s="198"/>
      <c r="K401" s="198"/>
      <c r="L401" s="199"/>
      <c r="M401" s="204"/>
      <c r="N401" s="205"/>
      <c r="O401" s="205"/>
      <c r="P401" s="205"/>
      <c r="Q401" s="205"/>
      <c r="R401" s="205"/>
      <c r="S401" s="205"/>
      <c r="T401" s="206"/>
      <c r="U401" s="198"/>
      <c r="V401" s="198"/>
      <c r="AT401" s="102" t="s">
        <v>212</v>
      </c>
      <c r="AU401" s="102" t="s">
        <v>83</v>
      </c>
      <c r="AV401" s="14" t="s">
        <v>83</v>
      </c>
      <c r="AW401" s="14" t="s">
        <v>32</v>
      </c>
      <c r="AX401" s="14" t="s">
        <v>75</v>
      </c>
      <c r="AY401" s="102" t="s">
        <v>204</v>
      </c>
    </row>
    <row r="402" spans="1:65" s="15" customFormat="1" x14ac:dyDescent="0.2">
      <c r="A402" s="207"/>
      <c r="B402" s="208"/>
      <c r="C402" s="207"/>
      <c r="D402" s="200" t="s">
        <v>212</v>
      </c>
      <c r="E402" s="209" t="s">
        <v>1</v>
      </c>
      <c r="F402" s="210" t="s">
        <v>227</v>
      </c>
      <c r="G402" s="207"/>
      <c r="H402" s="211">
        <v>70</v>
      </c>
      <c r="I402" s="207"/>
      <c r="J402" s="207"/>
      <c r="K402" s="207"/>
      <c r="L402" s="208"/>
      <c r="M402" s="212"/>
      <c r="N402" s="213"/>
      <c r="O402" s="213"/>
      <c r="P402" s="213"/>
      <c r="Q402" s="213"/>
      <c r="R402" s="213"/>
      <c r="S402" s="213"/>
      <c r="T402" s="214"/>
      <c r="U402" s="207"/>
      <c r="V402" s="207"/>
      <c r="AT402" s="103" t="s">
        <v>212</v>
      </c>
      <c r="AU402" s="103" t="s">
        <v>83</v>
      </c>
      <c r="AV402" s="15" t="s">
        <v>211</v>
      </c>
      <c r="AW402" s="15" t="s">
        <v>32</v>
      </c>
      <c r="AX402" s="15" t="s">
        <v>81</v>
      </c>
      <c r="AY402" s="103" t="s">
        <v>204</v>
      </c>
    </row>
    <row r="403" spans="1:65" s="2" customFormat="1" ht="24.2" customHeight="1" x14ac:dyDescent="0.2">
      <c r="A403" s="111"/>
      <c r="B403" s="112"/>
      <c r="C403" s="187" t="s">
        <v>1527</v>
      </c>
      <c r="D403" s="187" t="s">
        <v>207</v>
      </c>
      <c r="E403" s="188" t="s">
        <v>3376</v>
      </c>
      <c r="F403" s="189" t="s">
        <v>3377</v>
      </c>
      <c r="G403" s="190" t="s">
        <v>859</v>
      </c>
      <c r="H403" s="191">
        <v>3.5999999999999997E-2</v>
      </c>
      <c r="I403" s="192"/>
      <c r="J403" s="192">
        <f>ROUND(I403*H403,2)</f>
        <v>0</v>
      </c>
      <c r="K403" s="193"/>
      <c r="L403" s="112"/>
      <c r="M403" s="194" t="s">
        <v>1</v>
      </c>
      <c r="N403" s="195" t="s">
        <v>40</v>
      </c>
      <c r="O403" s="196">
        <v>0</v>
      </c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111"/>
      <c r="V403" s="111"/>
      <c r="W403" s="29"/>
      <c r="X403" s="29"/>
      <c r="Y403" s="29"/>
      <c r="Z403" s="29"/>
      <c r="AA403" s="29"/>
      <c r="AB403" s="29"/>
      <c r="AC403" s="29"/>
      <c r="AD403" s="29"/>
      <c r="AE403" s="29"/>
      <c r="AR403" s="99" t="s">
        <v>310</v>
      </c>
      <c r="AT403" s="99" t="s">
        <v>207</v>
      </c>
      <c r="AU403" s="99" t="s">
        <v>83</v>
      </c>
      <c r="AY403" s="18" t="s">
        <v>204</v>
      </c>
      <c r="BE403" s="100">
        <f>IF(N403="základní",J403,0)</f>
        <v>0</v>
      </c>
      <c r="BF403" s="100">
        <f>IF(N403="snížená",J403,0)</f>
        <v>0</v>
      </c>
      <c r="BG403" s="100">
        <f>IF(N403="zákl. přenesená",J403,0)</f>
        <v>0</v>
      </c>
      <c r="BH403" s="100">
        <f>IF(N403="sníž. přenesená",J403,0)</f>
        <v>0</v>
      </c>
      <c r="BI403" s="100">
        <f>IF(N403="nulová",J403,0)</f>
        <v>0</v>
      </c>
      <c r="BJ403" s="18" t="s">
        <v>81</v>
      </c>
      <c r="BK403" s="100">
        <f>ROUND(I403*H403,2)</f>
        <v>0</v>
      </c>
      <c r="BL403" s="18" t="s">
        <v>310</v>
      </c>
      <c r="BM403" s="99" t="s">
        <v>1530</v>
      </c>
    </row>
    <row r="404" spans="1:65" s="2" customFormat="1" ht="24.2" customHeight="1" x14ac:dyDescent="0.2">
      <c r="A404" s="111"/>
      <c r="B404" s="112"/>
      <c r="C404" s="187" t="s">
        <v>810</v>
      </c>
      <c r="D404" s="187" t="s">
        <v>207</v>
      </c>
      <c r="E404" s="188" t="s">
        <v>3378</v>
      </c>
      <c r="F404" s="189" t="s">
        <v>3379</v>
      </c>
      <c r="G404" s="190" t="s">
        <v>859</v>
      </c>
      <c r="H404" s="191">
        <v>3.5999999999999997E-2</v>
      </c>
      <c r="I404" s="192"/>
      <c r="J404" s="192">
        <f>ROUND(I404*H404,2)</f>
        <v>0</v>
      </c>
      <c r="K404" s="193"/>
      <c r="L404" s="112"/>
      <c r="M404" s="194" t="s">
        <v>1</v>
      </c>
      <c r="N404" s="195" t="s">
        <v>40</v>
      </c>
      <c r="O404" s="196">
        <v>0</v>
      </c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111"/>
      <c r="V404" s="111"/>
      <c r="W404" s="29"/>
      <c r="X404" s="29"/>
      <c r="Y404" s="29"/>
      <c r="Z404" s="29"/>
      <c r="AA404" s="29"/>
      <c r="AB404" s="29"/>
      <c r="AC404" s="29"/>
      <c r="AD404" s="29"/>
      <c r="AE404" s="29"/>
      <c r="AR404" s="99" t="s">
        <v>310</v>
      </c>
      <c r="AT404" s="99" t="s">
        <v>207</v>
      </c>
      <c r="AU404" s="99" t="s">
        <v>83</v>
      </c>
      <c r="AY404" s="18" t="s">
        <v>204</v>
      </c>
      <c r="BE404" s="100">
        <f>IF(N404="základní",J404,0)</f>
        <v>0</v>
      </c>
      <c r="BF404" s="100">
        <f>IF(N404="snížená",J404,0)</f>
        <v>0</v>
      </c>
      <c r="BG404" s="100">
        <f>IF(N404="zákl. přenesená",J404,0)</f>
        <v>0</v>
      </c>
      <c r="BH404" s="100">
        <f>IF(N404="sníž. přenesená",J404,0)</f>
        <v>0</v>
      </c>
      <c r="BI404" s="100">
        <f>IF(N404="nulová",J404,0)</f>
        <v>0</v>
      </c>
      <c r="BJ404" s="18" t="s">
        <v>81</v>
      </c>
      <c r="BK404" s="100">
        <f>ROUND(I404*H404,2)</f>
        <v>0</v>
      </c>
      <c r="BL404" s="18" t="s">
        <v>310</v>
      </c>
      <c r="BM404" s="99" t="s">
        <v>1534</v>
      </c>
    </row>
    <row r="405" spans="1:65" s="2" customFormat="1" ht="24.2" customHeight="1" x14ac:dyDescent="0.2">
      <c r="A405" s="111"/>
      <c r="B405" s="112"/>
      <c r="C405" s="187" t="s">
        <v>1535</v>
      </c>
      <c r="D405" s="187" t="s">
        <v>207</v>
      </c>
      <c r="E405" s="188" t="s">
        <v>3380</v>
      </c>
      <c r="F405" s="189" t="s">
        <v>3381</v>
      </c>
      <c r="G405" s="190" t="s">
        <v>859</v>
      </c>
      <c r="H405" s="191">
        <v>3.5999999999999997E-2</v>
      </c>
      <c r="I405" s="192"/>
      <c r="J405" s="192">
        <f>ROUND(I405*H405,2)</f>
        <v>0</v>
      </c>
      <c r="K405" s="193"/>
      <c r="L405" s="112"/>
      <c r="M405" s="194" t="s">
        <v>1</v>
      </c>
      <c r="N405" s="195" t="s">
        <v>40</v>
      </c>
      <c r="O405" s="196">
        <v>0</v>
      </c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U405" s="111"/>
      <c r="V405" s="111"/>
      <c r="W405" s="29"/>
      <c r="X405" s="29"/>
      <c r="Y405" s="29"/>
      <c r="Z405" s="29"/>
      <c r="AA405" s="29"/>
      <c r="AB405" s="29"/>
      <c r="AC405" s="29"/>
      <c r="AD405" s="29"/>
      <c r="AE405" s="29"/>
      <c r="AR405" s="99" t="s">
        <v>310</v>
      </c>
      <c r="AT405" s="99" t="s">
        <v>207</v>
      </c>
      <c r="AU405" s="99" t="s">
        <v>83</v>
      </c>
      <c r="AY405" s="18" t="s">
        <v>204</v>
      </c>
      <c r="BE405" s="100">
        <f>IF(N405="základní",J405,0)</f>
        <v>0</v>
      </c>
      <c r="BF405" s="100">
        <f>IF(N405="snížená",J405,0)</f>
        <v>0</v>
      </c>
      <c r="BG405" s="100">
        <f>IF(N405="zákl. přenesená",J405,0)</f>
        <v>0</v>
      </c>
      <c r="BH405" s="100">
        <f>IF(N405="sníž. přenesená",J405,0)</f>
        <v>0</v>
      </c>
      <c r="BI405" s="100">
        <f>IF(N405="nulová",J405,0)</f>
        <v>0</v>
      </c>
      <c r="BJ405" s="18" t="s">
        <v>81</v>
      </c>
      <c r="BK405" s="100">
        <f>ROUND(I405*H405,2)</f>
        <v>0</v>
      </c>
      <c r="BL405" s="18" t="s">
        <v>310</v>
      </c>
      <c r="BM405" s="99" t="s">
        <v>1538</v>
      </c>
    </row>
    <row r="406" spans="1:65" s="12" customFormat="1" ht="22.9" customHeight="1" x14ac:dyDescent="0.2">
      <c r="A406" s="176"/>
      <c r="B406" s="177"/>
      <c r="C406" s="176"/>
      <c r="D406" s="178" t="s">
        <v>74</v>
      </c>
      <c r="E406" s="185" t="s">
        <v>3382</v>
      </c>
      <c r="F406" s="185" t="s">
        <v>3383</v>
      </c>
      <c r="G406" s="176"/>
      <c r="H406" s="176"/>
      <c r="I406" s="176"/>
      <c r="J406" s="186">
        <f>BK406</f>
        <v>0</v>
      </c>
      <c r="K406" s="176"/>
      <c r="L406" s="177"/>
      <c r="M406" s="181"/>
      <c r="N406" s="182"/>
      <c r="O406" s="182"/>
      <c r="P406" s="183">
        <f>SUM(P407:P441)</f>
        <v>0</v>
      </c>
      <c r="Q406" s="182"/>
      <c r="R406" s="183">
        <f>SUM(R407:R441)</f>
        <v>0</v>
      </c>
      <c r="S406" s="182"/>
      <c r="T406" s="184">
        <f>SUM(T407:T441)</f>
        <v>0</v>
      </c>
      <c r="U406" s="176"/>
      <c r="V406" s="176"/>
      <c r="AR406" s="96" t="s">
        <v>83</v>
      </c>
      <c r="AT406" s="97" t="s">
        <v>74</v>
      </c>
      <c r="AU406" s="97" t="s">
        <v>81</v>
      </c>
      <c r="AY406" s="96" t="s">
        <v>204</v>
      </c>
      <c r="BK406" s="98">
        <f>SUM(BK407:BK441)</f>
        <v>0</v>
      </c>
    </row>
    <row r="407" spans="1:65" s="2" customFormat="1" ht="21.75" customHeight="1" x14ac:dyDescent="0.2">
      <c r="A407" s="111"/>
      <c r="B407" s="112"/>
      <c r="C407" s="187" t="s">
        <v>813</v>
      </c>
      <c r="D407" s="187" t="s">
        <v>207</v>
      </c>
      <c r="E407" s="188" t="s">
        <v>3384</v>
      </c>
      <c r="F407" s="189" t="s">
        <v>3385</v>
      </c>
      <c r="G407" s="190" t="s">
        <v>367</v>
      </c>
      <c r="H407" s="191">
        <v>4</v>
      </c>
      <c r="I407" s="192"/>
      <c r="J407" s="192">
        <f>ROUND(I407*H407,2)</f>
        <v>0</v>
      </c>
      <c r="K407" s="193"/>
      <c r="L407" s="112"/>
      <c r="M407" s="194" t="s">
        <v>1</v>
      </c>
      <c r="N407" s="195" t="s">
        <v>40</v>
      </c>
      <c r="O407" s="196">
        <v>0</v>
      </c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111"/>
      <c r="V407" s="111"/>
      <c r="W407" s="29"/>
      <c r="X407" s="29"/>
      <c r="Y407" s="29"/>
      <c r="Z407" s="29"/>
      <c r="AA407" s="29"/>
      <c r="AB407" s="29"/>
      <c r="AC407" s="29"/>
      <c r="AD407" s="29"/>
      <c r="AE407" s="29"/>
      <c r="AR407" s="99" t="s">
        <v>310</v>
      </c>
      <c r="AT407" s="99" t="s">
        <v>207</v>
      </c>
      <c r="AU407" s="99" t="s">
        <v>83</v>
      </c>
      <c r="AY407" s="18" t="s">
        <v>204</v>
      </c>
      <c r="BE407" s="100">
        <f>IF(N407="základní",J407,0)</f>
        <v>0</v>
      </c>
      <c r="BF407" s="100">
        <f>IF(N407="snížená",J407,0)</f>
        <v>0</v>
      </c>
      <c r="BG407" s="100">
        <f>IF(N407="zákl. přenesená",J407,0)</f>
        <v>0</v>
      </c>
      <c r="BH407" s="100">
        <f>IF(N407="sníž. přenesená",J407,0)</f>
        <v>0</v>
      </c>
      <c r="BI407" s="100">
        <f>IF(N407="nulová",J407,0)</f>
        <v>0</v>
      </c>
      <c r="BJ407" s="18" t="s">
        <v>81</v>
      </c>
      <c r="BK407" s="100">
        <f>ROUND(I407*H407,2)</f>
        <v>0</v>
      </c>
      <c r="BL407" s="18" t="s">
        <v>310</v>
      </c>
      <c r="BM407" s="99" t="s">
        <v>1541</v>
      </c>
    </row>
    <row r="408" spans="1:65" s="2" customFormat="1" ht="24.2" customHeight="1" x14ac:dyDescent="0.2">
      <c r="A408" s="111"/>
      <c r="B408" s="112"/>
      <c r="C408" s="187" t="s">
        <v>1542</v>
      </c>
      <c r="D408" s="187" t="s">
        <v>207</v>
      </c>
      <c r="E408" s="188" t="s">
        <v>3386</v>
      </c>
      <c r="F408" s="189" t="s">
        <v>3387</v>
      </c>
      <c r="G408" s="190" t="s">
        <v>367</v>
      </c>
      <c r="H408" s="191">
        <v>22</v>
      </c>
      <c r="I408" s="192"/>
      <c r="J408" s="192">
        <f>ROUND(I408*H408,2)</f>
        <v>0</v>
      </c>
      <c r="K408" s="193"/>
      <c r="L408" s="112"/>
      <c r="M408" s="194" t="s">
        <v>1</v>
      </c>
      <c r="N408" s="195" t="s">
        <v>40</v>
      </c>
      <c r="O408" s="196">
        <v>0</v>
      </c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111"/>
      <c r="V408" s="111"/>
      <c r="W408" s="29"/>
      <c r="X408" s="29"/>
      <c r="Y408" s="29"/>
      <c r="Z408" s="29"/>
      <c r="AA408" s="29"/>
      <c r="AB408" s="29"/>
      <c r="AC408" s="29"/>
      <c r="AD408" s="29"/>
      <c r="AE408" s="29"/>
      <c r="AR408" s="99" t="s">
        <v>310</v>
      </c>
      <c r="AT408" s="99" t="s">
        <v>207</v>
      </c>
      <c r="AU408" s="99" t="s">
        <v>83</v>
      </c>
      <c r="AY408" s="18" t="s">
        <v>204</v>
      </c>
      <c r="BE408" s="100">
        <f>IF(N408="základní",J408,0)</f>
        <v>0</v>
      </c>
      <c r="BF408" s="100">
        <f>IF(N408="snížená",J408,0)</f>
        <v>0</v>
      </c>
      <c r="BG408" s="100">
        <f>IF(N408="zákl. přenesená",J408,0)</f>
        <v>0</v>
      </c>
      <c r="BH408" s="100">
        <f>IF(N408="sníž. přenesená",J408,0)</f>
        <v>0</v>
      </c>
      <c r="BI408" s="100">
        <f>IF(N408="nulová",J408,0)</f>
        <v>0</v>
      </c>
      <c r="BJ408" s="18" t="s">
        <v>81</v>
      </c>
      <c r="BK408" s="100">
        <f>ROUND(I408*H408,2)</f>
        <v>0</v>
      </c>
      <c r="BL408" s="18" t="s">
        <v>310</v>
      </c>
      <c r="BM408" s="99" t="s">
        <v>1545</v>
      </c>
    </row>
    <row r="409" spans="1:65" s="14" customFormat="1" x14ac:dyDescent="0.2">
      <c r="A409" s="198"/>
      <c r="B409" s="199"/>
      <c r="C409" s="198"/>
      <c r="D409" s="200" t="s">
        <v>212</v>
      </c>
      <c r="E409" s="201" t="s">
        <v>1</v>
      </c>
      <c r="F409" s="202" t="s">
        <v>230</v>
      </c>
      <c r="G409" s="198"/>
      <c r="H409" s="203">
        <v>3</v>
      </c>
      <c r="I409" s="198"/>
      <c r="J409" s="198"/>
      <c r="K409" s="198"/>
      <c r="L409" s="199"/>
      <c r="M409" s="204"/>
      <c r="N409" s="205"/>
      <c r="O409" s="205"/>
      <c r="P409" s="205"/>
      <c r="Q409" s="205"/>
      <c r="R409" s="205"/>
      <c r="S409" s="205"/>
      <c r="T409" s="206"/>
      <c r="U409" s="198"/>
      <c r="V409" s="198"/>
      <c r="AT409" s="102" t="s">
        <v>212</v>
      </c>
      <c r="AU409" s="102" t="s">
        <v>83</v>
      </c>
      <c r="AV409" s="14" t="s">
        <v>83</v>
      </c>
      <c r="AW409" s="14" t="s">
        <v>32</v>
      </c>
      <c r="AX409" s="14" t="s">
        <v>75</v>
      </c>
      <c r="AY409" s="102" t="s">
        <v>204</v>
      </c>
    </row>
    <row r="410" spans="1:65" s="14" customFormat="1" x14ac:dyDescent="0.2">
      <c r="A410" s="198"/>
      <c r="B410" s="199"/>
      <c r="C410" s="198"/>
      <c r="D410" s="200" t="s">
        <v>212</v>
      </c>
      <c r="E410" s="201" t="s">
        <v>1</v>
      </c>
      <c r="F410" s="202" t="s">
        <v>3388</v>
      </c>
      <c r="G410" s="198"/>
      <c r="H410" s="203">
        <v>19</v>
      </c>
      <c r="I410" s="198"/>
      <c r="J410" s="198"/>
      <c r="K410" s="198"/>
      <c r="L410" s="199"/>
      <c r="M410" s="204"/>
      <c r="N410" s="205"/>
      <c r="O410" s="205"/>
      <c r="P410" s="205"/>
      <c r="Q410" s="205"/>
      <c r="R410" s="205"/>
      <c r="S410" s="205"/>
      <c r="T410" s="206"/>
      <c r="U410" s="198"/>
      <c r="V410" s="198"/>
      <c r="AT410" s="102" t="s">
        <v>212</v>
      </c>
      <c r="AU410" s="102" t="s">
        <v>83</v>
      </c>
      <c r="AV410" s="14" t="s">
        <v>83</v>
      </c>
      <c r="AW410" s="14" t="s">
        <v>32</v>
      </c>
      <c r="AX410" s="14" t="s">
        <v>75</v>
      </c>
      <c r="AY410" s="102" t="s">
        <v>204</v>
      </c>
    </row>
    <row r="411" spans="1:65" s="15" customFormat="1" x14ac:dyDescent="0.2">
      <c r="A411" s="207"/>
      <c r="B411" s="208"/>
      <c r="C411" s="207"/>
      <c r="D411" s="200" t="s">
        <v>212</v>
      </c>
      <c r="E411" s="209" t="s">
        <v>1</v>
      </c>
      <c r="F411" s="210" t="s">
        <v>227</v>
      </c>
      <c r="G411" s="207"/>
      <c r="H411" s="211">
        <v>22</v>
      </c>
      <c r="I411" s="207"/>
      <c r="J411" s="207"/>
      <c r="K411" s="207"/>
      <c r="L411" s="208"/>
      <c r="M411" s="212"/>
      <c r="N411" s="213"/>
      <c r="O411" s="213"/>
      <c r="P411" s="213"/>
      <c r="Q411" s="213"/>
      <c r="R411" s="213"/>
      <c r="S411" s="213"/>
      <c r="T411" s="214"/>
      <c r="U411" s="207"/>
      <c r="V411" s="207"/>
      <c r="AT411" s="103" t="s">
        <v>212</v>
      </c>
      <c r="AU411" s="103" t="s">
        <v>83</v>
      </c>
      <c r="AV411" s="15" t="s">
        <v>211</v>
      </c>
      <c r="AW411" s="15" t="s">
        <v>32</v>
      </c>
      <c r="AX411" s="15" t="s">
        <v>81</v>
      </c>
      <c r="AY411" s="103" t="s">
        <v>204</v>
      </c>
    </row>
    <row r="412" spans="1:65" s="2" customFormat="1" ht="24.2" customHeight="1" x14ac:dyDescent="0.2">
      <c r="A412" s="111"/>
      <c r="B412" s="112"/>
      <c r="C412" s="187" t="s">
        <v>839</v>
      </c>
      <c r="D412" s="187" t="s">
        <v>207</v>
      </c>
      <c r="E412" s="188" t="s">
        <v>3389</v>
      </c>
      <c r="F412" s="189" t="s">
        <v>3390</v>
      </c>
      <c r="G412" s="190" t="s">
        <v>367</v>
      </c>
      <c r="H412" s="191">
        <v>46</v>
      </c>
      <c r="I412" s="192"/>
      <c r="J412" s="192">
        <f>ROUND(I412*H412,2)</f>
        <v>0</v>
      </c>
      <c r="K412" s="193"/>
      <c r="L412" s="112"/>
      <c r="M412" s="194" t="s">
        <v>1</v>
      </c>
      <c r="N412" s="195" t="s">
        <v>40</v>
      </c>
      <c r="O412" s="196">
        <v>0</v>
      </c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111"/>
      <c r="V412" s="111"/>
      <c r="W412" s="29"/>
      <c r="X412" s="29"/>
      <c r="Y412" s="29"/>
      <c r="Z412" s="29"/>
      <c r="AA412" s="29"/>
      <c r="AB412" s="29"/>
      <c r="AC412" s="29"/>
      <c r="AD412" s="29"/>
      <c r="AE412" s="29"/>
      <c r="AR412" s="99" t="s">
        <v>310</v>
      </c>
      <c r="AT412" s="99" t="s">
        <v>207</v>
      </c>
      <c r="AU412" s="99" t="s">
        <v>83</v>
      </c>
      <c r="AY412" s="18" t="s">
        <v>204</v>
      </c>
      <c r="BE412" s="100">
        <f>IF(N412="základní",J412,0)</f>
        <v>0</v>
      </c>
      <c r="BF412" s="100">
        <f>IF(N412="snížená",J412,0)</f>
        <v>0</v>
      </c>
      <c r="BG412" s="100">
        <f>IF(N412="zákl. přenesená",J412,0)</f>
        <v>0</v>
      </c>
      <c r="BH412" s="100">
        <f>IF(N412="sníž. přenesená",J412,0)</f>
        <v>0</v>
      </c>
      <c r="BI412" s="100">
        <f>IF(N412="nulová",J412,0)</f>
        <v>0</v>
      </c>
      <c r="BJ412" s="18" t="s">
        <v>81</v>
      </c>
      <c r="BK412" s="100">
        <f>ROUND(I412*H412,2)</f>
        <v>0</v>
      </c>
      <c r="BL412" s="18" t="s">
        <v>310</v>
      </c>
      <c r="BM412" s="99" t="s">
        <v>1548</v>
      </c>
    </row>
    <row r="413" spans="1:65" s="14" customFormat="1" x14ac:dyDescent="0.2">
      <c r="A413" s="198"/>
      <c r="B413" s="199"/>
      <c r="C413" s="198"/>
      <c r="D413" s="200" t="s">
        <v>212</v>
      </c>
      <c r="E413" s="201" t="s">
        <v>1</v>
      </c>
      <c r="F413" s="202" t="s">
        <v>3391</v>
      </c>
      <c r="G413" s="198"/>
      <c r="H413" s="203">
        <v>37</v>
      </c>
      <c r="I413" s="198"/>
      <c r="J413" s="198"/>
      <c r="K413" s="198"/>
      <c r="L413" s="199"/>
      <c r="M413" s="204"/>
      <c r="N413" s="205"/>
      <c r="O413" s="205"/>
      <c r="P413" s="205"/>
      <c r="Q413" s="205"/>
      <c r="R413" s="205"/>
      <c r="S413" s="205"/>
      <c r="T413" s="206"/>
      <c r="U413" s="198"/>
      <c r="V413" s="198"/>
      <c r="AT413" s="102" t="s">
        <v>212</v>
      </c>
      <c r="AU413" s="102" t="s">
        <v>83</v>
      </c>
      <c r="AV413" s="14" t="s">
        <v>83</v>
      </c>
      <c r="AW413" s="14" t="s">
        <v>32</v>
      </c>
      <c r="AX413" s="14" t="s">
        <v>75</v>
      </c>
      <c r="AY413" s="102" t="s">
        <v>204</v>
      </c>
    </row>
    <row r="414" spans="1:65" s="14" customFormat="1" x14ac:dyDescent="0.2">
      <c r="A414" s="198"/>
      <c r="B414" s="199"/>
      <c r="C414" s="198"/>
      <c r="D414" s="200" t="s">
        <v>212</v>
      </c>
      <c r="E414" s="201" t="s">
        <v>1</v>
      </c>
      <c r="F414" s="202" t="s">
        <v>3392</v>
      </c>
      <c r="G414" s="198"/>
      <c r="H414" s="203">
        <v>9</v>
      </c>
      <c r="I414" s="198"/>
      <c r="J414" s="198"/>
      <c r="K414" s="198"/>
      <c r="L414" s="199"/>
      <c r="M414" s="204"/>
      <c r="N414" s="205"/>
      <c r="O414" s="205"/>
      <c r="P414" s="205"/>
      <c r="Q414" s="205"/>
      <c r="R414" s="205"/>
      <c r="S414" s="205"/>
      <c r="T414" s="206"/>
      <c r="U414" s="198"/>
      <c r="V414" s="198"/>
      <c r="AT414" s="102" t="s">
        <v>212</v>
      </c>
      <c r="AU414" s="102" t="s">
        <v>83</v>
      </c>
      <c r="AV414" s="14" t="s">
        <v>83</v>
      </c>
      <c r="AW414" s="14" t="s">
        <v>32</v>
      </c>
      <c r="AX414" s="14" t="s">
        <v>75</v>
      </c>
      <c r="AY414" s="102" t="s">
        <v>204</v>
      </c>
    </row>
    <row r="415" spans="1:65" s="15" customFormat="1" x14ac:dyDescent="0.2">
      <c r="A415" s="207"/>
      <c r="B415" s="208"/>
      <c r="C415" s="207"/>
      <c r="D415" s="200" t="s">
        <v>212</v>
      </c>
      <c r="E415" s="209" t="s">
        <v>1</v>
      </c>
      <c r="F415" s="210" t="s">
        <v>227</v>
      </c>
      <c r="G415" s="207"/>
      <c r="H415" s="211">
        <v>46</v>
      </c>
      <c r="I415" s="207"/>
      <c r="J415" s="207"/>
      <c r="K415" s="207"/>
      <c r="L415" s="208"/>
      <c r="M415" s="212"/>
      <c r="N415" s="213"/>
      <c r="O415" s="213"/>
      <c r="P415" s="213"/>
      <c r="Q415" s="213"/>
      <c r="R415" s="213"/>
      <c r="S415" s="213"/>
      <c r="T415" s="214"/>
      <c r="U415" s="207"/>
      <c r="V415" s="207"/>
      <c r="AT415" s="103" t="s">
        <v>212</v>
      </c>
      <c r="AU415" s="103" t="s">
        <v>83</v>
      </c>
      <c r="AV415" s="15" t="s">
        <v>211</v>
      </c>
      <c r="AW415" s="15" t="s">
        <v>32</v>
      </c>
      <c r="AX415" s="15" t="s">
        <v>81</v>
      </c>
      <c r="AY415" s="103" t="s">
        <v>204</v>
      </c>
    </row>
    <row r="416" spans="1:65" s="2" customFormat="1" ht="24.2" customHeight="1" x14ac:dyDescent="0.2">
      <c r="A416" s="111"/>
      <c r="B416" s="112"/>
      <c r="C416" s="187" t="s">
        <v>1549</v>
      </c>
      <c r="D416" s="187" t="s">
        <v>207</v>
      </c>
      <c r="E416" s="188" t="s">
        <v>3393</v>
      </c>
      <c r="F416" s="189" t="s">
        <v>3394</v>
      </c>
      <c r="G416" s="190" t="s">
        <v>367</v>
      </c>
      <c r="H416" s="191">
        <v>4</v>
      </c>
      <c r="I416" s="192"/>
      <c r="J416" s="192">
        <f>ROUND(I416*H416,2)</f>
        <v>0</v>
      </c>
      <c r="K416" s="193"/>
      <c r="L416" s="112"/>
      <c r="M416" s="194" t="s">
        <v>1</v>
      </c>
      <c r="N416" s="195" t="s">
        <v>40</v>
      </c>
      <c r="O416" s="196">
        <v>0</v>
      </c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111"/>
      <c r="V416" s="111"/>
      <c r="W416" s="29"/>
      <c r="X416" s="29"/>
      <c r="Y416" s="29"/>
      <c r="Z416" s="29"/>
      <c r="AA416" s="29"/>
      <c r="AB416" s="29"/>
      <c r="AC416" s="29"/>
      <c r="AD416" s="29"/>
      <c r="AE416" s="29"/>
      <c r="AR416" s="99" t="s">
        <v>310</v>
      </c>
      <c r="AT416" s="99" t="s">
        <v>207</v>
      </c>
      <c r="AU416" s="99" t="s">
        <v>83</v>
      </c>
      <c r="AY416" s="18" t="s">
        <v>204</v>
      </c>
      <c r="BE416" s="100">
        <f>IF(N416="základní",J416,0)</f>
        <v>0</v>
      </c>
      <c r="BF416" s="100">
        <f>IF(N416="snížená",J416,0)</f>
        <v>0</v>
      </c>
      <c r="BG416" s="100">
        <f>IF(N416="zákl. přenesená",J416,0)</f>
        <v>0</v>
      </c>
      <c r="BH416" s="100">
        <f>IF(N416="sníž. přenesená",J416,0)</f>
        <v>0</v>
      </c>
      <c r="BI416" s="100">
        <f>IF(N416="nulová",J416,0)</f>
        <v>0</v>
      </c>
      <c r="BJ416" s="18" t="s">
        <v>81</v>
      </c>
      <c r="BK416" s="100">
        <f>ROUND(I416*H416,2)</f>
        <v>0</v>
      </c>
      <c r="BL416" s="18" t="s">
        <v>310</v>
      </c>
      <c r="BM416" s="99" t="s">
        <v>1552</v>
      </c>
    </row>
    <row r="417" spans="1:65" s="2" customFormat="1" ht="37.9" customHeight="1" x14ac:dyDescent="0.2">
      <c r="A417" s="111"/>
      <c r="B417" s="112"/>
      <c r="C417" s="187" t="s">
        <v>844</v>
      </c>
      <c r="D417" s="187" t="s">
        <v>207</v>
      </c>
      <c r="E417" s="188" t="s">
        <v>3395</v>
      </c>
      <c r="F417" s="189" t="s">
        <v>3396</v>
      </c>
      <c r="G417" s="190" t="s">
        <v>367</v>
      </c>
      <c r="H417" s="191">
        <v>22</v>
      </c>
      <c r="I417" s="192"/>
      <c r="J417" s="192">
        <f>ROUND(I417*H417,2)</f>
        <v>0</v>
      </c>
      <c r="K417" s="193"/>
      <c r="L417" s="112"/>
      <c r="M417" s="194" t="s">
        <v>1</v>
      </c>
      <c r="N417" s="195" t="s">
        <v>40</v>
      </c>
      <c r="O417" s="196">
        <v>0</v>
      </c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U417" s="111"/>
      <c r="V417" s="111"/>
      <c r="W417" s="29"/>
      <c r="X417" s="29"/>
      <c r="Y417" s="29"/>
      <c r="Z417" s="29"/>
      <c r="AA417" s="29"/>
      <c r="AB417" s="29"/>
      <c r="AC417" s="29"/>
      <c r="AD417" s="29"/>
      <c r="AE417" s="29"/>
      <c r="AR417" s="99" t="s">
        <v>310</v>
      </c>
      <c r="AT417" s="99" t="s">
        <v>207</v>
      </c>
      <c r="AU417" s="99" t="s">
        <v>83</v>
      </c>
      <c r="AY417" s="18" t="s">
        <v>204</v>
      </c>
      <c r="BE417" s="100">
        <f>IF(N417="základní",J417,0)</f>
        <v>0</v>
      </c>
      <c r="BF417" s="100">
        <f>IF(N417="snížená",J417,0)</f>
        <v>0</v>
      </c>
      <c r="BG417" s="100">
        <f>IF(N417="zákl. přenesená",J417,0)</f>
        <v>0</v>
      </c>
      <c r="BH417" s="100">
        <f>IF(N417="sníž. přenesená",J417,0)</f>
        <v>0</v>
      </c>
      <c r="BI417" s="100">
        <f>IF(N417="nulová",J417,0)</f>
        <v>0</v>
      </c>
      <c r="BJ417" s="18" t="s">
        <v>81</v>
      </c>
      <c r="BK417" s="100">
        <f>ROUND(I417*H417,2)</f>
        <v>0</v>
      </c>
      <c r="BL417" s="18" t="s">
        <v>310</v>
      </c>
      <c r="BM417" s="99" t="s">
        <v>1561</v>
      </c>
    </row>
    <row r="418" spans="1:65" s="2" customFormat="1" ht="37.9" customHeight="1" x14ac:dyDescent="0.2">
      <c r="A418" s="111"/>
      <c r="B418" s="112"/>
      <c r="C418" s="187" t="s">
        <v>1563</v>
      </c>
      <c r="D418" s="187" t="s">
        <v>207</v>
      </c>
      <c r="E418" s="188" t="s">
        <v>3397</v>
      </c>
      <c r="F418" s="189" t="s">
        <v>3398</v>
      </c>
      <c r="G418" s="190" t="s">
        <v>367</v>
      </c>
      <c r="H418" s="191">
        <v>50</v>
      </c>
      <c r="I418" s="192"/>
      <c r="J418" s="192">
        <f>ROUND(I418*H418,2)</f>
        <v>0</v>
      </c>
      <c r="K418" s="193"/>
      <c r="L418" s="112"/>
      <c r="M418" s="194" t="s">
        <v>1</v>
      </c>
      <c r="N418" s="195" t="s">
        <v>40</v>
      </c>
      <c r="O418" s="196">
        <v>0</v>
      </c>
      <c r="P418" s="196">
        <f>O418*H418</f>
        <v>0</v>
      </c>
      <c r="Q418" s="196">
        <v>0</v>
      </c>
      <c r="R418" s="196">
        <f>Q418*H418</f>
        <v>0</v>
      </c>
      <c r="S418" s="196">
        <v>0</v>
      </c>
      <c r="T418" s="197">
        <f>S418*H418</f>
        <v>0</v>
      </c>
      <c r="U418" s="111"/>
      <c r="V418" s="111"/>
      <c r="W418" s="29"/>
      <c r="X418" s="29"/>
      <c r="Y418" s="29"/>
      <c r="Z418" s="29"/>
      <c r="AA418" s="29"/>
      <c r="AB418" s="29"/>
      <c r="AC418" s="29"/>
      <c r="AD418" s="29"/>
      <c r="AE418" s="29"/>
      <c r="AR418" s="99" t="s">
        <v>310</v>
      </c>
      <c r="AT418" s="99" t="s">
        <v>207</v>
      </c>
      <c r="AU418" s="99" t="s">
        <v>83</v>
      </c>
      <c r="AY418" s="18" t="s">
        <v>204</v>
      </c>
      <c r="BE418" s="100">
        <f>IF(N418="základní",J418,0)</f>
        <v>0</v>
      </c>
      <c r="BF418" s="100">
        <f>IF(N418="snížená",J418,0)</f>
        <v>0</v>
      </c>
      <c r="BG418" s="100">
        <f>IF(N418="zákl. přenesená",J418,0)</f>
        <v>0</v>
      </c>
      <c r="BH418" s="100">
        <f>IF(N418="sníž. přenesená",J418,0)</f>
        <v>0</v>
      </c>
      <c r="BI418" s="100">
        <f>IF(N418="nulová",J418,0)</f>
        <v>0</v>
      </c>
      <c r="BJ418" s="18" t="s">
        <v>81</v>
      </c>
      <c r="BK418" s="100">
        <f>ROUND(I418*H418,2)</f>
        <v>0</v>
      </c>
      <c r="BL418" s="18" t="s">
        <v>310</v>
      </c>
      <c r="BM418" s="99" t="s">
        <v>1566</v>
      </c>
    </row>
    <row r="419" spans="1:65" s="14" customFormat="1" x14ac:dyDescent="0.2">
      <c r="A419" s="198"/>
      <c r="B419" s="199"/>
      <c r="C419" s="198"/>
      <c r="D419" s="200" t="s">
        <v>212</v>
      </c>
      <c r="E419" s="201" t="s">
        <v>1</v>
      </c>
      <c r="F419" s="202" t="s">
        <v>3399</v>
      </c>
      <c r="G419" s="198"/>
      <c r="H419" s="203">
        <v>50</v>
      </c>
      <c r="I419" s="198"/>
      <c r="J419" s="198"/>
      <c r="K419" s="198"/>
      <c r="L419" s="199"/>
      <c r="M419" s="204"/>
      <c r="N419" s="205"/>
      <c r="O419" s="205"/>
      <c r="P419" s="205"/>
      <c r="Q419" s="205"/>
      <c r="R419" s="205"/>
      <c r="S419" s="205"/>
      <c r="T419" s="206"/>
      <c r="U419" s="198"/>
      <c r="V419" s="198"/>
      <c r="AT419" s="102" t="s">
        <v>212</v>
      </c>
      <c r="AU419" s="102" t="s">
        <v>83</v>
      </c>
      <c r="AV419" s="14" t="s">
        <v>83</v>
      </c>
      <c r="AW419" s="14" t="s">
        <v>32</v>
      </c>
      <c r="AX419" s="14" t="s">
        <v>75</v>
      </c>
      <c r="AY419" s="102" t="s">
        <v>204</v>
      </c>
    </row>
    <row r="420" spans="1:65" s="15" customFormat="1" x14ac:dyDescent="0.2">
      <c r="A420" s="207"/>
      <c r="B420" s="208"/>
      <c r="C420" s="207"/>
      <c r="D420" s="200" t="s">
        <v>212</v>
      </c>
      <c r="E420" s="209" t="s">
        <v>1</v>
      </c>
      <c r="F420" s="210" t="s">
        <v>227</v>
      </c>
      <c r="G420" s="207"/>
      <c r="H420" s="211">
        <v>50</v>
      </c>
      <c r="I420" s="207"/>
      <c r="J420" s="207"/>
      <c r="K420" s="207"/>
      <c r="L420" s="208"/>
      <c r="M420" s="212"/>
      <c r="N420" s="213"/>
      <c r="O420" s="213"/>
      <c r="P420" s="213"/>
      <c r="Q420" s="213"/>
      <c r="R420" s="213"/>
      <c r="S420" s="213"/>
      <c r="T420" s="214"/>
      <c r="U420" s="207"/>
      <c r="V420" s="207"/>
      <c r="AT420" s="103" t="s">
        <v>212</v>
      </c>
      <c r="AU420" s="103" t="s">
        <v>83</v>
      </c>
      <c r="AV420" s="15" t="s">
        <v>211</v>
      </c>
      <c r="AW420" s="15" t="s">
        <v>32</v>
      </c>
      <c r="AX420" s="15" t="s">
        <v>81</v>
      </c>
      <c r="AY420" s="103" t="s">
        <v>204</v>
      </c>
    </row>
    <row r="421" spans="1:65" s="2" customFormat="1" ht="24.2" customHeight="1" x14ac:dyDescent="0.2">
      <c r="A421" s="111"/>
      <c r="B421" s="112"/>
      <c r="C421" s="187" t="s">
        <v>848</v>
      </c>
      <c r="D421" s="187" t="s">
        <v>207</v>
      </c>
      <c r="E421" s="188" t="s">
        <v>3400</v>
      </c>
      <c r="F421" s="189" t="s">
        <v>3401</v>
      </c>
      <c r="G421" s="190" t="s">
        <v>282</v>
      </c>
      <c r="H421" s="191">
        <v>2</v>
      </c>
      <c r="I421" s="192"/>
      <c r="J421" s="192">
        <f>ROUND(I421*H421,2)</f>
        <v>0</v>
      </c>
      <c r="K421" s="193"/>
      <c r="L421" s="112"/>
      <c r="M421" s="194" t="s">
        <v>1</v>
      </c>
      <c r="N421" s="195" t="s">
        <v>40</v>
      </c>
      <c r="O421" s="196">
        <v>0</v>
      </c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U421" s="111"/>
      <c r="V421" s="111"/>
      <c r="W421" s="29"/>
      <c r="X421" s="29"/>
      <c r="Y421" s="29"/>
      <c r="Z421" s="29"/>
      <c r="AA421" s="29"/>
      <c r="AB421" s="29"/>
      <c r="AC421" s="29"/>
      <c r="AD421" s="29"/>
      <c r="AE421" s="29"/>
      <c r="AR421" s="99" t="s">
        <v>310</v>
      </c>
      <c r="AT421" s="99" t="s">
        <v>207</v>
      </c>
      <c r="AU421" s="99" t="s">
        <v>83</v>
      </c>
      <c r="AY421" s="18" t="s">
        <v>204</v>
      </c>
      <c r="BE421" s="100">
        <f>IF(N421="základní",J421,0)</f>
        <v>0</v>
      </c>
      <c r="BF421" s="100">
        <f>IF(N421="snížená",J421,0)</f>
        <v>0</v>
      </c>
      <c r="BG421" s="100">
        <f>IF(N421="zákl. přenesená",J421,0)</f>
        <v>0</v>
      </c>
      <c r="BH421" s="100">
        <f>IF(N421="sníž. přenesená",J421,0)</f>
        <v>0</v>
      </c>
      <c r="BI421" s="100">
        <f>IF(N421="nulová",J421,0)</f>
        <v>0</v>
      </c>
      <c r="BJ421" s="18" t="s">
        <v>81</v>
      </c>
      <c r="BK421" s="100">
        <f>ROUND(I421*H421,2)</f>
        <v>0</v>
      </c>
      <c r="BL421" s="18" t="s">
        <v>310</v>
      </c>
      <c r="BM421" s="99" t="s">
        <v>1570</v>
      </c>
    </row>
    <row r="422" spans="1:65" s="2" customFormat="1" ht="21.75" customHeight="1" x14ac:dyDescent="0.2">
      <c r="A422" s="111"/>
      <c r="B422" s="112"/>
      <c r="C422" s="187" t="s">
        <v>1572</v>
      </c>
      <c r="D422" s="187" t="s">
        <v>207</v>
      </c>
      <c r="E422" s="188" t="s">
        <v>3402</v>
      </c>
      <c r="F422" s="189" t="s">
        <v>3403</v>
      </c>
      <c r="G422" s="190" t="s">
        <v>282</v>
      </c>
      <c r="H422" s="191">
        <v>4</v>
      </c>
      <c r="I422" s="192"/>
      <c r="J422" s="192">
        <f>ROUND(I422*H422,2)</f>
        <v>0</v>
      </c>
      <c r="K422" s="193"/>
      <c r="L422" s="112"/>
      <c r="M422" s="194" t="s">
        <v>1</v>
      </c>
      <c r="N422" s="195" t="s">
        <v>40</v>
      </c>
      <c r="O422" s="196">
        <v>0</v>
      </c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111"/>
      <c r="V422" s="111"/>
      <c r="W422" s="29"/>
      <c r="X422" s="29"/>
      <c r="Y422" s="29"/>
      <c r="Z422" s="29"/>
      <c r="AA422" s="29"/>
      <c r="AB422" s="29"/>
      <c r="AC422" s="29"/>
      <c r="AD422" s="29"/>
      <c r="AE422" s="29"/>
      <c r="AR422" s="99" t="s">
        <v>310</v>
      </c>
      <c r="AT422" s="99" t="s">
        <v>207</v>
      </c>
      <c r="AU422" s="99" t="s">
        <v>83</v>
      </c>
      <c r="AY422" s="18" t="s">
        <v>204</v>
      </c>
      <c r="BE422" s="100">
        <f>IF(N422="základní",J422,0)</f>
        <v>0</v>
      </c>
      <c r="BF422" s="100">
        <f>IF(N422="snížená",J422,0)</f>
        <v>0</v>
      </c>
      <c r="BG422" s="100">
        <f>IF(N422="zákl. přenesená",J422,0)</f>
        <v>0</v>
      </c>
      <c r="BH422" s="100">
        <f>IF(N422="sníž. přenesená",J422,0)</f>
        <v>0</v>
      </c>
      <c r="BI422" s="100">
        <f>IF(N422="nulová",J422,0)</f>
        <v>0</v>
      </c>
      <c r="BJ422" s="18" t="s">
        <v>81</v>
      </c>
      <c r="BK422" s="100">
        <f>ROUND(I422*H422,2)</f>
        <v>0</v>
      </c>
      <c r="BL422" s="18" t="s">
        <v>310</v>
      </c>
      <c r="BM422" s="99" t="s">
        <v>1575</v>
      </c>
    </row>
    <row r="423" spans="1:65" s="2" customFormat="1" ht="16.5" customHeight="1" x14ac:dyDescent="0.2">
      <c r="A423" s="111"/>
      <c r="B423" s="112"/>
      <c r="C423" s="187" t="s">
        <v>851</v>
      </c>
      <c r="D423" s="187" t="s">
        <v>207</v>
      </c>
      <c r="E423" s="188" t="s">
        <v>3404</v>
      </c>
      <c r="F423" s="189" t="s">
        <v>3405</v>
      </c>
      <c r="G423" s="190" t="s">
        <v>3406</v>
      </c>
      <c r="H423" s="191">
        <v>5</v>
      </c>
      <c r="I423" s="192"/>
      <c r="J423" s="192">
        <f>ROUND(I423*H423,2)</f>
        <v>0</v>
      </c>
      <c r="K423" s="193"/>
      <c r="L423" s="112"/>
      <c r="M423" s="194" t="s">
        <v>1</v>
      </c>
      <c r="N423" s="195" t="s">
        <v>40</v>
      </c>
      <c r="O423" s="196">
        <v>0</v>
      </c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U423" s="111"/>
      <c r="V423" s="111"/>
      <c r="W423" s="29"/>
      <c r="X423" s="29"/>
      <c r="Y423" s="29"/>
      <c r="Z423" s="29"/>
      <c r="AA423" s="29"/>
      <c r="AB423" s="29"/>
      <c r="AC423" s="29"/>
      <c r="AD423" s="29"/>
      <c r="AE423" s="29"/>
      <c r="AR423" s="99" t="s">
        <v>310</v>
      </c>
      <c r="AT423" s="99" t="s">
        <v>207</v>
      </c>
      <c r="AU423" s="99" t="s">
        <v>83</v>
      </c>
      <c r="AY423" s="18" t="s">
        <v>204</v>
      </c>
      <c r="BE423" s="100">
        <f>IF(N423="základní",J423,0)</f>
        <v>0</v>
      </c>
      <c r="BF423" s="100">
        <f>IF(N423="snížená",J423,0)</f>
        <v>0</v>
      </c>
      <c r="BG423" s="100">
        <f>IF(N423="zákl. přenesená",J423,0)</f>
        <v>0</v>
      </c>
      <c r="BH423" s="100">
        <f>IF(N423="sníž. přenesená",J423,0)</f>
        <v>0</v>
      </c>
      <c r="BI423" s="100">
        <f>IF(N423="nulová",J423,0)</f>
        <v>0</v>
      </c>
      <c r="BJ423" s="18" t="s">
        <v>81</v>
      </c>
      <c r="BK423" s="100">
        <f>ROUND(I423*H423,2)</f>
        <v>0</v>
      </c>
      <c r="BL423" s="18" t="s">
        <v>310</v>
      </c>
      <c r="BM423" s="99" t="s">
        <v>1578</v>
      </c>
    </row>
    <row r="424" spans="1:65" s="14" customFormat="1" x14ac:dyDescent="0.2">
      <c r="A424" s="198"/>
      <c r="B424" s="199"/>
      <c r="C424" s="198"/>
      <c r="D424" s="200" t="s">
        <v>212</v>
      </c>
      <c r="E424" s="201" t="s">
        <v>1</v>
      </c>
      <c r="F424" s="202" t="s">
        <v>3407</v>
      </c>
      <c r="G424" s="198"/>
      <c r="H424" s="203">
        <v>5</v>
      </c>
      <c r="I424" s="198"/>
      <c r="J424" s="198"/>
      <c r="K424" s="198"/>
      <c r="L424" s="199"/>
      <c r="M424" s="204"/>
      <c r="N424" s="205"/>
      <c r="O424" s="205"/>
      <c r="P424" s="205"/>
      <c r="Q424" s="205"/>
      <c r="R424" s="205"/>
      <c r="S424" s="205"/>
      <c r="T424" s="206"/>
      <c r="U424" s="198"/>
      <c r="V424" s="198"/>
      <c r="AT424" s="102" t="s">
        <v>212</v>
      </c>
      <c r="AU424" s="102" t="s">
        <v>83</v>
      </c>
      <c r="AV424" s="14" t="s">
        <v>83</v>
      </c>
      <c r="AW424" s="14" t="s">
        <v>32</v>
      </c>
      <c r="AX424" s="14" t="s">
        <v>75</v>
      </c>
      <c r="AY424" s="102" t="s">
        <v>204</v>
      </c>
    </row>
    <row r="425" spans="1:65" s="15" customFormat="1" x14ac:dyDescent="0.2">
      <c r="A425" s="207"/>
      <c r="B425" s="208"/>
      <c r="C425" s="207"/>
      <c r="D425" s="200" t="s">
        <v>212</v>
      </c>
      <c r="E425" s="209" t="s">
        <v>1</v>
      </c>
      <c r="F425" s="210" t="s">
        <v>227</v>
      </c>
      <c r="G425" s="207"/>
      <c r="H425" s="211">
        <v>5</v>
      </c>
      <c r="I425" s="207"/>
      <c r="J425" s="207"/>
      <c r="K425" s="207"/>
      <c r="L425" s="208"/>
      <c r="M425" s="212"/>
      <c r="N425" s="213"/>
      <c r="O425" s="213"/>
      <c r="P425" s="213"/>
      <c r="Q425" s="213"/>
      <c r="R425" s="213"/>
      <c r="S425" s="213"/>
      <c r="T425" s="214"/>
      <c r="U425" s="207"/>
      <c r="V425" s="207"/>
      <c r="AT425" s="103" t="s">
        <v>212</v>
      </c>
      <c r="AU425" s="103" t="s">
        <v>83</v>
      </c>
      <c r="AV425" s="15" t="s">
        <v>211</v>
      </c>
      <c r="AW425" s="15" t="s">
        <v>32</v>
      </c>
      <c r="AX425" s="15" t="s">
        <v>81</v>
      </c>
      <c r="AY425" s="103" t="s">
        <v>204</v>
      </c>
    </row>
    <row r="426" spans="1:65" s="2" customFormat="1" ht="24.2" customHeight="1" x14ac:dyDescent="0.2">
      <c r="A426" s="111"/>
      <c r="B426" s="112"/>
      <c r="C426" s="187" t="s">
        <v>1579</v>
      </c>
      <c r="D426" s="187" t="s">
        <v>207</v>
      </c>
      <c r="E426" s="188" t="s">
        <v>3408</v>
      </c>
      <c r="F426" s="189" t="s">
        <v>3409</v>
      </c>
      <c r="G426" s="190" t="s">
        <v>282</v>
      </c>
      <c r="H426" s="191">
        <v>2</v>
      </c>
      <c r="I426" s="192"/>
      <c r="J426" s="192">
        <f t="shared" ref="J426:J435" si="50">ROUND(I426*H426,2)</f>
        <v>0</v>
      </c>
      <c r="K426" s="193"/>
      <c r="L426" s="112"/>
      <c r="M426" s="194" t="s">
        <v>1</v>
      </c>
      <c r="N426" s="195" t="s">
        <v>40</v>
      </c>
      <c r="O426" s="196">
        <v>0</v>
      </c>
      <c r="P426" s="196">
        <f t="shared" ref="P426:P435" si="51">O426*H426</f>
        <v>0</v>
      </c>
      <c r="Q426" s="196">
        <v>0</v>
      </c>
      <c r="R426" s="196">
        <f t="shared" ref="R426:R435" si="52">Q426*H426</f>
        <v>0</v>
      </c>
      <c r="S426" s="196">
        <v>0</v>
      </c>
      <c r="T426" s="197">
        <f t="shared" ref="T426:T435" si="53">S426*H426</f>
        <v>0</v>
      </c>
      <c r="U426" s="111"/>
      <c r="V426" s="111"/>
      <c r="W426" s="29"/>
      <c r="X426" s="29"/>
      <c r="Y426" s="29"/>
      <c r="Z426" s="29"/>
      <c r="AA426" s="29"/>
      <c r="AB426" s="29"/>
      <c r="AC426" s="29"/>
      <c r="AD426" s="29"/>
      <c r="AE426" s="29"/>
      <c r="AR426" s="99" t="s">
        <v>310</v>
      </c>
      <c r="AT426" s="99" t="s">
        <v>207</v>
      </c>
      <c r="AU426" s="99" t="s">
        <v>83</v>
      </c>
      <c r="AY426" s="18" t="s">
        <v>204</v>
      </c>
      <c r="BE426" s="100">
        <f t="shared" ref="BE426:BE435" si="54">IF(N426="základní",J426,0)</f>
        <v>0</v>
      </c>
      <c r="BF426" s="100">
        <f t="shared" ref="BF426:BF435" si="55">IF(N426="snížená",J426,0)</f>
        <v>0</v>
      </c>
      <c r="BG426" s="100">
        <f t="shared" ref="BG426:BG435" si="56">IF(N426="zákl. přenesená",J426,0)</f>
        <v>0</v>
      </c>
      <c r="BH426" s="100">
        <f t="shared" ref="BH426:BH435" si="57">IF(N426="sníž. přenesená",J426,0)</f>
        <v>0</v>
      </c>
      <c r="BI426" s="100">
        <f t="shared" ref="BI426:BI435" si="58">IF(N426="nulová",J426,0)</f>
        <v>0</v>
      </c>
      <c r="BJ426" s="18" t="s">
        <v>81</v>
      </c>
      <c r="BK426" s="100">
        <f t="shared" ref="BK426:BK435" si="59">ROUND(I426*H426,2)</f>
        <v>0</v>
      </c>
      <c r="BL426" s="18" t="s">
        <v>310</v>
      </c>
      <c r="BM426" s="99" t="s">
        <v>1580</v>
      </c>
    </row>
    <row r="427" spans="1:65" s="2" customFormat="1" ht="24.2" customHeight="1" x14ac:dyDescent="0.2">
      <c r="A427" s="111"/>
      <c r="B427" s="112"/>
      <c r="C427" s="187" t="s">
        <v>860</v>
      </c>
      <c r="D427" s="187" t="s">
        <v>207</v>
      </c>
      <c r="E427" s="188" t="s">
        <v>3410</v>
      </c>
      <c r="F427" s="189" t="s">
        <v>3411</v>
      </c>
      <c r="G427" s="190" t="s">
        <v>282</v>
      </c>
      <c r="H427" s="191">
        <v>1</v>
      </c>
      <c r="I427" s="192"/>
      <c r="J427" s="192">
        <f t="shared" si="50"/>
        <v>0</v>
      </c>
      <c r="K427" s="193"/>
      <c r="L427" s="112"/>
      <c r="M427" s="194" t="s">
        <v>1</v>
      </c>
      <c r="N427" s="195" t="s">
        <v>40</v>
      </c>
      <c r="O427" s="196">
        <v>0</v>
      </c>
      <c r="P427" s="196">
        <f t="shared" si="51"/>
        <v>0</v>
      </c>
      <c r="Q427" s="196">
        <v>0</v>
      </c>
      <c r="R427" s="196">
        <f t="shared" si="52"/>
        <v>0</v>
      </c>
      <c r="S427" s="196">
        <v>0</v>
      </c>
      <c r="T427" s="197">
        <f t="shared" si="53"/>
        <v>0</v>
      </c>
      <c r="U427" s="111"/>
      <c r="V427" s="111"/>
      <c r="W427" s="29"/>
      <c r="X427" s="29"/>
      <c r="Y427" s="29"/>
      <c r="Z427" s="29"/>
      <c r="AA427" s="29"/>
      <c r="AB427" s="29"/>
      <c r="AC427" s="29"/>
      <c r="AD427" s="29"/>
      <c r="AE427" s="29"/>
      <c r="AR427" s="99" t="s">
        <v>310</v>
      </c>
      <c r="AT427" s="99" t="s">
        <v>207</v>
      </c>
      <c r="AU427" s="99" t="s">
        <v>83</v>
      </c>
      <c r="AY427" s="18" t="s">
        <v>204</v>
      </c>
      <c r="BE427" s="100">
        <f t="shared" si="54"/>
        <v>0</v>
      </c>
      <c r="BF427" s="100">
        <f t="shared" si="55"/>
        <v>0</v>
      </c>
      <c r="BG427" s="100">
        <f t="shared" si="56"/>
        <v>0</v>
      </c>
      <c r="BH427" s="100">
        <f t="shared" si="57"/>
        <v>0</v>
      </c>
      <c r="BI427" s="100">
        <f t="shared" si="58"/>
        <v>0</v>
      </c>
      <c r="BJ427" s="18" t="s">
        <v>81</v>
      </c>
      <c r="BK427" s="100">
        <f t="shared" si="59"/>
        <v>0</v>
      </c>
      <c r="BL427" s="18" t="s">
        <v>310</v>
      </c>
      <c r="BM427" s="99" t="s">
        <v>1583</v>
      </c>
    </row>
    <row r="428" spans="1:65" s="2" customFormat="1" ht="16.5" customHeight="1" x14ac:dyDescent="0.2">
      <c r="A428" s="111"/>
      <c r="B428" s="112"/>
      <c r="C428" s="215" t="s">
        <v>1584</v>
      </c>
      <c r="D428" s="215" t="s">
        <v>1071</v>
      </c>
      <c r="E428" s="216" t="s">
        <v>3412</v>
      </c>
      <c r="F428" s="217" t="s">
        <v>3413</v>
      </c>
      <c r="G428" s="218" t="s">
        <v>282</v>
      </c>
      <c r="H428" s="219">
        <v>1</v>
      </c>
      <c r="I428" s="220"/>
      <c r="J428" s="220">
        <f t="shared" si="50"/>
        <v>0</v>
      </c>
      <c r="K428" s="221"/>
      <c r="L428" s="222"/>
      <c r="M428" s="223" t="s">
        <v>1</v>
      </c>
      <c r="N428" s="224" t="s">
        <v>40</v>
      </c>
      <c r="O428" s="196">
        <v>0</v>
      </c>
      <c r="P428" s="196">
        <f t="shared" si="51"/>
        <v>0</v>
      </c>
      <c r="Q428" s="196">
        <v>0</v>
      </c>
      <c r="R428" s="196">
        <f t="shared" si="52"/>
        <v>0</v>
      </c>
      <c r="S428" s="196">
        <v>0</v>
      </c>
      <c r="T428" s="197">
        <f t="shared" si="53"/>
        <v>0</v>
      </c>
      <c r="U428" s="111"/>
      <c r="V428" s="111"/>
      <c r="W428" s="29"/>
      <c r="X428" s="29"/>
      <c r="Y428" s="29"/>
      <c r="Z428" s="29"/>
      <c r="AA428" s="29"/>
      <c r="AB428" s="29"/>
      <c r="AC428" s="29"/>
      <c r="AD428" s="29"/>
      <c r="AE428" s="29"/>
      <c r="AR428" s="99" t="s">
        <v>368</v>
      </c>
      <c r="AT428" s="99" t="s">
        <v>1071</v>
      </c>
      <c r="AU428" s="99" t="s">
        <v>83</v>
      </c>
      <c r="AY428" s="18" t="s">
        <v>204</v>
      </c>
      <c r="BE428" s="100">
        <f t="shared" si="54"/>
        <v>0</v>
      </c>
      <c r="BF428" s="100">
        <f t="shared" si="55"/>
        <v>0</v>
      </c>
      <c r="BG428" s="100">
        <f t="shared" si="56"/>
        <v>0</v>
      </c>
      <c r="BH428" s="100">
        <f t="shared" si="57"/>
        <v>0</v>
      </c>
      <c r="BI428" s="100">
        <f t="shared" si="58"/>
        <v>0</v>
      </c>
      <c r="BJ428" s="18" t="s">
        <v>81</v>
      </c>
      <c r="BK428" s="100">
        <f t="shared" si="59"/>
        <v>0</v>
      </c>
      <c r="BL428" s="18" t="s">
        <v>310</v>
      </c>
      <c r="BM428" s="99" t="s">
        <v>1587</v>
      </c>
    </row>
    <row r="429" spans="1:65" s="2" customFormat="1" ht="24.2" customHeight="1" x14ac:dyDescent="0.2">
      <c r="A429" s="111"/>
      <c r="B429" s="112"/>
      <c r="C429" s="187" t="s">
        <v>863</v>
      </c>
      <c r="D429" s="187" t="s">
        <v>207</v>
      </c>
      <c r="E429" s="188" t="s">
        <v>3414</v>
      </c>
      <c r="F429" s="189" t="s">
        <v>3415</v>
      </c>
      <c r="G429" s="190" t="s">
        <v>282</v>
      </c>
      <c r="H429" s="191">
        <v>1</v>
      </c>
      <c r="I429" s="192"/>
      <c r="J429" s="192">
        <f t="shared" si="50"/>
        <v>0</v>
      </c>
      <c r="K429" s="193"/>
      <c r="L429" s="112"/>
      <c r="M429" s="194" t="s">
        <v>1</v>
      </c>
      <c r="N429" s="195" t="s">
        <v>40</v>
      </c>
      <c r="O429" s="196">
        <v>0</v>
      </c>
      <c r="P429" s="196">
        <f t="shared" si="51"/>
        <v>0</v>
      </c>
      <c r="Q429" s="196">
        <v>0</v>
      </c>
      <c r="R429" s="196">
        <f t="shared" si="52"/>
        <v>0</v>
      </c>
      <c r="S429" s="196">
        <v>0</v>
      </c>
      <c r="T429" s="197">
        <f t="shared" si="53"/>
        <v>0</v>
      </c>
      <c r="U429" s="111"/>
      <c r="V429" s="111"/>
      <c r="W429" s="29"/>
      <c r="X429" s="29"/>
      <c r="Y429" s="29"/>
      <c r="Z429" s="29"/>
      <c r="AA429" s="29"/>
      <c r="AB429" s="29"/>
      <c r="AC429" s="29"/>
      <c r="AD429" s="29"/>
      <c r="AE429" s="29"/>
      <c r="AR429" s="99" t="s">
        <v>310</v>
      </c>
      <c r="AT429" s="99" t="s">
        <v>207</v>
      </c>
      <c r="AU429" s="99" t="s">
        <v>83</v>
      </c>
      <c r="AY429" s="18" t="s">
        <v>204</v>
      </c>
      <c r="BE429" s="100">
        <f t="shared" si="54"/>
        <v>0</v>
      </c>
      <c r="BF429" s="100">
        <f t="shared" si="55"/>
        <v>0</v>
      </c>
      <c r="BG429" s="100">
        <f t="shared" si="56"/>
        <v>0</v>
      </c>
      <c r="BH429" s="100">
        <f t="shared" si="57"/>
        <v>0</v>
      </c>
      <c r="BI429" s="100">
        <f t="shared" si="58"/>
        <v>0</v>
      </c>
      <c r="BJ429" s="18" t="s">
        <v>81</v>
      </c>
      <c r="BK429" s="100">
        <f t="shared" si="59"/>
        <v>0</v>
      </c>
      <c r="BL429" s="18" t="s">
        <v>310</v>
      </c>
      <c r="BM429" s="99" t="s">
        <v>1593</v>
      </c>
    </row>
    <row r="430" spans="1:65" s="2" customFormat="1" ht="24.2" customHeight="1" x14ac:dyDescent="0.2">
      <c r="A430" s="111"/>
      <c r="B430" s="112"/>
      <c r="C430" s="187" t="s">
        <v>1594</v>
      </c>
      <c r="D430" s="187" t="s">
        <v>207</v>
      </c>
      <c r="E430" s="188" t="s">
        <v>3416</v>
      </c>
      <c r="F430" s="189" t="s">
        <v>3417</v>
      </c>
      <c r="G430" s="190" t="s">
        <v>282</v>
      </c>
      <c r="H430" s="191">
        <v>1</v>
      </c>
      <c r="I430" s="192"/>
      <c r="J430" s="192">
        <f t="shared" si="50"/>
        <v>0</v>
      </c>
      <c r="K430" s="193"/>
      <c r="L430" s="112"/>
      <c r="M430" s="194" t="s">
        <v>1</v>
      </c>
      <c r="N430" s="195" t="s">
        <v>40</v>
      </c>
      <c r="O430" s="196">
        <v>0</v>
      </c>
      <c r="P430" s="196">
        <f t="shared" si="51"/>
        <v>0</v>
      </c>
      <c r="Q430" s="196">
        <v>0</v>
      </c>
      <c r="R430" s="196">
        <f t="shared" si="52"/>
        <v>0</v>
      </c>
      <c r="S430" s="196">
        <v>0</v>
      </c>
      <c r="T430" s="197">
        <f t="shared" si="53"/>
        <v>0</v>
      </c>
      <c r="U430" s="111"/>
      <c r="V430" s="111"/>
      <c r="W430" s="29"/>
      <c r="X430" s="29"/>
      <c r="Y430" s="29"/>
      <c r="Z430" s="29"/>
      <c r="AA430" s="29"/>
      <c r="AB430" s="29"/>
      <c r="AC430" s="29"/>
      <c r="AD430" s="29"/>
      <c r="AE430" s="29"/>
      <c r="AR430" s="99" t="s">
        <v>310</v>
      </c>
      <c r="AT430" s="99" t="s">
        <v>207</v>
      </c>
      <c r="AU430" s="99" t="s">
        <v>83</v>
      </c>
      <c r="AY430" s="18" t="s">
        <v>204</v>
      </c>
      <c r="BE430" s="100">
        <f t="shared" si="54"/>
        <v>0</v>
      </c>
      <c r="BF430" s="100">
        <f t="shared" si="55"/>
        <v>0</v>
      </c>
      <c r="BG430" s="100">
        <f t="shared" si="56"/>
        <v>0</v>
      </c>
      <c r="BH430" s="100">
        <f t="shared" si="57"/>
        <v>0</v>
      </c>
      <c r="BI430" s="100">
        <f t="shared" si="58"/>
        <v>0</v>
      </c>
      <c r="BJ430" s="18" t="s">
        <v>81</v>
      </c>
      <c r="BK430" s="100">
        <f t="shared" si="59"/>
        <v>0</v>
      </c>
      <c r="BL430" s="18" t="s">
        <v>310</v>
      </c>
      <c r="BM430" s="99" t="s">
        <v>1597</v>
      </c>
    </row>
    <row r="431" spans="1:65" s="2" customFormat="1" ht="16.5" customHeight="1" x14ac:dyDescent="0.2">
      <c r="A431" s="111"/>
      <c r="B431" s="112"/>
      <c r="C431" s="187" t="s">
        <v>868</v>
      </c>
      <c r="D431" s="187" t="s">
        <v>207</v>
      </c>
      <c r="E431" s="188" t="s">
        <v>3418</v>
      </c>
      <c r="F431" s="189" t="s">
        <v>3419</v>
      </c>
      <c r="G431" s="190" t="s">
        <v>282</v>
      </c>
      <c r="H431" s="191">
        <v>2</v>
      </c>
      <c r="I431" s="192"/>
      <c r="J431" s="192">
        <f t="shared" si="50"/>
        <v>0</v>
      </c>
      <c r="K431" s="193"/>
      <c r="L431" s="112"/>
      <c r="M431" s="194" t="s">
        <v>1</v>
      </c>
      <c r="N431" s="195" t="s">
        <v>40</v>
      </c>
      <c r="O431" s="196">
        <v>0</v>
      </c>
      <c r="P431" s="196">
        <f t="shared" si="51"/>
        <v>0</v>
      </c>
      <c r="Q431" s="196">
        <v>0</v>
      </c>
      <c r="R431" s="196">
        <f t="shared" si="52"/>
        <v>0</v>
      </c>
      <c r="S431" s="196">
        <v>0</v>
      </c>
      <c r="T431" s="197">
        <f t="shared" si="53"/>
        <v>0</v>
      </c>
      <c r="U431" s="111"/>
      <c r="V431" s="111"/>
      <c r="W431" s="29"/>
      <c r="X431" s="29"/>
      <c r="Y431" s="29"/>
      <c r="Z431" s="29"/>
      <c r="AA431" s="29"/>
      <c r="AB431" s="29"/>
      <c r="AC431" s="29"/>
      <c r="AD431" s="29"/>
      <c r="AE431" s="29"/>
      <c r="AR431" s="99" t="s">
        <v>310</v>
      </c>
      <c r="AT431" s="99" t="s">
        <v>207</v>
      </c>
      <c r="AU431" s="99" t="s">
        <v>83</v>
      </c>
      <c r="AY431" s="18" t="s">
        <v>204</v>
      </c>
      <c r="BE431" s="100">
        <f t="shared" si="54"/>
        <v>0</v>
      </c>
      <c r="BF431" s="100">
        <f t="shared" si="55"/>
        <v>0</v>
      </c>
      <c r="BG431" s="100">
        <f t="shared" si="56"/>
        <v>0</v>
      </c>
      <c r="BH431" s="100">
        <f t="shared" si="57"/>
        <v>0</v>
      </c>
      <c r="BI431" s="100">
        <f t="shared" si="58"/>
        <v>0</v>
      </c>
      <c r="BJ431" s="18" t="s">
        <v>81</v>
      </c>
      <c r="BK431" s="100">
        <f t="shared" si="59"/>
        <v>0</v>
      </c>
      <c r="BL431" s="18" t="s">
        <v>310</v>
      </c>
      <c r="BM431" s="99" t="s">
        <v>1600</v>
      </c>
    </row>
    <row r="432" spans="1:65" s="2" customFormat="1" ht="21.75" customHeight="1" x14ac:dyDescent="0.2">
      <c r="A432" s="111"/>
      <c r="B432" s="112"/>
      <c r="C432" s="187" t="s">
        <v>1384</v>
      </c>
      <c r="D432" s="187" t="s">
        <v>207</v>
      </c>
      <c r="E432" s="188" t="s">
        <v>3420</v>
      </c>
      <c r="F432" s="189" t="s">
        <v>3421</v>
      </c>
      <c r="G432" s="190" t="s">
        <v>282</v>
      </c>
      <c r="H432" s="191">
        <v>2</v>
      </c>
      <c r="I432" s="192"/>
      <c r="J432" s="192">
        <f t="shared" si="50"/>
        <v>0</v>
      </c>
      <c r="K432" s="193"/>
      <c r="L432" s="112"/>
      <c r="M432" s="194" t="s">
        <v>1</v>
      </c>
      <c r="N432" s="195" t="s">
        <v>40</v>
      </c>
      <c r="O432" s="196">
        <v>0</v>
      </c>
      <c r="P432" s="196">
        <f t="shared" si="51"/>
        <v>0</v>
      </c>
      <c r="Q432" s="196">
        <v>0</v>
      </c>
      <c r="R432" s="196">
        <f t="shared" si="52"/>
        <v>0</v>
      </c>
      <c r="S432" s="196">
        <v>0</v>
      </c>
      <c r="T432" s="197">
        <f t="shared" si="53"/>
        <v>0</v>
      </c>
      <c r="U432" s="111"/>
      <c r="V432" s="111"/>
      <c r="W432" s="29"/>
      <c r="X432" s="29"/>
      <c r="Y432" s="29"/>
      <c r="Z432" s="29"/>
      <c r="AA432" s="29"/>
      <c r="AB432" s="29"/>
      <c r="AC432" s="29"/>
      <c r="AD432" s="29"/>
      <c r="AE432" s="29"/>
      <c r="AR432" s="99" t="s">
        <v>310</v>
      </c>
      <c r="AT432" s="99" t="s">
        <v>207</v>
      </c>
      <c r="AU432" s="99" t="s">
        <v>83</v>
      </c>
      <c r="AY432" s="18" t="s">
        <v>204</v>
      </c>
      <c r="BE432" s="100">
        <f t="shared" si="54"/>
        <v>0</v>
      </c>
      <c r="BF432" s="100">
        <f t="shared" si="55"/>
        <v>0</v>
      </c>
      <c r="BG432" s="100">
        <f t="shared" si="56"/>
        <v>0</v>
      </c>
      <c r="BH432" s="100">
        <f t="shared" si="57"/>
        <v>0</v>
      </c>
      <c r="BI432" s="100">
        <f t="shared" si="58"/>
        <v>0</v>
      </c>
      <c r="BJ432" s="18" t="s">
        <v>81</v>
      </c>
      <c r="BK432" s="100">
        <f t="shared" si="59"/>
        <v>0</v>
      </c>
      <c r="BL432" s="18" t="s">
        <v>310</v>
      </c>
      <c r="BM432" s="99" t="s">
        <v>1605</v>
      </c>
    </row>
    <row r="433" spans="1:65" s="2" customFormat="1" ht="21.75" customHeight="1" x14ac:dyDescent="0.2">
      <c r="A433" s="111"/>
      <c r="B433" s="112"/>
      <c r="C433" s="187" t="s">
        <v>871</v>
      </c>
      <c r="D433" s="187" t="s">
        <v>207</v>
      </c>
      <c r="E433" s="188" t="s">
        <v>3422</v>
      </c>
      <c r="F433" s="189" t="s">
        <v>3423</v>
      </c>
      <c r="G433" s="190" t="s">
        <v>282</v>
      </c>
      <c r="H433" s="191">
        <v>3</v>
      </c>
      <c r="I433" s="192"/>
      <c r="J433" s="192">
        <f t="shared" si="50"/>
        <v>0</v>
      </c>
      <c r="K433" s="193"/>
      <c r="L433" s="112"/>
      <c r="M433" s="194" t="s">
        <v>1</v>
      </c>
      <c r="N433" s="195" t="s">
        <v>40</v>
      </c>
      <c r="O433" s="196">
        <v>0</v>
      </c>
      <c r="P433" s="196">
        <f t="shared" si="51"/>
        <v>0</v>
      </c>
      <c r="Q433" s="196">
        <v>0</v>
      </c>
      <c r="R433" s="196">
        <f t="shared" si="52"/>
        <v>0</v>
      </c>
      <c r="S433" s="196">
        <v>0</v>
      </c>
      <c r="T433" s="197">
        <f t="shared" si="53"/>
        <v>0</v>
      </c>
      <c r="U433" s="111"/>
      <c r="V433" s="111"/>
      <c r="W433" s="29"/>
      <c r="X433" s="29"/>
      <c r="Y433" s="29"/>
      <c r="Z433" s="29"/>
      <c r="AA433" s="29"/>
      <c r="AB433" s="29"/>
      <c r="AC433" s="29"/>
      <c r="AD433" s="29"/>
      <c r="AE433" s="29"/>
      <c r="AR433" s="99" t="s">
        <v>310</v>
      </c>
      <c r="AT433" s="99" t="s">
        <v>207</v>
      </c>
      <c r="AU433" s="99" t="s">
        <v>83</v>
      </c>
      <c r="AY433" s="18" t="s">
        <v>204</v>
      </c>
      <c r="BE433" s="100">
        <f t="shared" si="54"/>
        <v>0</v>
      </c>
      <c r="BF433" s="100">
        <f t="shared" si="55"/>
        <v>0</v>
      </c>
      <c r="BG433" s="100">
        <f t="shared" si="56"/>
        <v>0</v>
      </c>
      <c r="BH433" s="100">
        <f t="shared" si="57"/>
        <v>0</v>
      </c>
      <c r="BI433" s="100">
        <f t="shared" si="58"/>
        <v>0</v>
      </c>
      <c r="BJ433" s="18" t="s">
        <v>81</v>
      </c>
      <c r="BK433" s="100">
        <f t="shared" si="59"/>
        <v>0</v>
      </c>
      <c r="BL433" s="18" t="s">
        <v>310</v>
      </c>
      <c r="BM433" s="99" t="s">
        <v>1609</v>
      </c>
    </row>
    <row r="434" spans="1:65" s="2" customFormat="1" ht="21.75" customHeight="1" x14ac:dyDescent="0.2">
      <c r="A434" s="111"/>
      <c r="B434" s="112"/>
      <c r="C434" s="187" t="s">
        <v>1611</v>
      </c>
      <c r="D434" s="187" t="s">
        <v>207</v>
      </c>
      <c r="E434" s="188" t="s">
        <v>3424</v>
      </c>
      <c r="F434" s="189" t="s">
        <v>3425</v>
      </c>
      <c r="G434" s="190" t="s">
        <v>282</v>
      </c>
      <c r="H434" s="191">
        <v>1</v>
      </c>
      <c r="I434" s="192"/>
      <c r="J434" s="192">
        <f t="shared" si="50"/>
        <v>0</v>
      </c>
      <c r="K434" s="193"/>
      <c r="L434" s="112"/>
      <c r="M434" s="194" t="s">
        <v>1</v>
      </c>
      <c r="N434" s="195" t="s">
        <v>40</v>
      </c>
      <c r="O434" s="196">
        <v>0</v>
      </c>
      <c r="P434" s="196">
        <f t="shared" si="51"/>
        <v>0</v>
      </c>
      <c r="Q434" s="196">
        <v>0</v>
      </c>
      <c r="R434" s="196">
        <f t="shared" si="52"/>
        <v>0</v>
      </c>
      <c r="S434" s="196">
        <v>0</v>
      </c>
      <c r="T434" s="197">
        <f t="shared" si="53"/>
        <v>0</v>
      </c>
      <c r="U434" s="111"/>
      <c r="V434" s="111"/>
      <c r="W434" s="29"/>
      <c r="X434" s="29"/>
      <c r="Y434" s="29"/>
      <c r="Z434" s="29"/>
      <c r="AA434" s="29"/>
      <c r="AB434" s="29"/>
      <c r="AC434" s="29"/>
      <c r="AD434" s="29"/>
      <c r="AE434" s="29"/>
      <c r="AR434" s="99" t="s">
        <v>310</v>
      </c>
      <c r="AT434" s="99" t="s">
        <v>207</v>
      </c>
      <c r="AU434" s="99" t="s">
        <v>83</v>
      </c>
      <c r="AY434" s="18" t="s">
        <v>204</v>
      </c>
      <c r="BE434" s="100">
        <f t="shared" si="54"/>
        <v>0</v>
      </c>
      <c r="BF434" s="100">
        <f t="shared" si="55"/>
        <v>0</v>
      </c>
      <c r="BG434" s="100">
        <f t="shared" si="56"/>
        <v>0</v>
      </c>
      <c r="BH434" s="100">
        <f t="shared" si="57"/>
        <v>0</v>
      </c>
      <c r="BI434" s="100">
        <f t="shared" si="58"/>
        <v>0</v>
      </c>
      <c r="BJ434" s="18" t="s">
        <v>81</v>
      </c>
      <c r="BK434" s="100">
        <f t="shared" si="59"/>
        <v>0</v>
      </c>
      <c r="BL434" s="18" t="s">
        <v>310</v>
      </c>
      <c r="BM434" s="99" t="s">
        <v>1614</v>
      </c>
    </row>
    <row r="435" spans="1:65" s="2" customFormat="1" ht="24.2" customHeight="1" x14ac:dyDescent="0.2">
      <c r="A435" s="111"/>
      <c r="B435" s="112"/>
      <c r="C435" s="187" t="s">
        <v>1374</v>
      </c>
      <c r="D435" s="187" t="s">
        <v>207</v>
      </c>
      <c r="E435" s="188" t="s">
        <v>3426</v>
      </c>
      <c r="F435" s="189" t="s">
        <v>3427</v>
      </c>
      <c r="G435" s="190" t="s">
        <v>367</v>
      </c>
      <c r="H435" s="191">
        <v>93</v>
      </c>
      <c r="I435" s="192"/>
      <c r="J435" s="192">
        <f t="shared" si="50"/>
        <v>0</v>
      </c>
      <c r="K435" s="193"/>
      <c r="L435" s="112"/>
      <c r="M435" s="194" t="s">
        <v>1</v>
      </c>
      <c r="N435" s="195" t="s">
        <v>40</v>
      </c>
      <c r="O435" s="196">
        <v>0</v>
      </c>
      <c r="P435" s="196">
        <f t="shared" si="51"/>
        <v>0</v>
      </c>
      <c r="Q435" s="196">
        <v>0</v>
      </c>
      <c r="R435" s="196">
        <f t="shared" si="52"/>
        <v>0</v>
      </c>
      <c r="S435" s="196">
        <v>0</v>
      </c>
      <c r="T435" s="197">
        <f t="shared" si="53"/>
        <v>0</v>
      </c>
      <c r="U435" s="111"/>
      <c r="V435" s="111"/>
      <c r="W435" s="29"/>
      <c r="X435" s="29"/>
      <c r="Y435" s="29"/>
      <c r="Z435" s="29"/>
      <c r="AA435" s="29"/>
      <c r="AB435" s="29"/>
      <c r="AC435" s="29"/>
      <c r="AD435" s="29"/>
      <c r="AE435" s="29"/>
      <c r="AR435" s="99" t="s">
        <v>310</v>
      </c>
      <c r="AT435" s="99" t="s">
        <v>207</v>
      </c>
      <c r="AU435" s="99" t="s">
        <v>83</v>
      </c>
      <c r="AY435" s="18" t="s">
        <v>204</v>
      </c>
      <c r="BE435" s="100">
        <f t="shared" si="54"/>
        <v>0</v>
      </c>
      <c r="BF435" s="100">
        <f t="shared" si="55"/>
        <v>0</v>
      </c>
      <c r="BG435" s="100">
        <f t="shared" si="56"/>
        <v>0</v>
      </c>
      <c r="BH435" s="100">
        <f t="shared" si="57"/>
        <v>0</v>
      </c>
      <c r="BI435" s="100">
        <f t="shared" si="58"/>
        <v>0</v>
      </c>
      <c r="BJ435" s="18" t="s">
        <v>81</v>
      </c>
      <c r="BK435" s="100">
        <f t="shared" si="59"/>
        <v>0</v>
      </c>
      <c r="BL435" s="18" t="s">
        <v>310</v>
      </c>
      <c r="BM435" s="99" t="s">
        <v>1617</v>
      </c>
    </row>
    <row r="436" spans="1:65" s="14" customFormat="1" x14ac:dyDescent="0.2">
      <c r="A436" s="198"/>
      <c r="B436" s="199"/>
      <c r="C436" s="198"/>
      <c r="D436" s="200" t="s">
        <v>212</v>
      </c>
      <c r="E436" s="201" t="s">
        <v>1</v>
      </c>
      <c r="F436" s="202" t="s">
        <v>3428</v>
      </c>
      <c r="G436" s="198"/>
      <c r="H436" s="203">
        <v>93</v>
      </c>
      <c r="I436" s="198"/>
      <c r="J436" s="198"/>
      <c r="K436" s="198"/>
      <c r="L436" s="199"/>
      <c r="M436" s="204"/>
      <c r="N436" s="205"/>
      <c r="O436" s="205"/>
      <c r="P436" s="205"/>
      <c r="Q436" s="205"/>
      <c r="R436" s="205"/>
      <c r="S436" s="205"/>
      <c r="T436" s="206"/>
      <c r="U436" s="198"/>
      <c r="V436" s="198"/>
      <c r="AT436" s="102" t="s">
        <v>212</v>
      </c>
      <c r="AU436" s="102" t="s">
        <v>83</v>
      </c>
      <c r="AV436" s="14" t="s">
        <v>83</v>
      </c>
      <c r="AW436" s="14" t="s">
        <v>32</v>
      </c>
      <c r="AX436" s="14" t="s">
        <v>75</v>
      </c>
      <c r="AY436" s="102" t="s">
        <v>204</v>
      </c>
    </row>
    <row r="437" spans="1:65" s="15" customFormat="1" x14ac:dyDescent="0.2">
      <c r="A437" s="207"/>
      <c r="B437" s="208"/>
      <c r="C437" s="207"/>
      <c r="D437" s="200" t="s">
        <v>212</v>
      </c>
      <c r="E437" s="209" t="s">
        <v>1</v>
      </c>
      <c r="F437" s="210" t="s">
        <v>227</v>
      </c>
      <c r="G437" s="207"/>
      <c r="H437" s="211">
        <v>93</v>
      </c>
      <c r="I437" s="207"/>
      <c r="J437" s="207"/>
      <c r="K437" s="207"/>
      <c r="L437" s="208"/>
      <c r="M437" s="212"/>
      <c r="N437" s="213"/>
      <c r="O437" s="213"/>
      <c r="P437" s="213"/>
      <c r="Q437" s="213"/>
      <c r="R437" s="213"/>
      <c r="S437" s="213"/>
      <c r="T437" s="214"/>
      <c r="U437" s="207"/>
      <c r="V437" s="207"/>
      <c r="AT437" s="103" t="s">
        <v>212</v>
      </c>
      <c r="AU437" s="103" t="s">
        <v>83</v>
      </c>
      <c r="AV437" s="15" t="s">
        <v>211</v>
      </c>
      <c r="AW437" s="15" t="s">
        <v>32</v>
      </c>
      <c r="AX437" s="15" t="s">
        <v>81</v>
      </c>
      <c r="AY437" s="103" t="s">
        <v>204</v>
      </c>
    </row>
    <row r="438" spans="1:65" s="2" customFormat="1" ht="21.75" customHeight="1" x14ac:dyDescent="0.2">
      <c r="A438" s="111"/>
      <c r="B438" s="112"/>
      <c r="C438" s="187" t="s">
        <v>1618</v>
      </c>
      <c r="D438" s="187" t="s">
        <v>207</v>
      </c>
      <c r="E438" s="188" t="s">
        <v>3429</v>
      </c>
      <c r="F438" s="189" t="s">
        <v>3430</v>
      </c>
      <c r="G438" s="190" t="s">
        <v>367</v>
      </c>
      <c r="H438" s="191">
        <v>93</v>
      </c>
      <c r="I438" s="192"/>
      <c r="J438" s="192">
        <f>ROUND(I438*H438,2)</f>
        <v>0</v>
      </c>
      <c r="K438" s="193"/>
      <c r="L438" s="112"/>
      <c r="M438" s="194" t="s">
        <v>1</v>
      </c>
      <c r="N438" s="195" t="s">
        <v>40</v>
      </c>
      <c r="O438" s="196">
        <v>0</v>
      </c>
      <c r="P438" s="196">
        <f>O438*H438</f>
        <v>0</v>
      </c>
      <c r="Q438" s="196">
        <v>0</v>
      </c>
      <c r="R438" s="196">
        <f>Q438*H438</f>
        <v>0</v>
      </c>
      <c r="S438" s="196">
        <v>0</v>
      </c>
      <c r="T438" s="197">
        <f>S438*H438</f>
        <v>0</v>
      </c>
      <c r="U438" s="111"/>
      <c r="V438" s="111"/>
      <c r="W438" s="29"/>
      <c r="X438" s="29"/>
      <c r="Y438" s="29"/>
      <c r="Z438" s="29"/>
      <c r="AA438" s="29"/>
      <c r="AB438" s="29"/>
      <c r="AC438" s="29"/>
      <c r="AD438" s="29"/>
      <c r="AE438" s="29"/>
      <c r="AR438" s="99" t="s">
        <v>310</v>
      </c>
      <c r="AT438" s="99" t="s">
        <v>207</v>
      </c>
      <c r="AU438" s="99" t="s">
        <v>83</v>
      </c>
      <c r="AY438" s="18" t="s">
        <v>204</v>
      </c>
      <c r="BE438" s="100">
        <f>IF(N438="základní",J438,0)</f>
        <v>0</v>
      </c>
      <c r="BF438" s="100">
        <f>IF(N438="snížená",J438,0)</f>
        <v>0</v>
      </c>
      <c r="BG438" s="100">
        <f>IF(N438="zákl. přenesená",J438,0)</f>
        <v>0</v>
      </c>
      <c r="BH438" s="100">
        <f>IF(N438="sníž. přenesená",J438,0)</f>
        <v>0</v>
      </c>
      <c r="BI438" s="100">
        <f>IF(N438="nulová",J438,0)</f>
        <v>0</v>
      </c>
      <c r="BJ438" s="18" t="s">
        <v>81</v>
      </c>
      <c r="BK438" s="100">
        <f>ROUND(I438*H438,2)</f>
        <v>0</v>
      </c>
      <c r="BL438" s="18" t="s">
        <v>310</v>
      </c>
      <c r="BM438" s="99" t="s">
        <v>1621</v>
      </c>
    </row>
    <row r="439" spans="1:65" s="2" customFormat="1" ht="24.2" customHeight="1" x14ac:dyDescent="0.2">
      <c r="A439" s="111"/>
      <c r="B439" s="112"/>
      <c r="C439" s="187" t="s">
        <v>1378</v>
      </c>
      <c r="D439" s="187" t="s">
        <v>207</v>
      </c>
      <c r="E439" s="188" t="s">
        <v>3431</v>
      </c>
      <c r="F439" s="189" t="s">
        <v>3432</v>
      </c>
      <c r="G439" s="190" t="s">
        <v>859</v>
      </c>
      <c r="H439" s="191">
        <v>0.114</v>
      </c>
      <c r="I439" s="192"/>
      <c r="J439" s="192">
        <f>ROUND(I439*H439,2)</f>
        <v>0</v>
      </c>
      <c r="K439" s="193"/>
      <c r="L439" s="112"/>
      <c r="M439" s="194" t="s">
        <v>1</v>
      </c>
      <c r="N439" s="195" t="s">
        <v>40</v>
      </c>
      <c r="O439" s="196">
        <v>0</v>
      </c>
      <c r="P439" s="196">
        <f>O439*H439</f>
        <v>0</v>
      </c>
      <c r="Q439" s="196">
        <v>0</v>
      </c>
      <c r="R439" s="196">
        <f>Q439*H439</f>
        <v>0</v>
      </c>
      <c r="S439" s="196">
        <v>0</v>
      </c>
      <c r="T439" s="197">
        <f>S439*H439</f>
        <v>0</v>
      </c>
      <c r="U439" s="111"/>
      <c r="V439" s="111"/>
      <c r="W439" s="29"/>
      <c r="X439" s="29"/>
      <c r="Y439" s="29"/>
      <c r="Z439" s="29"/>
      <c r="AA439" s="29"/>
      <c r="AB439" s="29"/>
      <c r="AC439" s="29"/>
      <c r="AD439" s="29"/>
      <c r="AE439" s="29"/>
      <c r="AR439" s="99" t="s">
        <v>310</v>
      </c>
      <c r="AT439" s="99" t="s">
        <v>207</v>
      </c>
      <c r="AU439" s="99" t="s">
        <v>83</v>
      </c>
      <c r="AY439" s="18" t="s">
        <v>204</v>
      </c>
      <c r="BE439" s="100">
        <f>IF(N439="základní",J439,0)</f>
        <v>0</v>
      </c>
      <c r="BF439" s="100">
        <f>IF(N439="snížená",J439,0)</f>
        <v>0</v>
      </c>
      <c r="BG439" s="100">
        <f>IF(N439="zákl. přenesená",J439,0)</f>
        <v>0</v>
      </c>
      <c r="BH439" s="100">
        <f>IF(N439="sníž. přenesená",J439,0)</f>
        <v>0</v>
      </c>
      <c r="BI439" s="100">
        <f>IF(N439="nulová",J439,0)</f>
        <v>0</v>
      </c>
      <c r="BJ439" s="18" t="s">
        <v>81</v>
      </c>
      <c r="BK439" s="100">
        <f>ROUND(I439*H439,2)</f>
        <v>0</v>
      </c>
      <c r="BL439" s="18" t="s">
        <v>310</v>
      </c>
      <c r="BM439" s="99" t="s">
        <v>1624</v>
      </c>
    </row>
    <row r="440" spans="1:65" s="2" customFormat="1" ht="24.2" customHeight="1" x14ac:dyDescent="0.2">
      <c r="A440" s="111"/>
      <c r="B440" s="112"/>
      <c r="C440" s="187" t="s">
        <v>1626</v>
      </c>
      <c r="D440" s="187" t="s">
        <v>207</v>
      </c>
      <c r="E440" s="188" t="s">
        <v>3433</v>
      </c>
      <c r="F440" s="189" t="s">
        <v>3434</v>
      </c>
      <c r="G440" s="190" t="s">
        <v>859</v>
      </c>
      <c r="H440" s="191">
        <v>0.114</v>
      </c>
      <c r="I440" s="192"/>
      <c r="J440" s="192">
        <f>ROUND(I440*H440,2)</f>
        <v>0</v>
      </c>
      <c r="K440" s="193"/>
      <c r="L440" s="112"/>
      <c r="M440" s="194" t="s">
        <v>1</v>
      </c>
      <c r="N440" s="195" t="s">
        <v>40</v>
      </c>
      <c r="O440" s="196">
        <v>0</v>
      </c>
      <c r="P440" s="196">
        <f>O440*H440</f>
        <v>0</v>
      </c>
      <c r="Q440" s="196">
        <v>0</v>
      </c>
      <c r="R440" s="196">
        <f>Q440*H440</f>
        <v>0</v>
      </c>
      <c r="S440" s="196">
        <v>0</v>
      </c>
      <c r="T440" s="197">
        <f>S440*H440</f>
        <v>0</v>
      </c>
      <c r="U440" s="111"/>
      <c r="V440" s="111"/>
      <c r="W440" s="29"/>
      <c r="X440" s="29"/>
      <c r="Y440" s="29"/>
      <c r="Z440" s="29"/>
      <c r="AA440" s="29"/>
      <c r="AB440" s="29"/>
      <c r="AC440" s="29"/>
      <c r="AD440" s="29"/>
      <c r="AE440" s="29"/>
      <c r="AR440" s="99" t="s">
        <v>310</v>
      </c>
      <c r="AT440" s="99" t="s">
        <v>207</v>
      </c>
      <c r="AU440" s="99" t="s">
        <v>83</v>
      </c>
      <c r="AY440" s="18" t="s">
        <v>204</v>
      </c>
      <c r="BE440" s="100">
        <f>IF(N440="základní",J440,0)</f>
        <v>0</v>
      </c>
      <c r="BF440" s="100">
        <f>IF(N440="snížená",J440,0)</f>
        <v>0</v>
      </c>
      <c r="BG440" s="100">
        <f>IF(N440="zákl. přenesená",J440,0)</f>
        <v>0</v>
      </c>
      <c r="BH440" s="100">
        <f>IF(N440="sníž. přenesená",J440,0)</f>
        <v>0</v>
      </c>
      <c r="BI440" s="100">
        <f>IF(N440="nulová",J440,0)</f>
        <v>0</v>
      </c>
      <c r="BJ440" s="18" t="s">
        <v>81</v>
      </c>
      <c r="BK440" s="100">
        <f>ROUND(I440*H440,2)</f>
        <v>0</v>
      </c>
      <c r="BL440" s="18" t="s">
        <v>310</v>
      </c>
      <c r="BM440" s="99" t="s">
        <v>1629</v>
      </c>
    </row>
    <row r="441" spans="1:65" s="2" customFormat="1" ht="24.2" customHeight="1" x14ac:dyDescent="0.2">
      <c r="A441" s="111"/>
      <c r="B441" s="112"/>
      <c r="C441" s="187" t="s">
        <v>894</v>
      </c>
      <c r="D441" s="187" t="s">
        <v>207</v>
      </c>
      <c r="E441" s="188" t="s">
        <v>3435</v>
      </c>
      <c r="F441" s="189" t="s">
        <v>3436</v>
      </c>
      <c r="G441" s="190" t="s">
        <v>859</v>
      </c>
      <c r="H441" s="191">
        <v>0.114</v>
      </c>
      <c r="I441" s="192"/>
      <c r="J441" s="192">
        <f>ROUND(I441*H441,2)</f>
        <v>0</v>
      </c>
      <c r="K441" s="193"/>
      <c r="L441" s="112"/>
      <c r="M441" s="194" t="s">
        <v>1</v>
      </c>
      <c r="N441" s="195" t="s">
        <v>40</v>
      </c>
      <c r="O441" s="196">
        <v>0</v>
      </c>
      <c r="P441" s="196">
        <f>O441*H441</f>
        <v>0</v>
      </c>
      <c r="Q441" s="196">
        <v>0</v>
      </c>
      <c r="R441" s="196">
        <f>Q441*H441</f>
        <v>0</v>
      </c>
      <c r="S441" s="196">
        <v>0</v>
      </c>
      <c r="T441" s="197">
        <f>S441*H441</f>
        <v>0</v>
      </c>
      <c r="U441" s="111"/>
      <c r="V441" s="111"/>
      <c r="W441" s="29"/>
      <c r="X441" s="29"/>
      <c r="Y441" s="29"/>
      <c r="Z441" s="29"/>
      <c r="AA441" s="29"/>
      <c r="AB441" s="29"/>
      <c r="AC441" s="29"/>
      <c r="AD441" s="29"/>
      <c r="AE441" s="29"/>
      <c r="AR441" s="99" t="s">
        <v>310</v>
      </c>
      <c r="AT441" s="99" t="s">
        <v>207</v>
      </c>
      <c r="AU441" s="99" t="s">
        <v>83</v>
      </c>
      <c r="AY441" s="18" t="s">
        <v>204</v>
      </c>
      <c r="BE441" s="100">
        <f>IF(N441="základní",J441,0)</f>
        <v>0</v>
      </c>
      <c r="BF441" s="100">
        <f>IF(N441="snížená",J441,0)</f>
        <v>0</v>
      </c>
      <c r="BG441" s="100">
        <f>IF(N441="zákl. přenesená",J441,0)</f>
        <v>0</v>
      </c>
      <c r="BH441" s="100">
        <f>IF(N441="sníž. přenesená",J441,0)</f>
        <v>0</v>
      </c>
      <c r="BI441" s="100">
        <f>IF(N441="nulová",J441,0)</f>
        <v>0</v>
      </c>
      <c r="BJ441" s="18" t="s">
        <v>81</v>
      </c>
      <c r="BK441" s="100">
        <f>ROUND(I441*H441,2)</f>
        <v>0</v>
      </c>
      <c r="BL441" s="18" t="s">
        <v>310</v>
      </c>
      <c r="BM441" s="99" t="s">
        <v>1632</v>
      </c>
    </row>
    <row r="442" spans="1:65" s="12" customFormat="1" ht="22.9" customHeight="1" x14ac:dyDescent="0.2">
      <c r="A442" s="176"/>
      <c r="B442" s="177"/>
      <c r="C442" s="176"/>
      <c r="D442" s="178" t="s">
        <v>74</v>
      </c>
      <c r="E442" s="185" t="s">
        <v>908</v>
      </c>
      <c r="F442" s="185" t="s">
        <v>909</v>
      </c>
      <c r="G442" s="176"/>
      <c r="H442" s="176"/>
      <c r="I442" s="176"/>
      <c r="J442" s="186">
        <f>BK442</f>
        <v>0</v>
      </c>
      <c r="K442" s="176"/>
      <c r="L442" s="177"/>
      <c r="M442" s="181"/>
      <c r="N442" s="182"/>
      <c r="O442" s="182"/>
      <c r="P442" s="183">
        <f>SUM(P443:P469)</f>
        <v>0</v>
      </c>
      <c r="Q442" s="182"/>
      <c r="R442" s="183">
        <f>SUM(R443:R469)</f>
        <v>0</v>
      </c>
      <c r="S442" s="182"/>
      <c r="T442" s="184">
        <f>SUM(T443:T469)</f>
        <v>0</v>
      </c>
      <c r="U442" s="176"/>
      <c r="V442" s="176"/>
      <c r="AR442" s="96" t="s">
        <v>83</v>
      </c>
      <c r="AT442" s="97" t="s">
        <v>74</v>
      </c>
      <c r="AU442" s="97" t="s">
        <v>81</v>
      </c>
      <c r="AY442" s="96" t="s">
        <v>204</v>
      </c>
      <c r="BK442" s="98">
        <f>SUM(BK443:BK469)</f>
        <v>0</v>
      </c>
    </row>
    <row r="443" spans="1:65" s="2" customFormat="1" ht="16.5" customHeight="1" x14ac:dyDescent="0.2">
      <c r="A443" s="111"/>
      <c r="B443" s="112"/>
      <c r="C443" s="187" t="s">
        <v>1633</v>
      </c>
      <c r="D443" s="187" t="s">
        <v>207</v>
      </c>
      <c r="E443" s="188" t="s">
        <v>910</v>
      </c>
      <c r="F443" s="189" t="s">
        <v>911</v>
      </c>
      <c r="G443" s="190" t="s">
        <v>912</v>
      </c>
      <c r="H443" s="191">
        <v>3</v>
      </c>
      <c r="I443" s="192"/>
      <c r="J443" s="192">
        <f t="shared" ref="J443:J469" si="60">ROUND(I443*H443,2)</f>
        <v>0</v>
      </c>
      <c r="K443" s="193"/>
      <c r="L443" s="112"/>
      <c r="M443" s="194" t="s">
        <v>1</v>
      </c>
      <c r="N443" s="195" t="s">
        <v>40</v>
      </c>
      <c r="O443" s="196">
        <v>0</v>
      </c>
      <c r="P443" s="196">
        <f t="shared" ref="P443:P469" si="61">O443*H443</f>
        <v>0</v>
      </c>
      <c r="Q443" s="196">
        <v>0</v>
      </c>
      <c r="R443" s="196">
        <f t="shared" ref="R443:R469" si="62">Q443*H443</f>
        <v>0</v>
      </c>
      <c r="S443" s="196">
        <v>0</v>
      </c>
      <c r="T443" s="197">
        <f t="shared" ref="T443:T469" si="63">S443*H443</f>
        <v>0</v>
      </c>
      <c r="U443" s="111"/>
      <c r="V443" s="111"/>
      <c r="W443" s="29"/>
      <c r="X443" s="29"/>
      <c r="Y443" s="29"/>
      <c r="Z443" s="29"/>
      <c r="AA443" s="29"/>
      <c r="AB443" s="29"/>
      <c r="AC443" s="29"/>
      <c r="AD443" s="29"/>
      <c r="AE443" s="29"/>
      <c r="AR443" s="99" t="s">
        <v>310</v>
      </c>
      <c r="AT443" s="99" t="s">
        <v>207</v>
      </c>
      <c r="AU443" s="99" t="s">
        <v>83</v>
      </c>
      <c r="AY443" s="18" t="s">
        <v>204</v>
      </c>
      <c r="BE443" s="100">
        <f t="shared" ref="BE443:BE469" si="64">IF(N443="základní",J443,0)</f>
        <v>0</v>
      </c>
      <c r="BF443" s="100">
        <f t="shared" ref="BF443:BF469" si="65">IF(N443="snížená",J443,0)</f>
        <v>0</v>
      </c>
      <c r="BG443" s="100">
        <f t="shared" ref="BG443:BG469" si="66">IF(N443="zákl. přenesená",J443,0)</f>
        <v>0</v>
      </c>
      <c r="BH443" s="100">
        <f t="shared" ref="BH443:BH469" si="67">IF(N443="sníž. přenesená",J443,0)</f>
        <v>0</v>
      </c>
      <c r="BI443" s="100">
        <f t="shared" ref="BI443:BI469" si="68">IF(N443="nulová",J443,0)</f>
        <v>0</v>
      </c>
      <c r="BJ443" s="18" t="s">
        <v>81</v>
      </c>
      <c r="BK443" s="100">
        <f t="shared" ref="BK443:BK469" si="69">ROUND(I443*H443,2)</f>
        <v>0</v>
      </c>
      <c r="BL443" s="18" t="s">
        <v>310</v>
      </c>
      <c r="BM443" s="99" t="s">
        <v>1636</v>
      </c>
    </row>
    <row r="444" spans="1:65" s="2" customFormat="1" ht="21.75" customHeight="1" x14ac:dyDescent="0.2">
      <c r="A444" s="111"/>
      <c r="B444" s="112"/>
      <c r="C444" s="187" t="s">
        <v>897</v>
      </c>
      <c r="D444" s="187" t="s">
        <v>207</v>
      </c>
      <c r="E444" s="188" t="s">
        <v>3437</v>
      </c>
      <c r="F444" s="189" t="s">
        <v>3438</v>
      </c>
      <c r="G444" s="190" t="s">
        <v>282</v>
      </c>
      <c r="H444" s="191">
        <v>2</v>
      </c>
      <c r="I444" s="192"/>
      <c r="J444" s="192">
        <f t="shared" si="60"/>
        <v>0</v>
      </c>
      <c r="K444" s="193"/>
      <c r="L444" s="112"/>
      <c r="M444" s="194" t="s">
        <v>1</v>
      </c>
      <c r="N444" s="195" t="s">
        <v>40</v>
      </c>
      <c r="O444" s="196">
        <v>0</v>
      </c>
      <c r="P444" s="196">
        <f t="shared" si="61"/>
        <v>0</v>
      </c>
      <c r="Q444" s="196">
        <v>0</v>
      </c>
      <c r="R444" s="196">
        <f t="shared" si="62"/>
        <v>0</v>
      </c>
      <c r="S444" s="196">
        <v>0</v>
      </c>
      <c r="T444" s="197">
        <f t="shared" si="63"/>
        <v>0</v>
      </c>
      <c r="U444" s="111"/>
      <c r="V444" s="111"/>
      <c r="W444" s="29"/>
      <c r="X444" s="29"/>
      <c r="Y444" s="29"/>
      <c r="Z444" s="29"/>
      <c r="AA444" s="29"/>
      <c r="AB444" s="29"/>
      <c r="AC444" s="29"/>
      <c r="AD444" s="29"/>
      <c r="AE444" s="29"/>
      <c r="AR444" s="99" t="s">
        <v>310</v>
      </c>
      <c r="AT444" s="99" t="s">
        <v>207</v>
      </c>
      <c r="AU444" s="99" t="s">
        <v>83</v>
      </c>
      <c r="AY444" s="18" t="s">
        <v>204</v>
      </c>
      <c r="BE444" s="100">
        <f t="shared" si="64"/>
        <v>0</v>
      </c>
      <c r="BF444" s="100">
        <f t="shared" si="65"/>
        <v>0</v>
      </c>
      <c r="BG444" s="100">
        <f t="shared" si="66"/>
        <v>0</v>
      </c>
      <c r="BH444" s="100">
        <f t="shared" si="67"/>
        <v>0</v>
      </c>
      <c r="BI444" s="100">
        <f t="shared" si="68"/>
        <v>0</v>
      </c>
      <c r="BJ444" s="18" t="s">
        <v>81</v>
      </c>
      <c r="BK444" s="100">
        <f t="shared" si="69"/>
        <v>0</v>
      </c>
      <c r="BL444" s="18" t="s">
        <v>310</v>
      </c>
      <c r="BM444" s="99" t="s">
        <v>1639</v>
      </c>
    </row>
    <row r="445" spans="1:65" s="2" customFormat="1" ht="24.2" customHeight="1" x14ac:dyDescent="0.2">
      <c r="A445" s="111"/>
      <c r="B445" s="112"/>
      <c r="C445" s="215" t="s">
        <v>1642</v>
      </c>
      <c r="D445" s="215" t="s">
        <v>1071</v>
      </c>
      <c r="E445" s="216" t="s">
        <v>3439</v>
      </c>
      <c r="F445" s="217" t="s">
        <v>3440</v>
      </c>
      <c r="G445" s="218" t="s">
        <v>282</v>
      </c>
      <c r="H445" s="219">
        <v>2</v>
      </c>
      <c r="I445" s="220"/>
      <c r="J445" s="220">
        <f t="shared" si="60"/>
        <v>0</v>
      </c>
      <c r="K445" s="221"/>
      <c r="L445" s="222"/>
      <c r="M445" s="223" t="s">
        <v>1</v>
      </c>
      <c r="N445" s="224" t="s">
        <v>40</v>
      </c>
      <c r="O445" s="196">
        <v>0</v>
      </c>
      <c r="P445" s="196">
        <f t="shared" si="61"/>
        <v>0</v>
      </c>
      <c r="Q445" s="196">
        <v>0</v>
      </c>
      <c r="R445" s="196">
        <f t="shared" si="62"/>
        <v>0</v>
      </c>
      <c r="S445" s="196">
        <v>0</v>
      </c>
      <c r="T445" s="197">
        <f t="shared" si="63"/>
        <v>0</v>
      </c>
      <c r="U445" s="111"/>
      <c r="V445" s="111"/>
      <c r="W445" s="29"/>
      <c r="X445" s="29"/>
      <c r="Y445" s="29"/>
      <c r="Z445" s="29"/>
      <c r="AA445" s="29"/>
      <c r="AB445" s="29"/>
      <c r="AC445" s="29"/>
      <c r="AD445" s="29"/>
      <c r="AE445" s="29"/>
      <c r="AR445" s="99" t="s">
        <v>368</v>
      </c>
      <c r="AT445" s="99" t="s">
        <v>1071</v>
      </c>
      <c r="AU445" s="99" t="s">
        <v>83</v>
      </c>
      <c r="AY445" s="18" t="s">
        <v>204</v>
      </c>
      <c r="BE445" s="100">
        <f t="shared" si="64"/>
        <v>0</v>
      </c>
      <c r="BF445" s="100">
        <f t="shared" si="65"/>
        <v>0</v>
      </c>
      <c r="BG445" s="100">
        <f t="shared" si="66"/>
        <v>0</v>
      </c>
      <c r="BH445" s="100">
        <f t="shared" si="67"/>
        <v>0</v>
      </c>
      <c r="BI445" s="100">
        <f t="shared" si="68"/>
        <v>0</v>
      </c>
      <c r="BJ445" s="18" t="s">
        <v>81</v>
      </c>
      <c r="BK445" s="100">
        <f t="shared" si="69"/>
        <v>0</v>
      </c>
      <c r="BL445" s="18" t="s">
        <v>310</v>
      </c>
      <c r="BM445" s="99" t="s">
        <v>1645</v>
      </c>
    </row>
    <row r="446" spans="1:65" s="2" customFormat="1" ht="16.5" customHeight="1" x14ac:dyDescent="0.2">
      <c r="A446" s="111"/>
      <c r="B446" s="112"/>
      <c r="C446" s="187" t="s">
        <v>905</v>
      </c>
      <c r="D446" s="187" t="s">
        <v>207</v>
      </c>
      <c r="E446" s="188" t="s">
        <v>915</v>
      </c>
      <c r="F446" s="189" t="s">
        <v>916</v>
      </c>
      <c r="G446" s="190" t="s">
        <v>912</v>
      </c>
      <c r="H446" s="191">
        <v>2</v>
      </c>
      <c r="I446" s="192"/>
      <c r="J446" s="192">
        <f t="shared" si="60"/>
        <v>0</v>
      </c>
      <c r="K446" s="193"/>
      <c r="L446" s="112"/>
      <c r="M446" s="194" t="s">
        <v>1</v>
      </c>
      <c r="N446" s="195" t="s">
        <v>40</v>
      </c>
      <c r="O446" s="196">
        <v>0</v>
      </c>
      <c r="P446" s="196">
        <f t="shared" si="61"/>
        <v>0</v>
      </c>
      <c r="Q446" s="196">
        <v>0</v>
      </c>
      <c r="R446" s="196">
        <f t="shared" si="62"/>
        <v>0</v>
      </c>
      <c r="S446" s="196">
        <v>0</v>
      </c>
      <c r="T446" s="197">
        <f t="shared" si="63"/>
        <v>0</v>
      </c>
      <c r="U446" s="111"/>
      <c r="V446" s="111"/>
      <c r="W446" s="29"/>
      <c r="X446" s="29"/>
      <c r="Y446" s="29"/>
      <c r="Z446" s="29"/>
      <c r="AA446" s="29"/>
      <c r="AB446" s="29"/>
      <c r="AC446" s="29"/>
      <c r="AD446" s="29"/>
      <c r="AE446" s="29"/>
      <c r="AR446" s="99" t="s">
        <v>310</v>
      </c>
      <c r="AT446" s="99" t="s">
        <v>207</v>
      </c>
      <c r="AU446" s="99" t="s">
        <v>83</v>
      </c>
      <c r="AY446" s="18" t="s">
        <v>204</v>
      </c>
      <c r="BE446" s="100">
        <f t="shared" si="64"/>
        <v>0</v>
      </c>
      <c r="BF446" s="100">
        <f t="shared" si="65"/>
        <v>0</v>
      </c>
      <c r="BG446" s="100">
        <f t="shared" si="66"/>
        <v>0</v>
      </c>
      <c r="BH446" s="100">
        <f t="shared" si="67"/>
        <v>0</v>
      </c>
      <c r="BI446" s="100">
        <f t="shared" si="68"/>
        <v>0</v>
      </c>
      <c r="BJ446" s="18" t="s">
        <v>81</v>
      </c>
      <c r="BK446" s="100">
        <f t="shared" si="69"/>
        <v>0</v>
      </c>
      <c r="BL446" s="18" t="s">
        <v>310</v>
      </c>
      <c r="BM446" s="99" t="s">
        <v>1650</v>
      </c>
    </row>
    <row r="447" spans="1:65" s="2" customFormat="1" ht="21.75" customHeight="1" x14ac:dyDescent="0.2">
      <c r="A447" s="111"/>
      <c r="B447" s="112"/>
      <c r="C447" s="187" t="s">
        <v>1656</v>
      </c>
      <c r="D447" s="187" t="s">
        <v>207</v>
      </c>
      <c r="E447" s="188" t="s">
        <v>3441</v>
      </c>
      <c r="F447" s="189" t="s">
        <v>3442</v>
      </c>
      <c r="G447" s="190" t="s">
        <v>912</v>
      </c>
      <c r="H447" s="191">
        <v>2</v>
      </c>
      <c r="I447" s="192"/>
      <c r="J447" s="192">
        <f t="shared" si="60"/>
        <v>0</v>
      </c>
      <c r="K447" s="193"/>
      <c r="L447" s="112"/>
      <c r="M447" s="194" t="s">
        <v>1</v>
      </c>
      <c r="N447" s="195" t="s">
        <v>40</v>
      </c>
      <c r="O447" s="196">
        <v>0</v>
      </c>
      <c r="P447" s="196">
        <f t="shared" si="61"/>
        <v>0</v>
      </c>
      <c r="Q447" s="196">
        <v>0</v>
      </c>
      <c r="R447" s="196">
        <f t="shared" si="62"/>
        <v>0</v>
      </c>
      <c r="S447" s="196">
        <v>0</v>
      </c>
      <c r="T447" s="197">
        <f t="shared" si="63"/>
        <v>0</v>
      </c>
      <c r="U447" s="111"/>
      <c r="V447" s="111"/>
      <c r="W447" s="29"/>
      <c r="X447" s="29"/>
      <c r="Y447" s="29"/>
      <c r="Z447" s="29"/>
      <c r="AA447" s="29"/>
      <c r="AB447" s="29"/>
      <c r="AC447" s="29"/>
      <c r="AD447" s="29"/>
      <c r="AE447" s="29"/>
      <c r="AR447" s="99" t="s">
        <v>310</v>
      </c>
      <c r="AT447" s="99" t="s">
        <v>207</v>
      </c>
      <c r="AU447" s="99" t="s">
        <v>83</v>
      </c>
      <c r="AY447" s="18" t="s">
        <v>204</v>
      </c>
      <c r="BE447" s="100">
        <f t="shared" si="64"/>
        <v>0</v>
      </c>
      <c r="BF447" s="100">
        <f t="shared" si="65"/>
        <v>0</v>
      </c>
      <c r="BG447" s="100">
        <f t="shared" si="66"/>
        <v>0</v>
      </c>
      <c r="BH447" s="100">
        <f t="shared" si="67"/>
        <v>0</v>
      </c>
      <c r="BI447" s="100">
        <f t="shared" si="68"/>
        <v>0</v>
      </c>
      <c r="BJ447" s="18" t="s">
        <v>81</v>
      </c>
      <c r="BK447" s="100">
        <f t="shared" si="69"/>
        <v>0</v>
      </c>
      <c r="BL447" s="18" t="s">
        <v>310</v>
      </c>
      <c r="BM447" s="99" t="s">
        <v>1659</v>
      </c>
    </row>
    <row r="448" spans="1:65" s="2" customFormat="1" ht="24.2" customHeight="1" x14ac:dyDescent="0.2">
      <c r="A448" s="111"/>
      <c r="B448" s="112"/>
      <c r="C448" s="215" t="s">
        <v>913</v>
      </c>
      <c r="D448" s="215" t="s">
        <v>1071</v>
      </c>
      <c r="E448" s="216" t="s">
        <v>3443</v>
      </c>
      <c r="F448" s="217" t="s">
        <v>3444</v>
      </c>
      <c r="G448" s="218" t="s">
        <v>282</v>
      </c>
      <c r="H448" s="219">
        <v>2</v>
      </c>
      <c r="I448" s="220"/>
      <c r="J448" s="220">
        <f t="shared" si="60"/>
        <v>0</v>
      </c>
      <c r="K448" s="221"/>
      <c r="L448" s="222"/>
      <c r="M448" s="223" t="s">
        <v>1</v>
      </c>
      <c r="N448" s="224" t="s">
        <v>40</v>
      </c>
      <c r="O448" s="196">
        <v>0</v>
      </c>
      <c r="P448" s="196">
        <f t="shared" si="61"/>
        <v>0</v>
      </c>
      <c r="Q448" s="196">
        <v>0</v>
      </c>
      <c r="R448" s="196">
        <f t="shared" si="62"/>
        <v>0</v>
      </c>
      <c r="S448" s="196">
        <v>0</v>
      </c>
      <c r="T448" s="197">
        <f t="shared" si="63"/>
        <v>0</v>
      </c>
      <c r="U448" s="111"/>
      <c r="V448" s="111"/>
      <c r="W448" s="29"/>
      <c r="X448" s="29"/>
      <c r="Y448" s="29"/>
      <c r="Z448" s="29"/>
      <c r="AA448" s="29"/>
      <c r="AB448" s="29"/>
      <c r="AC448" s="29"/>
      <c r="AD448" s="29"/>
      <c r="AE448" s="29"/>
      <c r="AR448" s="99" t="s">
        <v>368</v>
      </c>
      <c r="AT448" s="99" t="s">
        <v>1071</v>
      </c>
      <c r="AU448" s="99" t="s">
        <v>83</v>
      </c>
      <c r="AY448" s="18" t="s">
        <v>204</v>
      </c>
      <c r="BE448" s="100">
        <f t="shared" si="64"/>
        <v>0</v>
      </c>
      <c r="BF448" s="100">
        <f t="shared" si="65"/>
        <v>0</v>
      </c>
      <c r="BG448" s="100">
        <f t="shared" si="66"/>
        <v>0</v>
      </c>
      <c r="BH448" s="100">
        <f t="shared" si="67"/>
        <v>0</v>
      </c>
      <c r="BI448" s="100">
        <f t="shared" si="68"/>
        <v>0</v>
      </c>
      <c r="BJ448" s="18" t="s">
        <v>81</v>
      </c>
      <c r="BK448" s="100">
        <f t="shared" si="69"/>
        <v>0</v>
      </c>
      <c r="BL448" s="18" t="s">
        <v>310</v>
      </c>
      <c r="BM448" s="99" t="s">
        <v>1662</v>
      </c>
    </row>
    <row r="449" spans="1:65" s="2" customFormat="1" ht="16.5" customHeight="1" x14ac:dyDescent="0.2">
      <c r="A449" s="111"/>
      <c r="B449" s="112"/>
      <c r="C449" s="187" t="s">
        <v>1664</v>
      </c>
      <c r="D449" s="187" t="s">
        <v>207</v>
      </c>
      <c r="E449" s="188" t="s">
        <v>3445</v>
      </c>
      <c r="F449" s="189" t="s">
        <v>3446</v>
      </c>
      <c r="G449" s="190" t="s">
        <v>912</v>
      </c>
      <c r="H449" s="191">
        <v>1</v>
      </c>
      <c r="I449" s="192"/>
      <c r="J449" s="192">
        <f t="shared" si="60"/>
        <v>0</v>
      </c>
      <c r="K449" s="193"/>
      <c r="L449" s="112"/>
      <c r="M449" s="194" t="s">
        <v>1</v>
      </c>
      <c r="N449" s="195" t="s">
        <v>40</v>
      </c>
      <c r="O449" s="196">
        <v>0</v>
      </c>
      <c r="P449" s="196">
        <f t="shared" si="61"/>
        <v>0</v>
      </c>
      <c r="Q449" s="196">
        <v>0</v>
      </c>
      <c r="R449" s="196">
        <f t="shared" si="62"/>
        <v>0</v>
      </c>
      <c r="S449" s="196">
        <v>0</v>
      </c>
      <c r="T449" s="197">
        <f t="shared" si="63"/>
        <v>0</v>
      </c>
      <c r="U449" s="111"/>
      <c r="V449" s="111"/>
      <c r="W449" s="29"/>
      <c r="X449" s="29"/>
      <c r="Y449" s="29"/>
      <c r="Z449" s="29"/>
      <c r="AA449" s="29"/>
      <c r="AB449" s="29"/>
      <c r="AC449" s="29"/>
      <c r="AD449" s="29"/>
      <c r="AE449" s="29"/>
      <c r="AR449" s="99" t="s">
        <v>310</v>
      </c>
      <c r="AT449" s="99" t="s">
        <v>207</v>
      </c>
      <c r="AU449" s="99" t="s">
        <v>83</v>
      </c>
      <c r="AY449" s="18" t="s">
        <v>204</v>
      </c>
      <c r="BE449" s="100">
        <f t="shared" si="64"/>
        <v>0</v>
      </c>
      <c r="BF449" s="100">
        <f t="shared" si="65"/>
        <v>0</v>
      </c>
      <c r="BG449" s="100">
        <f t="shared" si="66"/>
        <v>0</v>
      </c>
      <c r="BH449" s="100">
        <f t="shared" si="67"/>
        <v>0</v>
      </c>
      <c r="BI449" s="100">
        <f t="shared" si="68"/>
        <v>0</v>
      </c>
      <c r="BJ449" s="18" t="s">
        <v>81</v>
      </c>
      <c r="BK449" s="100">
        <f t="shared" si="69"/>
        <v>0</v>
      </c>
      <c r="BL449" s="18" t="s">
        <v>310</v>
      </c>
      <c r="BM449" s="99" t="s">
        <v>1667</v>
      </c>
    </row>
    <row r="450" spans="1:65" s="2" customFormat="1" ht="21.75" customHeight="1" x14ac:dyDescent="0.2">
      <c r="A450" s="111"/>
      <c r="B450" s="112"/>
      <c r="C450" s="187" t="s">
        <v>917</v>
      </c>
      <c r="D450" s="187" t="s">
        <v>207</v>
      </c>
      <c r="E450" s="188" t="s">
        <v>3447</v>
      </c>
      <c r="F450" s="189" t="s">
        <v>3448</v>
      </c>
      <c r="G450" s="190" t="s">
        <v>912</v>
      </c>
      <c r="H450" s="191">
        <v>1</v>
      </c>
      <c r="I450" s="192"/>
      <c r="J450" s="192">
        <f t="shared" si="60"/>
        <v>0</v>
      </c>
      <c r="K450" s="193"/>
      <c r="L450" s="112"/>
      <c r="M450" s="194" t="s">
        <v>1</v>
      </c>
      <c r="N450" s="195" t="s">
        <v>40</v>
      </c>
      <c r="O450" s="196">
        <v>0</v>
      </c>
      <c r="P450" s="196">
        <f t="shared" si="61"/>
        <v>0</v>
      </c>
      <c r="Q450" s="196">
        <v>0</v>
      </c>
      <c r="R450" s="196">
        <f t="shared" si="62"/>
        <v>0</v>
      </c>
      <c r="S450" s="196">
        <v>0</v>
      </c>
      <c r="T450" s="197">
        <f t="shared" si="63"/>
        <v>0</v>
      </c>
      <c r="U450" s="111"/>
      <c r="V450" s="111"/>
      <c r="W450" s="29"/>
      <c r="X450" s="29"/>
      <c r="Y450" s="29"/>
      <c r="Z450" s="29"/>
      <c r="AA450" s="29"/>
      <c r="AB450" s="29"/>
      <c r="AC450" s="29"/>
      <c r="AD450" s="29"/>
      <c r="AE450" s="29"/>
      <c r="AR450" s="99" t="s">
        <v>310</v>
      </c>
      <c r="AT450" s="99" t="s">
        <v>207</v>
      </c>
      <c r="AU450" s="99" t="s">
        <v>83</v>
      </c>
      <c r="AY450" s="18" t="s">
        <v>204</v>
      </c>
      <c r="BE450" s="100">
        <f t="shared" si="64"/>
        <v>0</v>
      </c>
      <c r="BF450" s="100">
        <f t="shared" si="65"/>
        <v>0</v>
      </c>
      <c r="BG450" s="100">
        <f t="shared" si="66"/>
        <v>0</v>
      </c>
      <c r="BH450" s="100">
        <f t="shared" si="67"/>
        <v>0</v>
      </c>
      <c r="BI450" s="100">
        <f t="shared" si="68"/>
        <v>0</v>
      </c>
      <c r="BJ450" s="18" t="s">
        <v>81</v>
      </c>
      <c r="BK450" s="100">
        <f t="shared" si="69"/>
        <v>0</v>
      </c>
      <c r="BL450" s="18" t="s">
        <v>310</v>
      </c>
      <c r="BM450" s="99" t="s">
        <v>1670</v>
      </c>
    </row>
    <row r="451" spans="1:65" s="2" customFormat="1" ht="24.2" customHeight="1" x14ac:dyDescent="0.2">
      <c r="A451" s="111"/>
      <c r="B451" s="112"/>
      <c r="C451" s="187" t="s">
        <v>1672</v>
      </c>
      <c r="D451" s="187" t="s">
        <v>207</v>
      </c>
      <c r="E451" s="188" t="s">
        <v>918</v>
      </c>
      <c r="F451" s="189" t="s">
        <v>3449</v>
      </c>
      <c r="G451" s="190" t="s">
        <v>912</v>
      </c>
      <c r="H451" s="191">
        <v>1</v>
      </c>
      <c r="I451" s="192"/>
      <c r="J451" s="192">
        <f t="shared" si="60"/>
        <v>0</v>
      </c>
      <c r="K451" s="193"/>
      <c r="L451" s="112"/>
      <c r="M451" s="194" t="s">
        <v>1</v>
      </c>
      <c r="N451" s="195" t="s">
        <v>40</v>
      </c>
      <c r="O451" s="196">
        <v>0</v>
      </c>
      <c r="P451" s="196">
        <f t="shared" si="61"/>
        <v>0</v>
      </c>
      <c r="Q451" s="196">
        <v>0</v>
      </c>
      <c r="R451" s="196">
        <f t="shared" si="62"/>
        <v>0</v>
      </c>
      <c r="S451" s="196">
        <v>0</v>
      </c>
      <c r="T451" s="197">
        <f t="shared" si="63"/>
        <v>0</v>
      </c>
      <c r="U451" s="111"/>
      <c r="V451" s="111"/>
      <c r="W451" s="29"/>
      <c r="X451" s="29"/>
      <c r="Y451" s="29"/>
      <c r="Z451" s="29"/>
      <c r="AA451" s="29"/>
      <c r="AB451" s="29"/>
      <c r="AC451" s="29"/>
      <c r="AD451" s="29"/>
      <c r="AE451" s="29"/>
      <c r="AR451" s="99" t="s">
        <v>310</v>
      </c>
      <c r="AT451" s="99" t="s">
        <v>207</v>
      </c>
      <c r="AU451" s="99" t="s">
        <v>83</v>
      </c>
      <c r="AY451" s="18" t="s">
        <v>204</v>
      </c>
      <c r="BE451" s="100">
        <f t="shared" si="64"/>
        <v>0</v>
      </c>
      <c r="BF451" s="100">
        <f t="shared" si="65"/>
        <v>0</v>
      </c>
      <c r="BG451" s="100">
        <f t="shared" si="66"/>
        <v>0</v>
      </c>
      <c r="BH451" s="100">
        <f t="shared" si="67"/>
        <v>0</v>
      </c>
      <c r="BI451" s="100">
        <f t="shared" si="68"/>
        <v>0</v>
      </c>
      <c r="BJ451" s="18" t="s">
        <v>81</v>
      </c>
      <c r="BK451" s="100">
        <f t="shared" si="69"/>
        <v>0</v>
      </c>
      <c r="BL451" s="18" t="s">
        <v>310</v>
      </c>
      <c r="BM451" s="99" t="s">
        <v>1673</v>
      </c>
    </row>
    <row r="452" spans="1:65" s="2" customFormat="1" ht="16.5" customHeight="1" x14ac:dyDescent="0.2">
      <c r="A452" s="111"/>
      <c r="B452" s="112"/>
      <c r="C452" s="187" t="s">
        <v>920</v>
      </c>
      <c r="D452" s="187" t="s">
        <v>207</v>
      </c>
      <c r="E452" s="188" t="s">
        <v>3450</v>
      </c>
      <c r="F452" s="189" t="s">
        <v>3451</v>
      </c>
      <c r="G452" s="190" t="s">
        <v>912</v>
      </c>
      <c r="H452" s="191">
        <v>2</v>
      </c>
      <c r="I452" s="192"/>
      <c r="J452" s="192">
        <f t="shared" si="60"/>
        <v>0</v>
      </c>
      <c r="K452" s="193"/>
      <c r="L452" s="112"/>
      <c r="M452" s="194" t="s">
        <v>1</v>
      </c>
      <c r="N452" s="195" t="s">
        <v>40</v>
      </c>
      <c r="O452" s="196">
        <v>0</v>
      </c>
      <c r="P452" s="196">
        <f t="shared" si="61"/>
        <v>0</v>
      </c>
      <c r="Q452" s="196">
        <v>0</v>
      </c>
      <c r="R452" s="196">
        <f t="shared" si="62"/>
        <v>0</v>
      </c>
      <c r="S452" s="196">
        <v>0</v>
      </c>
      <c r="T452" s="197">
        <f t="shared" si="63"/>
        <v>0</v>
      </c>
      <c r="U452" s="111"/>
      <c r="V452" s="111"/>
      <c r="W452" s="29"/>
      <c r="X452" s="29"/>
      <c r="Y452" s="29"/>
      <c r="Z452" s="29"/>
      <c r="AA452" s="29"/>
      <c r="AB452" s="29"/>
      <c r="AC452" s="29"/>
      <c r="AD452" s="29"/>
      <c r="AE452" s="29"/>
      <c r="AR452" s="99" t="s">
        <v>310</v>
      </c>
      <c r="AT452" s="99" t="s">
        <v>207</v>
      </c>
      <c r="AU452" s="99" t="s">
        <v>83</v>
      </c>
      <c r="AY452" s="18" t="s">
        <v>204</v>
      </c>
      <c r="BE452" s="100">
        <f t="shared" si="64"/>
        <v>0</v>
      </c>
      <c r="BF452" s="100">
        <f t="shared" si="65"/>
        <v>0</v>
      </c>
      <c r="BG452" s="100">
        <f t="shared" si="66"/>
        <v>0</v>
      </c>
      <c r="BH452" s="100">
        <f t="shared" si="67"/>
        <v>0</v>
      </c>
      <c r="BI452" s="100">
        <f t="shared" si="68"/>
        <v>0</v>
      </c>
      <c r="BJ452" s="18" t="s">
        <v>81</v>
      </c>
      <c r="BK452" s="100">
        <f t="shared" si="69"/>
        <v>0</v>
      </c>
      <c r="BL452" s="18" t="s">
        <v>310</v>
      </c>
      <c r="BM452" s="99" t="s">
        <v>1679</v>
      </c>
    </row>
    <row r="453" spans="1:65" s="2" customFormat="1" ht="16.5" customHeight="1" x14ac:dyDescent="0.2">
      <c r="A453" s="111"/>
      <c r="B453" s="112"/>
      <c r="C453" s="215" t="s">
        <v>1681</v>
      </c>
      <c r="D453" s="215" t="s">
        <v>1071</v>
      </c>
      <c r="E453" s="216" t="s">
        <v>3452</v>
      </c>
      <c r="F453" s="217" t="s">
        <v>3453</v>
      </c>
      <c r="G453" s="218" t="s">
        <v>282</v>
      </c>
      <c r="H453" s="219">
        <v>2</v>
      </c>
      <c r="I453" s="220"/>
      <c r="J453" s="220">
        <f t="shared" si="60"/>
        <v>0</v>
      </c>
      <c r="K453" s="221"/>
      <c r="L453" s="222"/>
      <c r="M453" s="223" t="s">
        <v>1</v>
      </c>
      <c r="N453" s="224" t="s">
        <v>40</v>
      </c>
      <c r="O453" s="196">
        <v>0</v>
      </c>
      <c r="P453" s="196">
        <f t="shared" si="61"/>
        <v>0</v>
      </c>
      <c r="Q453" s="196">
        <v>0</v>
      </c>
      <c r="R453" s="196">
        <f t="shared" si="62"/>
        <v>0</v>
      </c>
      <c r="S453" s="196">
        <v>0</v>
      </c>
      <c r="T453" s="197">
        <f t="shared" si="63"/>
        <v>0</v>
      </c>
      <c r="U453" s="111"/>
      <c r="V453" s="111"/>
      <c r="W453" s="29"/>
      <c r="X453" s="29"/>
      <c r="Y453" s="29"/>
      <c r="Z453" s="29"/>
      <c r="AA453" s="29"/>
      <c r="AB453" s="29"/>
      <c r="AC453" s="29"/>
      <c r="AD453" s="29"/>
      <c r="AE453" s="29"/>
      <c r="AR453" s="99" t="s">
        <v>368</v>
      </c>
      <c r="AT453" s="99" t="s">
        <v>1071</v>
      </c>
      <c r="AU453" s="99" t="s">
        <v>83</v>
      </c>
      <c r="AY453" s="18" t="s">
        <v>204</v>
      </c>
      <c r="BE453" s="100">
        <f t="shared" si="64"/>
        <v>0</v>
      </c>
      <c r="BF453" s="100">
        <f t="shared" si="65"/>
        <v>0</v>
      </c>
      <c r="BG453" s="100">
        <f t="shared" si="66"/>
        <v>0</v>
      </c>
      <c r="BH453" s="100">
        <f t="shared" si="67"/>
        <v>0</v>
      </c>
      <c r="BI453" s="100">
        <f t="shared" si="68"/>
        <v>0</v>
      </c>
      <c r="BJ453" s="18" t="s">
        <v>81</v>
      </c>
      <c r="BK453" s="100">
        <f t="shared" si="69"/>
        <v>0</v>
      </c>
      <c r="BL453" s="18" t="s">
        <v>310</v>
      </c>
      <c r="BM453" s="99" t="s">
        <v>1684</v>
      </c>
    </row>
    <row r="454" spans="1:65" s="2" customFormat="1" ht="21.75" customHeight="1" x14ac:dyDescent="0.2">
      <c r="A454" s="111"/>
      <c r="B454" s="112"/>
      <c r="C454" s="187" t="s">
        <v>924</v>
      </c>
      <c r="D454" s="187" t="s">
        <v>207</v>
      </c>
      <c r="E454" s="188" t="s">
        <v>3454</v>
      </c>
      <c r="F454" s="189" t="s">
        <v>3455</v>
      </c>
      <c r="G454" s="190" t="s">
        <v>912</v>
      </c>
      <c r="H454" s="191">
        <v>2</v>
      </c>
      <c r="I454" s="192"/>
      <c r="J454" s="192">
        <f t="shared" si="60"/>
        <v>0</v>
      </c>
      <c r="K454" s="193"/>
      <c r="L454" s="112"/>
      <c r="M454" s="194" t="s">
        <v>1</v>
      </c>
      <c r="N454" s="195" t="s">
        <v>40</v>
      </c>
      <c r="O454" s="196">
        <v>0</v>
      </c>
      <c r="P454" s="196">
        <f t="shared" si="61"/>
        <v>0</v>
      </c>
      <c r="Q454" s="196">
        <v>0</v>
      </c>
      <c r="R454" s="196">
        <f t="shared" si="62"/>
        <v>0</v>
      </c>
      <c r="S454" s="196">
        <v>0</v>
      </c>
      <c r="T454" s="197">
        <f t="shared" si="63"/>
        <v>0</v>
      </c>
      <c r="U454" s="111"/>
      <c r="V454" s="111"/>
      <c r="W454" s="29"/>
      <c r="X454" s="29"/>
      <c r="Y454" s="29"/>
      <c r="Z454" s="29"/>
      <c r="AA454" s="29"/>
      <c r="AB454" s="29"/>
      <c r="AC454" s="29"/>
      <c r="AD454" s="29"/>
      <c r="AE454" s="29"/>
      <c r="AR454" s="99" t="s">
        <v>310</v>
      </c>
      <c r="AT454" s="99" t="s">
        <v>207</v>
      </c>
      <c r="AU454" s="99" t="s">
        <v>83</v>
      </c>
      <c r="AY454" s="18" t="s">
        <v>204</v>
      </c>
      <c r="BE454" s="100">
        <f t="shared" si="64"/>
        <v>0</v>
      </c>
      <c r="BF454" s="100">
        <f t="shared" si="65"/>
        <v>0</v>
      </c>
      <c r="BG454" s="100">
        <f t="shared" si="66"/>
        <v>0</v>
      </c>
      <c r="BH454" s="100">
        <f t="shared" si="67"/>
        <v>0</v>
      </c>
      <c r="BI454" s="100">
        <f t="shared" si="68"/>
        <v>0</v>
      </c>
      <c r="BJ454" s="18" t="s">
        <v>81</v>
      </c>
      <c r="BK454" s="100">
        <f t="shared" si="69"/>
        <v>0</v>
      </c>
      <c r="BL454" s="18" t="s">
        <v>310</v>
      </c>
      <c r="BM454" s="99" t="s">
        <v>1687</v>
      </c>
    </row>
    <row r="455" spans="1:65" s="2" customFormat="1" ht="24.2" customHeight="1" x14ac:dyDescent="0.2">
      <c r="A455" s="111"/>
      <c r="B455" s="112"/>
      <c r="C455" s="187" t="s">
        <v>1688</v>
      </c>
      <c r="D455" s="187" t="s">
        <v>207</v>
      </c>
      <c r="E455" s="188" t="s">
        <v>3456</v>
      </c>
      <c r="F455" s="189" t="s">
        <v>3457</v>
      </c>
      <c r="G455" s="190" t="s">
        <v>912</v>
      </c>
      <c r="H455" s="191">
        <v>2</v>
      </c>
      <c r="I455" s="192"/>
      <c r="J455" s="192">
        <f t="shared" si="60"/>
        <v>0</v>
      </c>
      <c r="K455" s="193"/>
      <c r="L455" s="112"/>
      <c r="M455" s="194" t="s">
        <v>1</v>
      </c>
      <c r="N455" s="195" t="s">
        <v>40</v>
      </c>
      <c r="O455" s="196">
        <v>0</v>
      </c>
      <c r="P455" s="196">
        <f t="shared" si="61"/>
        <v>0</v>
      </c>
      <c r="Q455" s="196">
        <v>0</v>
      </c>
      <c r="R455" s="196">
        <f t="shared" si="62"/>
        <v>0</v>
      </c>
      <c r="S455" s="196">
        <v>0</v>
      </c>
      <c r="T455" s="197">
        <f t="shared" si="63"/>
        <v>0</v>
      </c>
      <c r="U455" s="111"/>
      <c r="V455" s="111"/>
      <c r="W455" s="29"/>
      <c r="X455" s="29"/>
      <c r="Y455" s="29"/>
      <c r="Z455" s="29"/>
      <c r="AA455" s="29"/>
      <c r="AB455" s="29"/>
      <c r="AC455" s="29"/>
      <c r="AD455" s="29"/>
      <c r="AE455" s="29"/>
      <c r="AR455" s="99" t="s">
        <v>310</v>
      </c>
      <c r="AT455" s="99" t="s">
        <v>207</v>
      </c>
      <c r="AU455" s="99" t="s">
        <v>83</v>
      </c>
      <c r="AY455" s="18" t="s">
        <v>204</v>
      </c>
      <c r="BE455" s="100">
        <f t="shared" si="64"/>
        <v>0</v>
      </c>
      <c r="BF455" s="100">
        <f t="shared" si="65"/>
        <v>0</v>
      </c>
      <c r="BG455" s="100">
        <f t="shared" si="66"/>
        <v>0</v>
      </c>
      <c r="BH455" s="100">
        <f t="shared" si="67"/>
        <v>0</v>
      </c>
      <c r="BI455" s="100">
        <f t="shared" si="68"/>
        <v>0</v>
      </c>
      <c r="BJ455" s="18" t="s">
        <v>81</v>
      </c>
      <c r="BK455" s="100">
        <f t="shared" si="69"/>
        <v>0</v>
      </c>
      <c r="BL455" s="18" t="s">
        <v>310</v>
      </c>
      <c r="BM455" s="99" t="s">
        <v>1691</v>
      </c>
    </row>
    <row r="456" spans="1:65" s="2" customFormat="1" ht="24.2" customHeight="1" x14ac:dyDescent="0.2">
      <c r="A456" s="111"/>
      <c r="B456" s="112"/>
      <c r="C456" s="215" t="s">
        <v>927</v>
      </c>
      <c r="D456" s="215" t="s">
        <v>1071</v>
      </c>
      <c r="E456" s="216" t="s">
        <v>3458</v>
      </c>
      <c r="F456" s="217" t="s">
        <v>3459</v>
      </c>
      <c r="G456" s="218" t="s">
        <v>282</v>
      </c>
      <c r="H456" s="219">
        <v>2</v>
      </c>
      <c r="I456" s="220"/>
      <c r="J456" s="220">
        <f t="shared" si="60"/>
        <v>0</v>
      </c>
      <c r="K456" s="221"/>
      <c r="L456" s="222"/>
      <c r="M456" s="223" t="s">
        <v>1</v>
      </c>
      <c r="N456" s="224" t="s">
        <v>40</v>
      </c>
      <c r="O456" s="196">
        <v>0</v>
      </c>
      <c r="P456" s="196">
        <f t="shared" si="61"/>
        <v>0</v>
      </c>
      <c r="Q456" s="196">
        <v>0</v>
      </c>
      <c r="R456" s="196">
        <f t="shared" si="62"/>
        <v>0</v>
      </c>
      <c r="S456" s="196">
        <v>0</v>
      </c>
      <c r="T456" s="197">
        <f t="shared" si="63"/>
        <v>0</v>
      </c>
      <c r="U456" s="111"/>
      <c r="V456" s="111"/>
      <c r="W456" s="29"/>
      <c r="X456" s="29"/>
      <c r="Y456" s="29"/>
      <c r="Z456" s="29"/>
      <c r="AA456" s="29"/>
      <c r="AB456" s="29"/>
      <c r="AC456" s="29"/>
      <c r="AD456" s="29"/>
      <c r="AE456" s="29"/>
      <c r="AR456" s="99" t="s">
        <v>368</v>
      </c>
      <c r="AT456" s="99" t="s">
        <v>1071</v>
      </c>
      <c r="AU456" s="99" t="s">
        <v>83</v>
      </c>
      <c r="AY456" s="18" t="s">
        <v>204</v>
      </c>
      <c r="BE456" s="100">
        <f t="shared" si="64"/>
        <v>0</v>
      </c>
      <c r="BF456" s="100">
        <f t="shared" si="65"/>
        <v>0</v>
      </c>
      <c r="BG456" s="100">
        <f t="shared" si="66"/>
        <v>0</v>
      </c>
      <c r="BH456" s="100">
        <f t="shared" si="67"/>
        <v>0</v>
      </c>
      <c r="BI456" s="100">
        <f t="shared" si="68"/>
        <v>0</v>
      </c>
      <c r="BJ456" s="18" t="s">
        <v>81</v>
      </c>
      <c r="BK456" s="100">
        <f t="shared" si="69"/>
        <v>0</v>
      </c>
      <c r="BL456" s="18" t="s">
        <v>310</v>
      </c>
      <c r="BM456" s="99" t="s">
        <v>1695</v>
      </c>
    </row>
    <row r="457" spans="1:65" s="2" customFormat="1" ht="24.2" customHeight="1" x14ac:dyDescent="0.2">
      <c r="A457" s="111"/>
      <c r="B457" s="112"/>
      <c r="C457" s="187" t="s">
        <v>1696</v>
      </c>
      <c r="D457" s="187" t="s">
        <v>207</v>
      </c>
      <c r="E457" s="188" t="s">
        <v>3460</v>
      </c>
      <c r="F457" s="189" t="s">
        <v>3461</v>
      </c>
      <c r="G457" s="190" t="s">
        <v>912</v>
      </c>
      <c r="H457" s="191">
        <v>2</v>
      </c>
      <c r="I457" s="192"/>
      <c r="J457" s="192">
        <f t="shared" si="60"/>
        <v>0</v>
      </c>
      <c r="K457" s="193"/>
      <c r="L457" s="112"/>
      <c r="M457" s="194" t="s">
        <v>1</v>
      </c>
      <c r="N457" s="195" t="s">
        <v>40</v>
      </c>
      <c r="O457" s="196">
        <v>0</v>
      </c>
      <c r="P457" s="196">
        <f t="shared" si="61"/>
        <v>0</v>
      </c>
      <c r="Q457" s="196">
        <v>0</v>
      </c>
      <c r="R457" s="196">
        <f t="shared" si="62"/>
        <v>0</v>
      </c>
      <c r="S457" s="196">
        <v>0</v>
      </c>
      <c r="T457" s="197">
        <f t="shared" si="63"/>
        <v>0</v>
      </c>
      <c r="U457" s="111"/>
      <c r="V457" s="111"/>
      <c r="W457" s="29"/>
      <c r="X457" s="29"/>
      <c r="Y457" s="29"/>
      <c r="Z457" s="29"/>
      <c r="AA457" s="29"/>
      <c r="AB457" s="29"/>
      <c r="AC457" s="29"/>
      <c r="AD457" s="29"/>
      <c r="AE457" s="29"/>
      <c r="AR457" s="99" t="s">
        <v>310</v>
      </c>
      <c r="AT457" s="99" t="s">
        <v>207</v>
      </c>
      <c r="AU457" s="99" t="s">
        <v>83</v>
      </c>
      <c r="AY457" s="18" t="s">
        <v>204</v>
      </c>
      <c r="BE457" s="100">
        <f t="shared" si="64"/>
        <v>0</v>
      </c>
      <c r="BF457" s="100">
        <f t="shared" si="65"/>
        <v>0</v>
      </c>
      <c r="BG457" s="100">
        <f t="shared" si="66"/>
        <v>0</v>
      </c>
      <c r="BH457" s="100">
        <f t="shared" si="67"/>
        <v>0</v>
      </c>
      <c r="BI457" s="100">
        <f t="shared" si="68"/>
        <v>0</v>
      </c>
      <c r="BJ457" s="18" t="s">
        <v>81</v>
      </c>
      <c r="BK457" s="100">
        <f t="shared" si="69"/>
        <v>0</v>
      </c>
      <c r="BL457" s="18" t="s">
        <v>310</v>
      </c>
      <c r="BM457" s="99" t="s">
        <v>1699</v>
      </c>
    </row>
    <row r="458" spans="1:65" s="2" customFormat="1" ht="24.2" customHeight="1" x14ac:dyDescent="0.2">
      <c r="A458" s="111"/>
      <c r="B458" s="112"/>
      <c r="C458" s="215" t="s">
        <v>933</v>
      </c>
      <c r="D458" s="215" t="s">
        <v>1071</v>
      </c>
      <c r="E458" s="216" t="s">
        <v>3462</v>
      </c>
      <c r="F458" s="217" t="s">
        <v>3463</v>
      </c>
      <c r="G458" s="218" t="s">
        <v>282</v>
      </c>
      <c r="H458" s="219">
        <v>2</v>
      </c>
      <c r="I458" s="220"/>
      <c r="J458" s="220">
        <f t="shared" si="60"/>
        <v>0</v>
      </c>
      <c r="K458" s="221"/>
      <c r="L458" s="222"/>
      <c r="M458" s="223" t="s">
        <v>1</v>
      </c>
      <c r="N458" s="224" t="s">
        <v>40</v>
      </c>
      <c r="O458" s="196">
        <v>0</v>
      </c>
      <c r="P458" s="196">
        <f t="shared" si="61"/>
        <v>0</v>
      </c>
      <c r="Q458" s="196">
        <v>0</v>
      </c>
      <c r="R458" s="196">
        <f t="shared" si="62"/>
        <v>0</v>
      </c>
      <c r="S458" s="196">
        <v>0</v>
      </c>
      <c r="T458" s="197">
        <f t="shared" si="63"/>
        <v>0</v>
      </c>
      <c r="U458" s="111"/>
      <c r="V458" s="111"/>
      <c r="W458" s="29"/>
      <c r="X458" s="29"/>
      <c r="Y458" s="29"/>
      <c r="Z458" s="29"/>
      <c r="AA458" s="29"/>
      <c r="AB458" s="29"/>
      <c r="AC458" s="29"/>
      <c r="AD458" s="29"/>
      <c r="AE458" s="29"/>
      <c r="AR458" s="99" t="s">
        <v>368</v>
      </c>
      <c r="AT458" s="99" t="s">
        <v>1071</v>
      </c>
      <c r="AU458" s="99" t="s">
        <v>83</v>
      </c>
      <c r="AY458" s="18" t="s">
        <v>204</v>
      </c>
      <c r="BE458" s="100">
        <f t="shared" si="64"/>
        <v>0</v>
      </c>
      <c r="BF458" s="100">
        <f t="shared" si="65"/>
        <v>0</v>
      </c>
      <c r="BG458" s="100">
        <f t="shared" si="66"/>
        <v>0</v>
      </c>
      <c r="BH458" s="100">
        <f t="shared" si="67"/>
        <v>0</v>
      </c>
      <c r="BI458" s="100">
        <f t="shared" si="68"/>
        <v>0</v>
      </c>
      <c r="BJ458" s="18" t="s">
        <v>81</v>
      </c>
      <c r="BK458" s="100">
        <f t="shared" si="69"/>
        <v>0</v>
      </c>
      <c r="BL458" s="18" t="s">
        <v>310</v>
      </c>
      <c r="BM458" s="99" t="s">
        <v>1702</v>
      </c>
    </row>
    <row r="459" spans="1:65" s="2" customFormat="1" ht="16.5" customHeight="1" x14ac:dyDescent="0.2">
      <c r="A459" s="111"/>
      <c r="B459" s="112"/>
      <c r="C459" s="187" t="s">
        <v>1703</v>
      </c>
      <c r="D459" s="187" t="s">
        <v>207</v>
      </c>
      <c r="E459" s="188" t="s">
        <v>3464</v>
      </c>
      <c r="F459" s="189" t="s">
        <v>3465</v>
      </c>
      <c r="G459" s="190" t="s">
        <v>282</v>
      </c>
      <c r="H459" s="191">
        <v>3</v>
      </c>
      <c r="I459" s="192"/>
      <c r="J459" s="192">
        <f t="shared" si="60"/>
        <v>0</v>
      </c>
      <c r="K459" s="193"/>
      <c r="L459" s="112"/>
      <c r="M459" s="194" t="s">
        <v>1</v>
      </c>
      <c r="N459" s="195" t="s">
        <v>40</v>
      </c>
      <c r="O459" s="196">
        <v>0</v>
      </c>
      <c r="P459" s="196">
        <f t="shared" si="61"/>
        <v>0</v>
      </c>
      <c r="Q459" s="196">
        <v>0</v>
      </c>
      <c r="R459" s="196">
        <f t="shared" si="62"/>
        <v>0</v>
      </c>
      <c r="S459" s="196">
        <v>0</v>
      </c>
      <c r="T459" s="197">
        <f t="shared" si="63"/>
        <v>0</v>
      </c>
      <c r="U459" s="111"/>
      <c r="V459" s="111"/>
      <c r="W459" s="29"/>
      <c r="X459" s="29"/>
      <c r="Y459" s="29"/>
      <c r="Z459" s="29"/>
      <c r="AA459" s="29"/>
      <c r="AB459" s="29"/>
      <c r="AC459" s="29"/>
      <c r="AD459" s="29"/>
      <c r="AE459" s="29"/>
      <c r="AR459" s="99" t="s">
        <v>310</v>
      </c>
      <c r="AT459" s="99" t="s">
        <v>207</v>
      </c>
      <c r="AU459" s="99" t="s">
        <v>83</v>
      </c>
      <c r="AY459" s="18" t="s">
        <v>204</v>
      </c>
      <c r="BE459" s="100">
        <f t="shared" si="64"/>
        <v>0</v>
      </c>
      <c r="BF459" s="100">
        <f t="shared" si="65"/>
        <v>0</v>
      </c>
      <c r="BG459" s="100">
        <f t="shared" si="66"/>
        <v>0</v>
      </c>
      <c r="BH459" s="100">
        <f t="shared" si="67"/>
        <v>0</v>
      </c>
      <c r="BI459" s="100">
        <f t="shared" si="68"/>
        <v>0</v>
      </c>
      <c r="BJ459" s="18" t="s">
        <v>81</v>
      </c>
      <c r="BK459" s="100">
        <f t="shared" si="69"/>
        <v>0</v>
      </c>
      <c r="BL459" s="18" t="s">
        <v>310</v>
      </c>
      <c r="BM459" s="99" t="s">
        <v>1706</v>
      </c>
    </row>
    <row r="460" spans="1:65" s="2" customFormat="1" ht="24.2" customHeight="1" x14ac:dyDescent="0.2">
      <c r="A460" s="111"/>
      <c r="B460" s="112"/>
      <c r="C460" s="187" t="s">
        <v>939</v>
      </c>
      <c r="D460" s="187" t="s">
        <v>207</v>
      </c>
      <c r="E460" s="188" t="s">
        <v>3466</v>
      </c>
      <c r="F460" s="189" t="s">
        <v>3467</v>
      </c>
      <c r="G460" s="190" t="s">
        <v>912</v>
      </c>
      <c r="H460" s="191">
        <v>4</v>
      </c>
      <c r="I460" s="192"/>
      <c r="J460" s="192">
        <f t="shared" si="60"/>
        <v>0</v>
      </c>
      <c r="K460" s="193"/>
      <c r="L460" s="112"/>
      <c r="M460" s="194" t="s">
        <v>1</v>
      </c>
      <c r="N460" s="195" t="s">
        <v>40</v>
      </c>
      <c r="O460" s="196">
        <v>0</v>
      </c>
      <c r="P460" s="196">
        <f t="shared" si="61"/>
        <v>0</v>
      </c>
      <c r="Q460" s="196">
        <v>0</v>
      </c>
      <c r="R460" s="196">
        <f t="shared" si="62"/>
        <v>0</v>
      </c>
      <c r="S460" s="196">
        <v>0</v>
      </c>
      <c r="T460" s="197">
        <f t="shared" si="63"/>
        <v>0</v>
      </c>
      <c r="U460" s="111"/>
      <c r="V460" s="111"/>
      <c r="W460" s="29"/>
      <c r="X460" s="29"/>
      <c r="Y460" s="29"/>
      <c r="Z460" s="29"/>
      <c r="AA460" s="29"/>
      <c r="AB460" s="29"/>
      <c r="AC460" s="29"/>
      <c r="AD460" s="29"/>
      <c r="AE460" s="29"/>
      <c r="AR460" s="99" t="s">
        <v>310</v>
      </c>
      <c r="AT460" s="99" t="s">
        <v>207</v>
      </c>
      <c r="AU460" s="99" t="s">
        <v>83</v>
      </c>
      <c r="AY460" s="18" t="s">
        <v>204</v>
      </c>
      <c r="BE460" s="100">
        <f t="shared" si="64"/>
        <v>0</v>
      </c>
      <c r="BF460" s="100">
        <f t="shared" si="65"/>
        <v>0</v>
      </c>
      <c r="BG460" s="100">
        <f t="shared" si="66"/>
        <v>0</v>
      </c>
      <c r="BH460" s="100">
        <f t="shared" si="67"/>
        <v>0</v>
      </c>
      <c r="BI460" s="100">
        <f t="shared" si="68"/>
        <v>0</v>
      </c>
      <c r="BJ460" s="18" t="s">
        <v>81</v>
      </c>
      <c r="BK460" s="100">
        <f t="shared" si="69"/>
        <v>0</v>
      </c>
      <c r="BL460" s="18" t="s">
        <v>310</v>
      </c>
      <c r="BM460" s="99" t="s">
        <v>1709</v>
      </c>
    </row>
    <row r="461" spans="1:65" s="2" customFormat="1" ht="16.5" customHeight="1" x14ac:dyDescent="0.2">
      <c r="A461" s="111"/>
      <c r="B461" s="112"/>
      <c r="C461" s="187" t="s">
        <v>1710</v>
      </c>
      <c r="D461" s="187" t="s">
        <v>207</v>
      </c>
      <c r="E461" s="188" t="s">
        <v>922</v>
      </c>
      <c r="F461" s="189" t="s">
        <v>923</v>
      </c>
      <c r="G461" s="190" t="s">
        <v>912</v>
      </c>
      <c r="H461" s="191">
        <v>5</v>
      </c>
      <c r="I461" s="192"/>
      <c r="J461" s="192">
        <f t="shared" si="60"/>
        <v>0</v>
      </c>
      <c r="K461" s="193"/>
      <c r="L461" s="112"/>
      <c r="M461" s="194" t="s">
        <v>1</v>
      </c>
      <c r="N461" s="195" t="s">
        <v>40</v>
      </c>
      <c r="O461" s="196">
        <v>0</v>
      </c>
      <c r="P461" s="196">
        <f t="shared" si="61"/>
        <v>0</v>
      </c>
      <c r="Q461" s="196">
        <v>0</v>
      </c>
      <c r="R461" s="196">
        <f t="shared" si="62"/>
        <v>0</v>
      </c>
      <c r="S461" s="196">
        <v>0</v>
      </c>
      <c r="T461" s="197">
        <f t="shared" si="63"/>
        <v>0</v>
      </c>
      <c r="U461" s="111"/>
      <c r="V461" s="111"/>
      <c r="W461" s="29"/>
      <c r="X461" s="29"/>
      <c r="Y461" s="29"/>
      <c r="Z461" s="29"/>
      <c r="AA461" s="29"/>
      <c r="AB461" s="29"/>
      <c r="AC461" s="29"/>
      <c r="AD461" s="29"/>
      <c r="AE461" s="29"/>
      <c r="AR461" s="99" t="s">
        <v>310</v>
      </c>
      <c r="AT461" s="99" t="s">
        <v>207</v>
      </c>
      <c r="AU461" s="99" t="s">
        <v>83</v>
      </c>
      <c r="AY461" s="18" t="s">
        <v>204</v>
      </c>
      <c r="BE461" s="100">
        <f t="shared" si="64"/>
        <v>0</v>
      </c>
      <c r="BF461" s="100">
        <f t="shared" si="65"/>
        <v>0</v>
      </c>
      <c r="BG461" s="100">
        <f t="shared" si="66"/>
        <v>0</v>
      </c>
      <c r="BH461" s="100">
        <f t="shared" si="67"/>
        <v>0</v>
      </c>
      <c r="BI461" s="100">
        <f t="shared" si="68"/>
        <v>0</v>
      </c>
      <c r="BJ461" s="18" t="s">
        <v>81</v>
      </c>
      <c r="BK461" s="100">
        <f t="shared" si="69"/>
        <v>0</v>
      </c>
      <c r="BL461" s="18" t="s">
        <v>310</v>
      </c>
      <c r="BM461" s="99" t="s">
        <v>1713</v>
      </c>
    </row>
    <row r="462" spans="1:65" s="2" customFormat="1" ht="24.2" customHeight="1" x14ac:dyDescent="0.2">
      <c r="A462" s="111"/>
      <c r="B462" s="112"/>
      <c r="C462" s="187" t="s">
        <v>946</v>
      </c>
      <c r="D462" s="187" t="s">
        <v>207</v>
      </c>
      <c r="E462" s="188" t="s">
        <v>3468</v>
      </c>
      <c r="F462" s="189" t="s">
        <v>3469</v>
      </c>
      <c r="G462" s="190" t="s">
        <v>912</v>
      </c>
      <c r="H462" s="191">
        <v>3</v>
      </c>
      <c r="I462" s="192"/>
      <c r="J462" s="192">
        <f t="shared" si="60"/>
        <v>0</v>
      </c>
      <c r="K462" s="193"/>
      <c r="L462" s="112"/>
      <c r="M462" s="194" t="s">
        <v>1</v>
      </c>
      <c r="N462" s="195" t="s">
        <v>40</v>
      </c>
      <c r="O462" s="196">
        <v>0</v>
      </c>
      <c r="P462" s="196">
        <f t="shared" si="61"/>
        <v>0</v>
      </c>
      <c r="Q462" s="196">
        <v>0</v>
      </c>
      <c r="R462" s="196">
        <f t="shared" si="62"/>
        <v>0</v>
      </c>
      <c r="S462" s="196">
        <v>0</v>
      </c>
      <c r="T462" s="197">
        <f t="shared" si="63"/>
        <v>0</v>
      </c>
      <c r="U462" s="111"/>
      <c r="V462" s="111"/>
      <c r="W462" s="29"/>
      <c r="X462" s="29"/>
      <c r="Y462" s="29"/>
      <c r="Z462" s="29"/>
      <c r="AA462" s="29"/>
      <c r="AB462" s="29"/>
      <c r="AC462" s="29"/>
      <c r="AD462" s="29"/>
      <c r="AE462" s="29"/>
      <c r="AR462" s="99" t="s">
        <v>310</v>
      </c>
      <c r="AT462" s="99" t="s">
        <v>207</v>
      </c>
      <c r="AU462" s="99" t="s">
        <v>83</v>
      </c>
      <c r="AY462" s="18" t="s">
        <v>204</v>
      </c>
      <c r="BE462" s="100">
        <f t="shared" si="64"/>
        <v>0</v>
      </c>
      <c r="BF462" s="100">
        <f t="shared" si="65"/>
        <v>0</v>
      </c>
      <c r="BG462" s="100">
        <f t="shared" si="66"/>
        <v>0</v>
      </c>
      <c r="BH462" s="100">
        <f t="shared" si="67"/>
        <v>0</v>
      </c>
      <c r="BI462" s="100">
        <f t="shared" si="68"/>
        <v>0</v>
      </c>
      <c r="BJ462" s="18" t="s">
        <v>81</v>
      </c>
      <c r="BK462" s="100">
        <f t="shared" si="69"/>
        <v>0</v>
      </c>
      <c r="BL462" s="18" t="s">
        <v>310</v>
      </c>
      <c r="BM462" s="99" t="s">
        <v>1717</v>
      </c>
    </row>
    <row r="463" spans="1:65" s="2" customFormat="1" ht="24.2" customHeight="1" x14ac:dyDescent="0.2">
      <c r="A463" s="111"/>
      <c r="B463" s="112"/>
      <c r="C463" s="187" t="s">
        <v>1719</v>
      </c>
      <c r="D463" s="187" t="s">
        <v>207</v>
      </c>
      <c r="E463" s="188" t="s">
        <v>3470</v>
      </c>
      <c r="F463" s="189" t="s">
        <v>3471</v>
      </c>
      <c r="G463" s="190" t="s">
        <v>282</v>
      </c>
      <c r="H463" s="191">
        <v>2</v>
      </c>
      <c r="I463" s="192"/>
      <c r="J463" s="192">
        <f t="shared" si="60"/>
        <v>0</v>
      </c>
      <c r="K463" s="193"/>
      <c r="L463" s="112"/>
      <c r="M463" s="194" t="s">
        <v>1</v>
      </c>
      <c r="N463" s="195" t="s">
        <v>40</v>
      </c>
      <c r="O463" s="196">
        <v>0</v>
      </c>
      <c r="P463" s="196">
        <f t="shared" si="61"/>
        <v>0</v>
      </c>
      <c r="Q463" s="196">
        <v>0</v>
      </c>
      <c r="R463" s="196">
        <f t="shared" si="62"/>
        <v>0</v>
      </c>
      <c r="S463" s="196">
        <v>0</v>
      </c>
      <c r="T463" s="197">
        <f t="shared" si="63"/>
        <v>0</v>
      </c>
      <c r="U463" s="111"/>
      <c r="V463" s="111"/>
      <c r="W463" s="29"/>
      <c r="X463" s="29"/>
      <c r="Y463" s="29"/>
      <c r="Z463" s="29"/>
      <c r="AA463" s="29"/>
      <c r="AB463" s="29"/>
      <c r="AC463" s="29"/>
      <c r="AD463" s="29"/>
      <c r="AE463" s="29"/>
      <c r="AR463" s="99" t="s">
        <v>310</v>
      </c>
      <c r="AT463" s="99" t="s">
        <v>207</v>
      </c>
      <c r="AU463" s="99" t="s">
        <v>83</v>
      </c>
      <c r="AY463" s="18" t="s">
        <v>204</v>
      </c>
      <c r="BE463" s="100">
        <f t="shared" si="64"/>
        <v>0</v>
      </c>
      <c r="BF463" s="100">
        <f t="shared" si="65"/>
        <v>0</v>
      </c>
      <c r="BG463" s="100">
        <f t="shared" si="66"/>
        <v>0</v>
      </c>
      <c r="BH463" s="100">
        <f t="shared" si="67"/>
        <v>0</v>
      </c>
      <c r="BI463" s="100">
        <f t="shared" si="68"/>
        <v>0</v>
      </c>
      <c r="BJ463" s="18" t="s">
        <v>81</v>
      </c>
      <c r="BK463" s="100">
        <f t="shared" si="69"/>
        <v>0</v>
      </c>
      <c r="BL463" s="18" t="s">
        <v>310</v>
      </c>
      <c r="BM463" s="99" t="s">
        <v>1722</v>
      </c>
    </row>
    <row r="464" spans="1:65" s="2" customFormat="1" ht="21.75" customHeight="1" x14ac:dyDescent="0.2">
      <c r="A464" s="111"/>
      <c r="B464" s="112"/>
      <c r="C464" s="215" t="s">
        <v>950</v>
      </c>
      <c r="D464" s="215" t="s">
        <v>1071</v>
      </c>
      <c r="E464" s="216" t="s">
        <v>3472</v>
      </c>
      <c r="F464" s="217" t="s">
        <v>3473</v>
      </c>
      <c r="G464" s="218" t="s">
        <v>282</v>
      </c>
      <c r="H464" s="219">
        <v>2</v>
      </c>
      <c r="I464" s="220"/>
      <c r="J464" s="220">
        <f t="shared" si="60"/>
        <v>0</v>
      </c>
      <c r="K464" s="221"/>
      <c r="L464" s="222"/>
      <c r="M464" s="223" t="s">
        <v>1</v>
      </c>
      <c r="N464" s="224" t="s">
        <v>40</v>
      </c>
      <c r="O464" s="196">
        <v>0</v>
      </c>
      <c r="P464" s="196">
        <f t="shared" si="61"/>
        <v>0</v>
      </c>
      <c r="Q464" s="196">
        <v>0</v>
      </c>
      <c r="R464" s="196">
        <f t="shared" si="62"/>
        <v>0</v>
      </c>
      <c r="S464" s="196">
        <v>0</v>
      </c>
      <c r="T464" s="197">
        <f t="shared" si="63"/>
        <v>0</v>
      </c>
      <c r="U464" s="111"/>
      <c r="V464" s="111"/>
      <c r="W464" s="29"/>
      <c r="X464" s="29"/>
      <c r="Y464" s="29"/>
      <c r="Z464" s="29"/>
      <c r="AA464" s="29"/>
      <c r="AB464" s="29"/>
      <c r="AC464" s="29"/>
      <c r="AD464" s="29"/>
      <c r="AE464" s="29"/>
      <c r="AR464" s="99" t="s">
        <v>368</v>
      </c>
      <c r="AT464" s="99" t="s">
        <v>1071</v>
      </c>
      <c r="AU464" s="99" t="s">
        <v>83</v>
      </c>
      <c r="AY464" s="18" t="s">
        <v>204</v>
      </c>
      <c r="BE464" s="100">
        <f t="shared" si="64"/>
        <v>0</v>
      </c>
      <c r="BF464" s="100">
        <f t="shared" si="65"/>
        <v>0</v>
      </c>
      <c r="BG464" s="100">
        <f t="shared" si="66"/>
        <v>0</v>
      </c>
      <c r="BH464" s="100">
        <f t="shared" si="67"/>
        <v>0</v>
      </c>
      <c r="BI464" s="100">
        <f t="shared" si="68"/>
        <v>0</v>
      </c>
      <c r="BJ464" s="18" t="s">
        <v>81</v>
      </c>
      <c r="BK464" s="100">
        <f t="shared" si="69"/>
        <v>0</v>
      </c>
      <c r="BL464" s="18" t="s">
        <v>310</v>
      </c>
      <c r="BM464" s="99" t="s">
        <v>1726</v>
      </c>
    </row>
    <row r="465" spans="1:65" s="2" customFormat="1" ht="16.5" customHeight="1" x14ac:dyDescent="0.2">
      <c r="A465" s="111"/>
      <c r="B465" s="112"/>
      <c r="C465" s="187" t="s">
        <v>1727</v>
      </c>
      <c r="D465" s="187" t="s">
        <v>207</v>
      </c>
      <c r="E465" s="188" t="s">
        <v>3474</v>
      </c>
      <c r="F465" s="189" t="s">
        <v>3475</v>
      </c>
      <c r="G465" s="190" t="s">
        <v>282</v>
      </c>
      <c r="H465" s="191">
        <v>5</v>
      </c>
      <c r="I465" s="192"/>
      <c r="J465" s="192">
        <f t="shared" si="60"/>
        <v>0</v>
      </c>
      <c r="K465" s="193"/>
      <c r="L465" s="112"/>
      <c r="M465" s="194" t="s">
        <v>1</v>
      </c>
      <c r="N465" s="195" t="s">
        <v>40</v>
      </c>
      <c r="O465" s="196">
        <v>0</v>
      </c>
      <c r="P465" s="196">
        <f t="shared" si="61"/>
        <v>0</v>
      </c>
      <c r="Q465" s="196">
        <v>0</v>
      </c>
      <c r="R465" s="196">
        <f t="shared" si="62"/>
        <v>0</v>
      </c>
      <c r="S465" s="196">
        <v>0</v>
      </c>
      <c r="T465" s="197">
        <f t="shared" si="63"/>
        <v>0</v>
      </c>
      <c r="U465" s="111"/>
      <c r="V465" s="111"/>
      <c r="W465" s="29"/>
      <c r="X465" s="29"/>
      <c r="Y465" s="29"/>
      <c r="Z465" s="29"/>
      <c r="AA465" s="29"/>
      <c r="AB465" s="29"/>
      <c r="AC465" s="29"/>
      <c r="AD465" s="29"/>
      <c r="AE465" s="29"/>
      <c r="AR465" s="99" t="s">
        <v>310</v>
      </c>
      <c r="AT465" s="99" t="s">
        <v>207</v>
      </c>
      <c r="AU465" s="99" t="s">
        <v>83</v>
      </c>
      <c r="AY465" s="18" t="s">
        <v>204</v>
      </c>
      <c r="BE465" s="100">
        <f t="shared" si="64"/>
        <v>0</v>
      </c>
      <c r="BF465" s="100">
        <f t="shared" si="65"/>
        <v>0</v>
      </c>
      <c r="BG465" s="100">
        <f t="shared" si="66"/>
        <v>0</v>
      </c>
      <c r="BH465" s="100">
        <f t="shared" si="67"/>
        <v>0</v>
      </c>
      <c r="BI465" s="100">
        <f t="shared" si="68"/>
        <v>0</v>
      </c>
      <c r="BJ465" s="18" t="s">
        <v>81</v>
      </c>
      <c r="BK465" s="100">
        <f t="shared" si="69"/>
        <v>0</v>
      </c>
      <c r="BL465" s="18" t="s">
        <v>310</v>
      </c>
      <c r="BM465" s="99" t="s">
        <v>1730</v>
      </c>
    </row>
    <row r="466" spans="1:65" s="2" customFormat="1" ht="16.5" customHeight="1" x14ac:dyDescent="0.2">
      <c r="A466" s="111"/>
      <c r="B466" s="112"/>
      <c r="C466" s="187" t="s">
        <v>955</v>
      </c>
      <c r="D466" s="187" t="s">
        <v>207</v>
      </c>
      <c r="E466" s="188" t="s">
        <v>3476</v>
      </c>
      <c r="F466" s="189" t="s">
        <v>3477</v>
      </c>
      <c r="G466" s="190" t="s">
        <v>282</v>
      </c>
      <c r="H466" s="191">
        <v>1</v>
      </c>
      <c r="I466" s="192"/>
      <c r="J466" s="192">
        <f t="shared" si="60"/>
        <v>0</v>
      </c>
      <c r="K466" s="193"/>
      <c r="L466" s="112"/>
      <c r="M466" s="194" t="s">
        <v>1</v>
      </c>
      <c r="N466" s="195" t="s">
        <v>40</v>
      </c>
      <c r="O466" s="196">
        <v>0</v>
      </c>
      <c r="P466" s="196">
        <f t="shared" si="61"/>
        <v>0</v>
      </c>
      <c r="Q466" s="196">
        <v>0</v>
      </c>
      <c r="R466" s="196">
        <f t="shared" si="62"/>
        <v>0</v>
      </c>
      <c r="S466" s="196">
        <v>0</v>
      </c>
      <c r="T466" s="197">
        <f t="shared" si="63"/>
        <v>0</v>
      </c>
      <c r="U466" s="111"/>
      <c r="V466" s="111"/>
      <c r="W466" s="29"/>
      <c r="X466" s="29"/>
      <c r="Y466" s="29"/>
      <c r="Z466" s="29"/>
      <c r="AA466" s="29"/>
      <c r="AB466" s="29"/>
      <c r="AC466" s="29"/>
      <c r="AD466" s="29"/>
      <c r="AE466" s="29"/>
      <c r="AR466" s="99" t="s">
        <v>310</v>
      </c>
      <c r="AT466" s="99" t="s">
        <v>207</v>
      </c>
      <c r="AU466" s="99" t="s">
        <v>83</v>
      </c>
      <c r="AY466" s="18" t="s">
        <v>204</v>
      </c>
      <c r="BE466" s="100">
        <f t="shared" si="64"/>
        <v>0</v>
      </c>
      <c r="BF466" s="100">
        <f t="shared" si="65"/>
        <v>0</v>
      </c>
      <c r="BG466" s="100">
        <f t="shared" si="66"/>
        <v>0</v>
      </c>
      <c r="BH466" s="100">
        <f t="shared" si="67"/>
        <v>0</v>
      </c>
      <c r="BI466" s="100">
        <f t="shared" si="68"/>
        <v>0</v>
      </c>
      <c r="BJ466" s="18" t="s">
        <v>81</v>
      </c>
      <c r="BK466" s="100">
        <f t="shared" si="69"/>
        <v>0</v>
      </c>
      <c r="BL466" s="18" t="s">
        <v>310</v>
      </c>
      <c r="BM466" s="99" t="s">
        <v>1734</v>
      </c>
    </row>
    <row r="467" spans="1:65" s="2" customFormat="1" ht="24.2" customHeight="1" x14ac:dyDescent="0.2">
      <c r="A467" s="111"/>
      <c r="B467" s="112"/>
      <c r="C467" s="187" t="s">
        <v>1737</v>
      </c>
      <c r="D467" s="187" t="s">
        <v>207</v>
      </c>
      <c r="E467" s="188" t="s">
        <v>3478</v>
      </c>
      <c r="F467" s="189" t="s">
        <v>3479</v>
      </c>
      <c r="G467" s="190" t="s">
        <v>859</v>
      </c>
      <c r="H467" s="191">
        <v>0.17899999999999999</v>
      </c>
      <c r="I467" s="192"/>
      <c r="J467" s="192">
        <f t="shared" si="60"/>
        <v>0</v>
      </c>
      <c r="K467" s="193"/>
      <c r="L467" s="112"/>
      <c r="M467" s="194" t="s">
        <v>1</v>
      </c>
      <c r="N467" s="195" t="s">
        <v>40</v>
      </c>
      <c r="O467" s="196">
        <v>0</v>
      </c>
      <c r="P467" s="196">
        <f t="shared" si="61"/>
        <v>0</v>
      </c>
      <c r="Q467" s="196">
        <v>0</v>
      </c>
      <c r="R467" s="196">
        <f t="shared" si="62"/>
        <v>0</v>
      </c>
      <c r="S467" s="196">
        <v>0</v>
      </c>
      <c r="T467" s="197">
        <f t="shared" si="63"/>
        <v>0</v>
      </c>
      <c r="U467" s="111"/>
      <c r="V467" s="111"/>
      <c r="W467" s="29"/>
      <c r="X467" s="29"/>
      <c r="Y467" s="29"/>
      <c r="Z467" s="29"/>
      <c r="AA467" s="29"/>
      <c r="AB467" s="29"/>
      <c r="AC467" s="29"/>
      <c r="AD467" s="29"/>
      <c r="AE467" s="29"/>
      <c r="AR467" s="99" t="s">
        <v>310</v>
      </c>
      <c r="AT467" s="99" t="s">
        <v>207</v>
      </c>
      <c r="AU467" s="99" t="s">
        <v>83</v>
      </c>
      <c r="AY467" s="18" t="s">
        <v>204</v>
      </c>
      <c r="BE467" s="100">
        <f t="shared" si="64"/>
        <v>0</v>
      </c>
      <c r="BF467" s="100">
        <f t="shared" si="65"/>
        <v>0</v>
      </c>
      <c r="BG467" s="100">
        <f t="shared" si="66"/>
        <v>0</v>
      </c>
      <c r="BH467" s="100">
        <f t="shared" si="67"/>
        <v>0</v>
      </c>
      <c r="BI467" s="100">
        <f t="shared" si="68"/>
        <v>0</v>
      </c>
      <c r="BJ467" s="18" t="s">
        <v>81</v>
      </c>
      <c r="BK467" s="100">
        <f t="shared" si="69"/>
        <v>0</v>
      </c>
      <c r="BL467" s="18" t="s">
        <v>310</v>
      </c>
      <c r="BM467" s="99" t="s">
        <v>1740</v>
      </c>
    </row>
    <row r="468" spans="1:65" s="2" customFormat="1" ht="24.2" customHeight="1" x14ac:dyDescent="0.2">
      <c r="A468" s="111"/>
      <c r="B468" s="112"/>
      <c r="C468" s="187" t="s">
        <v>959</v>
      </c>
      <c r="D468" s="187" t="s">
        <v>207</v>
      </c>
      <c r="E468" s="188" t="s">
        <v>3480</v>
      </c>
      <c r="F468" s="189" t="s">
        <v>3481</v>
      </c>
      <c r="G468" s="190" t="s">
        <v>859</v>
      </c>
      <c r="H468" s="191">
        <v>0.17899999999999999</v>
      </c>
      <c r="I468" s="192"/>
      <c r="J468" s="192">
        <f t="shared" si="60"/>
        <v>0</v>
      </c>
      <c r="K468" s="193"/>
      <c r="L468" s="112"/>
      <c r="M468" s="194" t="s">
        <v>1</v>
      </c>
      <c r="N468" s="195" t="s">
        <v>40</v>
      </c>
      <c r="O468" s="196">
        <v>0</v>
      </c>
      <c r="P468" s="196">
        <f t="shared" si="61"/>
        <v>0</v>
      </c>
      <c r="Q468" s="196">
        <v>0</v>
      </c>
      <c r="R468" s="196">
        <f t="shared" si="62"/>
        <v>0</v>
      </c>
      <c r="S468" s="196">
        <v>0</v>
      </c>
      <c r="T468" s="197">
        <f t="shared" si="63"/>
        <v>0</v>
      </c>
      <c r="U468" s="111"/>
      <c r="V468" s="111"/>
      <c r="W468" s="29"/>
      <c r="X468" s="29"/>
      <c r="Y468" s="29"/>
      <c r="Z468" s="29"/>
      <c r="AA468" s="29"/>
      <c r="AB468" s="29"/>
      <c r="AC468" s="29"/>
      <c r="AD468" s="29"/>
      <c r="AE468" s="29"/>
      <c r="AR468" s="99" t="s">
        <v>310</v>
      </c>
      <c r="AT468" s="99" t="s">
        <v>207</v>
      </c>
      <c r="AU468" s="99" t="s">
        <v>83</v>
      </c>
      <c r="AY468" s="18" t="s">
        <v>204</v>
      </c>
      <c r="BE468" s="100">
        <f t="shared" si="64"/>
        <v>0</v>
      </c>
      <c r="BF468" s="100">
        <f t="shared" si="65"/>
        <v>0</v>
      </c>
      <c r="BG468" s="100">
        <f t="shared" si="66"/>
        <v>0</v>
      </c>
      <c r="BH468" s="100">
        <f t="shared" si="67"/>
        <v>0</v>
      </c>
      <c r="BI468" s="100">
        <f t="shared" si="68"/>
        <v>0</v>
      </c>
      <c r="BJ468" s="18" t="s">
        <v>81</v>
      </c>
      <c r="BK468" s="100">
        <f t="shared" si="69"/>
        <v>0</v>
      </c>
      <c r="BL468" s="18" t="s">
        <v>310</v>
      </c>
      <c r="BM468" s="99" t="s">
        <v>1744</v>
      </c>
    </row>
    <row r="469" spans="1:65" s="2" customFormat="1" ht="24.2" customHeight="1" x14ac:dyDescent="0.2">
      <c r="A469" s="111"/>
      <c r="B469" s="112"/>
      <c r="C469" s="187" t="s">
        <v>1746</v>
      </c>
      <c r="D469" s="187" t="s">
        <v>207</v>
      </c>
      <c r="E469" s="188" t="s">
        <v>3482</v>
      </c>
      <c r="F469" s="189" t="s">
        <v>3483</v>
      </c>
      <c r="G469" s="190" t="s">
        <v>859</v>
      </c>
      <c r="H469" s="191">
        <v>0.17899999999999999</v>
      </c>
      <c r="I469" s="192"/>
      <c r="J469" s="192">
        <f t="shared" si="60"/>
        <v>0</v>
      </c>
      <c r="K469" s="193"/>
      <c r="L469" s="112"/>
      <c r="M469" s="194" t="s">
        <v>1</v>
      </c>
      <c r="N469" s="195" t="s">
        <v>40</v>
      </c>
      <c r="O469" s="196">
        <v>0</v>
      </c>
      <c r="P469" s="196">
        <f t="shared" si="61"/>
        <v>0</v>
      </c>
      <c r="Q469" s="196">
        <v>0</v>
      </c>
      <c r="R469" s="196">
        <f t="shared" si="62"/>
        <v>0</v>
      </c>
      <c r="S469" s="196">
        <v>0</v>
      </c>
      <c r="T469" s="197">
        <f t="shared" si="63"/>
        <v>0</v>
      </c>
      <c r="U469" s="111"/>
      <c r="V469" s="111"/>
      <c r="W469" s="29"/>
      <c r="X469" s="29"/>
      <c r="Y469" s="29"/>
      <c r="Z469" s="29"/>
      <c r="AA469" s="29"/>
      <c r="AB469" s="29"/>
      <c r="AC469" s="29"/>
      <c r="AD469" s="29"/>
      <c r="AE469" s="29"/>
      <c r="AR469" s="99" t="s">
        <v>310</v>
      </c>
      <c r="AT469" s="99" t="s">
        <v>207</v>
      </c>
      <c r="AU469" s="99" t="s">
        <v>83</v>
      </c>
      <c r="AY469" s="18" t="s">
        <v>204</v>
      </c>
      <c r="BE469" s="100">
        <f t="shared" si="64"/>
        <v>0</v>
      </c>
      <c r="BF469" s="100">
        <f t="shared" si="65"/>
        <v>0</v>
      </c>
      <c r="BG469" s="100">
        <f t="shared" si="66"/>
        <v>0</v>
      </c>
      <c r="BH469" s="100">
        <f t="shared" si="67"/>
        <v>0</v>
      </c>
      <c r="BI469" s="100">
        <f t="shared" si="68"/>
        <v>0</v>
      </c>
      <c r="BJ469" s="18" t="s">
        <v>81</v>
      </c>
      <c r="BK469" s="100">
        <f t="shared" si="69"/>
        <v>0</v>
      </c>
      <c r="BL469" s="18" t="s">
        <v>310</v>
      </c>
      <c r="BM469" s="99" t="s">
        <v>1749</v>
      </c>
    </row>
    <row r="470" spans="1:65" s="12" customFormat="1" ht="22.9" customHeight="1" x14ac:dyDescent="0.2">
      <c r="A470" s="176"/>
      <c r="B470" s="177"/>
      <c r="C470" s="176"/>
      <c r="D470" s="178" t="s">
        <v>74</v>
      </c>
      <c r="E470" s="185" t="s">
        <v>3484</v>
      </c>
      <c r="F470" s="185" t="s">
        <v>3485</v>
      </c>
      <c r="G470" s="176"/>
      <c r="H470" s="176"/>
      <c r="I470" s="176"/>
      <c r="J470" s="186">
        <f>BK470</f>
        <v>0</v>
      </c>
      <c r="K470" s="176"/>
      <c r="L470" s="177"/>
      <c r="M470" s="181"/>
      <c r="N470" s="182"/>
      <c r="O470" s="182"/>
      <c r="P470" s="183">
        <f>SUM(P471:P476)</f>
        <v>0</v>
      </c>
      <c r="Q470" s="182"/>
      <c r="R470" s="183">
        <f>SUM(R471:R476)</f>
        <v>0</v>
      </c>
      <c r="S470" s="182"/>
      <c r="T470" s="184">
        <f>SUM(T471:T476)</f>
        <v>0</v>
      </c>
      <c r="U470" s="176"/>
      <c r="V470" s="176"/>
      <c r="AR470" s="96" t="s">
        <v>83</v>
      </c>
      <c r="AT470" s="97" t="s">
        <v>74</v>
      </c>
      <c r="AU470" s="97" t="s">
        <v>81</v>
      </c>
      <c r="AY470" s="96" t="s">
        <v>204</v>
      </c>
      <c r="BK470" s="98">
        <f>SUM(BK471:BK476)</f>
        <v>0</v>
      </c>
    </row>
    <row r="471" spans="1:65" s="2" customFormat="1" ht="24.2" customHeight="1" x14ac:dyDescent="0.2">
      <c r="A471" s="111"/>
      <c r="B471" s="112"/>
      <c r="C471" s="187" t="s">
        <v>965</v>
      </c>
      <c r="D471" s="187" t="s">
        <v>207</v>
      </c>
      <c r="E471" s="188" t="s">
        <v>3486</v>
      </c>
      <c r="F471" s="189" t="s">
        <v>3487</v>
      </c>
      <c r="G471" s="190" t="s">
        <v>912</v>
      </c>
      <c r="H471" s="191">
        <v>4</v>
      </c>
      <c r="I471" s="192"/>
      <c r="J471" s="192">
        <f t="shared" ref="J471:J476" si="70">ROUND(I471*H471,2)</f>
        <v>0</v>
      </c>
      <c r="K471" s="193"/>
      <c r="L471" s="112"/>
      <c r="M471" s="194" t="s">
        <v>1</v>
      </c>
      <c r="N471" s="195" t="s">
        <v>40</v>
      </c>
      <c r="O471" s="196">
        <v>0</v>
      </c>
      <c r="P471" s="196">
        <f t="shared" ref="P471:P476" si="71">O471*H471</f>
        <v>0</v>
      </c>
      <c r="Q471" s="196">
        <v>0</v>
      </c>
      <c r="R471" s="196">
        <f t="shared" ref="R471:R476" si="72">Q471*H471</f>
        <v>0</v>
      </c>
      <c r="S471" s="196">
        <v>0</v>
      </c>
      <c r="T471" s="197">
        <f t="shared" ref="T471:T476" si="73">S471*H471</f>
        <v>0</v>
      </c>
      <c r="U471" s="111"/>
      <c r="V471" s="111"/>
      <c r="W471" s="29"/>
      <c r="X471" s="29"/>
      <c r="Y471" s="29"/>
      <c r="Z471" s="29"/>
      <c r="AA471" s="29"/>
      <c r="AB471" s="29"/>
      <c r="AC471" s="29"/>
      <c r="AD471" s="29"/>
      <c r="AE471" s="29"/>
      <c r="AR471" s="99" t="s">
        <v>310</v>
      </c>
      <c r="AT471" s="99" t="s">
        <v>207</v>
      </c>
      <c r="AU471" s="99" t="s">
        <v>83</v>
      </c>
      <c r="AY471" s="18" t="s">
        <v>204</v>
      </c>
      <c r="BE471" s="100">
        <f t="shared" ref="BE471:BE476" si="74">IF(N471="základní",J471,0)</f>
        <v>0</v>
      </c>
      <c r="BF471" s="100">
        <f t="shared" ref="BF471:BF476" si="75">IF(N471="snížená",J471,0)</f>
        <v>0</v>
      </c>
      <c r="BG471" s="100">
        <f t="shared" ref="BG471:BG476" si="76">IF(N471="zákl. přenesená",J471,0)</f>
        <v>0</v>
      </c>
      <c r="BH471" s="100">
        <f t="shared" ref="BH471:BH476" si="77">IF(N471="sníž. přenesená",J471,0)</f>
        <v>0</v>
      </c>
      <c r="BI471" s="100">
        <f t="shared" ref="BI471:BI476" si="78">IF(N471="nulová",J471,0)</f>
        <v>0</v>
      </c>
      <c r="BJ471" s="18" t="s">
        <v>81</v>
      </c>
      <c r="BK471" s="100">
        <f t="shared" ref="BK471:BK476" si="79">ROUND(I471*H471,2)</f>
        <v>0</v>
      </c>
      <c r="BL471" s="18" t="s">
        <v>310</v>
      </c>
      <c r="BM471" s="99" t="s">
        <v>1752</v>
      </c>
    </row>
    <row r="472" spans="1:65" s="2" customFormat="1" ht="37.9" customHeight="1" x14ac:dyDescent="0.2">
      <c r="A472" s="111"/>
      <c r="B472" s="112"/>
      <c r="C472" s="215" t="s">
        <v>1753</v>
      </c>
      <c r="D472" s="215" t="s">
        <v>1071</v>
      </c>
      <c r="E472" s="216" t="s">
        <v>3488</v>
      </c>
      <c r="F472" s="217" t="s">
        <v>3489</v>
      </c>
      <c r="G472" s="218" t="s">
        <v>282</v>
      </c>
      <c r="H472" s="219">
        <v>2</v>
      </c>
      <c r="I472" s="220"/>
      <c r="J472" s="220">
        <f t="shared" si="70"/>
        <v>0</v>
      </c>
      <c r="K472" s="221"/>
      <c r="L472" s="222"/>
      <c r="M472" s="223" t="s">
        <v>1</v>
      </c>
      <c r="N472" s="224" t="s">
        <v>40</v>
      </c>
      <c r="O472" s="196">
        <v>0</v>
      </c>
      <c r="P472" s="196">
        <f t="shared" si="71"/>
        <v>0</v>
      </c>
      <c r="Q472" s="196">
        <v>0</v>
      </c>
      <c r="R472" s="196">
        <f t="shared" si="72"/>
        <v>0</v>
      </c>
      <c r="S472" s="196">
        <v>0</v>
      </c>
      <c r="T472" s="197">
        <f t="shared" si="73"/>
        <v>0</v>
      </c>
      <c r="U472" s="111"/>
      <c r="V472" s="111"/>
      <c r="W472" s="29"/>
      <c r="X472" s="29"/>
      <c r="Y472" s="29"/>
      <c r="Z472" s="29"/>
      <c r="AA472" s="29"/>
      <c r="AB472" s="29"/>
      <c r="AC472" s="29"/>
      <c r="AD472" s="29"/>
      <c r="AE472" s="29"/>
      <c r="AR472" s="99" t="s">
        <v>368</v>
      </c>
      <c r="AT472" s="99" t="s">
        <v>1071</v>
      </c>
      <c r="AU472" s="99" t="s">
        <v>83</v>
      </c>
      <c r="AY472" s="18" t="s">
        <v>204</v>
      </c>
      <c r="BE472" s="100">
        <f t="shared" si="74"/>
        <v>0</v>
      </c>
      <c r="BF472" s="100">
        <f t="shared" si="75"/>
        <v>0</v>
      </c>
      <c r="BG472" s="100">
        <f t="shared" si="76"/>
        <v>0</v>
      </c>
      <c r="BH472" s="100">
        <f t="shared" si="77"/>
        <v>0</v>
      </c>
      <c r="BI472" s="100">
        <f t="shared" si="78"/>
        <v>0</v>
      </c>
      <c r="BJ472" s="18" t="s">
        <v>81</v>
      </c>
      <c r="BK472" s="100">
        <f t="shared" si="79"/>
        <v>0</v>
      </c>
      <c r="BL472" s="18" t="s">
        <v>310</v>
      </c>
      <c r="BM472" s="99" t="s">
        <v>1756</v>
      </c>
    </row>
    <row r="473" spans="1:65" s="2" customFormat="1" ht="37.9" customHeight="1" x14ac:dyDescent="0.2">
      <c r="A473" s="111"/>
      <c r="B473" s="112"/>
      <c r="C473" s="215" t="s">
        <v>968</v>
      </c>
      <c r="D473" s="215" t="s">
        <v>1071</v>
      </c>
      <c r="E473" s="216" t="s">
        <v>3490</v>
      </c>
      <c r="F473" s="217" t="s">
        <v>3491</v>
      </c>
      <c r="G473" s="218" t="s">
        <v>282</v>
      </c>
      <c r="H473" s="219">
        <v>2</v>
      </c>
      <c r="I473" s="220"/>
      <c r="J473" s="220">
        <f t="shared" si="70"/>
        <v>0</v>
      </c>
      <c r="K473" s="221"/>
      <c r="L473" s="222"/>
      <c r="M473" s="223" t="s">
        <v>1</v>
      </c>
      <c r="N473" s="224" t="s">
        <v>40</v>
      </c>
      <c r="O473" s="196">
        <v>0</v>
      </c>
      <c r="P473" s="196">
        <f t="shared" si="71"/>
        <v>0</v>
      </c>
      <c r="Q473" s="196">
        <v>0</v>
      </c>
      <c r="R473" s="196">
        <f t="shared" si="72"/>
        <v>0</v>
      </c>
      <c r="S473" s="196">
        <v>0</v>
      </c>
      <c r="T473" s="197">
        <f t="shared" si="73"/>
        <v>0</v>
      </c>
      <c r="U473" s="111"/>
      <c r="V473" s="111"/>
      <c r="W473" s="29"/>
      <c r="X473" s="29"/>
      <c r="Y473" s="29"/>
      <c r="Z473" s="29"/>
      <c r="AA473" s="29"/>
      <c r="AB473" s="29"/>
      <c r="AC473" s="29"/>
      <c r="AD473" s="29"/>
      <c r="AE473" s="29"/>
      <c r="AR473" s="99" t="s">
        <v>368</v>
      </c>
      <c r="AT473" s="99" t="s">
        <v>1071</v>
      </c>
      <c r="AU473" s="99" t="s">
        <v>83</v>
      </c>
      <c r="AY473" s="18" t="s">
        <v>204</v>
      </c>
      <c r="BE473" s="100">
        <f t="shared" si="74"/>
        <v>0</v>
      </c>
      <c r="BF473" s="100">
        <f t="shared" si="75"/>
        <v>0</v>
      </c>
      <c r="BG473" s="100">
        <f t="shared" si="76"/>
        <v>0</v>
      </c>
      <c r="BH473" s="100">
        <f t="shared" si="77"/>
        <v>0</v>
      </c>
      <c r="BI473" s="100">
        <f t="shared" si="78"/>
        <v>0</v>
      </c>
      <c r="BJ473" s="18" t="s">
        <v>81</v>
      </c>
      <c r="BK473" s="100">
        <f t="shared" si="79"/>
        <v>0</v>
      </c>
      <c r="BL473" s="18" t="s">
        <v>310</v>
      </c>
      <c r="BM473" s="99" t="s">
        <v>1759</v>
      </c>
    </row>
    <row r="474" spans="1:65" s="2" customFormat="1" ht="24.2" customHeight="1" x14ac:dyDescent="0.2">
      <c r="A474" s="111"/>
      <c r="B474" s="112"/>
      <c r="C474" s="187" t="s">
        <v>1760</v>
      </c>
      <c r="D474" s="187" t="s">
        <v>207</v>
      </c>
      <c r="E474" s="188" t="s">
        <v>3492</v>
      </c>
      <c r="F474" s="189" t="s">
        <v>3493</v>
      </c>
      <c r="G474" s="190" t="s">
        <v>859</v>
      </c>
      <c r="H474" s="191">
        <v>4.2000000000000003E-2</v>
      </c>
      <c r="I474" s="192"/>
      <c r="J474" s="192">
        <f t="shared" si="70"/>
        <v>0</v>
      </c>
      <c r="K474" s="193"/>
      <c r="L474" s="112"/>
      <c r="M474" s="194" t="s">
        <v>1</v>
      </c>
      <c r="N474" s="195" t="s">
        <v>40</v>
      </c>
      <c r="O474" s="196">
        <v>0</v>
      </c>
      <c r="P474" s="196">
        <f t="shared" si="71"/>
        <v>0</v>
      </c>
      <c r="Q474" s="196">
        <v>0</v>
      </c>
      <c r="R474" s="196">
        <f t="shared" si="72"/>
        <v>0</v>
      </c>
      <c r="S474" s="196">
        <v>0</v>
      </c>
      <c r="T474" s="197">
        <f t="shared" si="73"/>
        <v>0</v>
      </c>
      <c r="U474" s="111"/>
      <c r="V474" s="111"/>
      <c r="W474" s="29"/>
      <c r="X474" s="29"/>
      <c r="Y474" s="29"/>
      <c r="Z474" s="29"/>
      <c r="AA474" s="29"/>
      <c r="AB474" s="29"/>
      <c r="AC474" s="29"/>
      <c r="AD474" s="29"/>
      <c r="AE474" s="29"/>
      <c r="AR474" s="99" t="s">
        <v>310</v>
      </c>
      <c r="AT474" s="99" t="s">
        <v>207</v>
      </c>
      <c r="AU474" s="99" t="s">
        <v>83</v>
      </c>
      <c r="AY474" s="18" t="s">
        <v>204</v>
      </c>
      <c r="BE474" s="100">
        <f t="shared" si="74"/>
        <v>0</v>
      </c>
      <c r="BF474" s="100">
        <f t="shared" si="75"/>
        <v>0</v>
      </c>
      <c r="BG474" s="100">
        <f t="shared" si="76"/>
        <v>0</v>
      </c>
      <c r="BH474" s="100">
        <f t="shared" si="77"/>
        <v>0</v>
      </c>
      <c r="BI474" s="100">
        <f t="shared" si="78"/>
        <v>0</v>
      </c>
      <c r="BJ474" s="18" t="s">
        <v>81</v>
      </c>
      <c r="BK474" s="100">
        <f t="shared" si="79"/>
        <v>0</v>
      </c>
      <c r="BL474" s="18" t="s">
        <v>310</v>
      </c>
      <c r="BM474" s="99" t="s">
        <v>1763</v>
      </c>
    </row>
    <row r="475" spans="1:65" s="2" customFormat="1" ht="24.2" customHeight="1" x14ac:dyDescent="0.2">
      <c r="A475" s="111"/>
      <c r="B475" s="112"/>
      <c r="C475" s="187" t="s">
        <v>974</v>
      </c>
      <c r="D475" s="187" t="s">
        <v>207</v>
      </c>
      <c r="E475" s="188" t="s">
        <v>3494</v>
      </c>
      <c r="F475" s="189" t="s">
        <v>3495</v>
      </c>
      <c r="G475" s="190" t="s">
        <v>859</v>
      </c>
      <c r="H475" s="191">
        <v>4.2000000000000003E-2</v>
      </c>
      <c r="I475" s="192"/>
      <c r="J475" s="192">
        <f t="shared" si="70"/>
        <v>0</v>
      </c>
      <c r="K475" s="193"/>
      <c r="L475" s="112"/>
      <c r="M475" s="194" t="s">
        <v>1</v>
      </c>
      <c r="N475" s="195" t="s">
        <v>40</v>
      </c>
      <c r="O475" s="196">
        <v>0</v>
      </c>
      <c r="P475" s="196">
        <f t="shared" si="71"/>
        <v>0</v>
      </c>
      <c r="Q475" s="196">
        <v>0</v>
      </c>
      <c r="R475" s="196">
        <f t="shared" si="72"/>
        <v>0</v>
      </c>
      <c r="S475" s="196">
        <v>0</v>
      </c>
      <c r="T475" s="197">
        <f t="shared" si="73"/>
        <v>0</v>
      </c>
      <c r="U475" s="111"/>
      <c r="V475" s="111"/>
      <c r="W475" s="29"/>
      <c r="X475" s="29"/>
      <c r="Y475" s="29"/>
      <c r="Z475" s="29"/>
      <c r="AA475" s="29"/>
      <c r="AB475" s="29"/>
      <c r="AC475" s="29"/>
      <c r="AD475" s="29"/>
      <c r="AE475" s="29"/>
      <c r="AR475" s="99" t="s">
        <v>310</v>
      </c>
      <c r="AT475" s="99" t="s">
        <v>207</v>
      </c>
      <c r="AU475" s="99" t="s">
        <v>83</v>
      </c>
      <c r="AY475" s="18" t="s">
        <v>204</v>
      </c>
      <c r="BE475" s="100">
        <f t="shared" si="74"/>
        <v>0</v>
      </c>
      <c r="BF475" s="100">
        <f t="shared" si="75"/>
        <v>0</v>
      </c>
      <c r="BG475" s="100">
        <f t="shared" si="76"/>
        <v>0</v>
      </c>
      <c r="BH475" s="100">
        <f t="shared" si="77"/>
        <v>0</v>
      </c>
      <c r="BI475" s="100">
        <f t="shared" si="78"/>
        <v>0</v>
      </c>
      <c r="BJ475" s="18" t="s">
        <v>81</v>
      </c>
      <c r="BK475" s="100">
        <f t="shared" si="79"/>
        <v>0</v>
      </c>
      <c r="BL475" s="18" t="s">
        <v>310</v>
      </c>
      <c r="BM475" s="99" t="s">
        <v>1768</v>
      </c>
    </row>
    <row r="476" spans="1:65" s="2" customFormat="1" ht="24.2" customHeight="1" x14ac:dyDescent="0.2">
      <c r="A476" s="111"/>
      <c r="B476" s="112"/>
      <c r="C476" s="187" t="s">
        <v>1769</v>
      </c>
      <c r="D476" s="187" t="s">
        <v>207</v>
      </c>
      <c r="E476" s="188" t="s">
        <v>3496</v>
      </c>
      <c r="F476" s="189" t="s">
        <v>3497</v>
      </c>
      <c r="G476" s="190" t="s">
        <v>859</v>
      </c>
      <c r="H476" s="191">
        <v>4.2000000000000003E-2</v>
      </c>
      <c r="I476" s="192"/>
      <c r="J476" s="192">
        <f t="shared" si="70"/>
        <v>0</v>
      </c>
      <c r="K476" s="193"/>
      <c r="L476" s="112"/>
      <c r="M476" s="240" t="s">
        <v>1</v>
      </c>
      <c r="N476" s="241" t="s">
        <v>40</v>
      </c>
      <c r="O476" s="242">
        <v>0</v>
      </c>
      <c r="P476" s="242">
        <f t="shared" si="71"/>
        <v>0</v>
      </c>
      <c r="Q476" s="242">
        <v>0</v>
      </c>
      <c r="R476" s="242">
        <f t="shared" si="72"/>
        <v>0</v>
      </c>
      <c r="S476" s="242">
        <v>0</v>
      </c>
      <c r="T476" s="243">
        <f t="shared" si="73"/>
        <v>0</v>
      </c>
      <c r="U476" s="111"/>
      <c r="V476" s="111"/>
      <c r="W476" s="29"/>
      <c r="X476" s="29"/>
      <c r="Y476" s="29"/>
      <c r="Z476" s="29"/>
      <c r="AA476" s="29"/>
      <c r="AB476" s="29"/>
      <c r="AC476" s="29"/>
      <c r="AD476" s="29"/>
      <c r="AE476" s="29"/>
      <c r="AR476" s="99" t="s">
        <v>310</v>
      </c>
      <c r="AT476" s="99" t="s">
        <v>207</v>
      </c>
      <c r="AU476" s="99" t="s">
        <v>83</v>
      </c>
      <c r="AY476" s="18" t="s">
        <v>204</v>
      </c>
      <c r="BE476" s="100">
        <f t="shared" si="74"/>
        <v>0</v>
      </c>
      <c r="BF476" s="100">
        <f t="shared" si="75"/>
        <v>0</v>
      </c>
      <c r="BG476" s="100">
        <f t="shared" si="76"/>
        <v>0</v>
      </c>
      <c r="BH476" s="100">
        <f t="shared" si="77"/>
        <v>0</v>
      </c>
      <c r="BI476" s="100">
        <f t="shared" si="78"/>
        <v>0</v>
      </c>
      <c r="BJ476" s="18" t="s">
        <v>81</v>
      </c>
      <c r="BK476" s="100">
        <f t="shared" si="79"/>
        <v>0</v>
      </c>
      <c r="BL476" s="18" t="s">
        <v>310</v>
      </c>
      <c r="BM476" s="99" t="s">
        <v>1772</v>
      </c>
    </row>
    <row r="477" spans="1:65" s="2" customFormat="1" ht="6.95" customHeight="1" x14ac:dyDescent="0.2">
      <c r="A477" s="111"/>
      <c r="B477" s="142"/>
      <c r="C477" s="143"/>
      <c r="D477" s="143"/>
      <c r="E477" s="143"/>
      <c r="F477" s="143"/>
      <c r="G477" s="143"/>
      <c r="H477" s="143"/>
      <c r="I477" s="143"/>
      <c r="J477" s="143"/>
      <c r="K477" s="143"/>
      <c r="L477" s="112"/>
      <c r="M477" s="111"/>
      <c r="N477" s="114"/>
      <c r="O477" s="111"/>
      <c r="P477" s="111"/>
      <c r="Q477" s="111"/>
      <c r="R477" s="111"/>
      <c r="S477" s="111"/>
      <c r="T477" s="111"/>
      <c r="U477" s="111"/>
      <c r="V477" s="111"/>
      <c r="W477" s="29"/>
      <c r="X477" s="29"/>
      <c r="Y477" s="29"/>
      <c r="Z477" s="29"/>
      <c r="AA477" s="29"/>
      <c r="AB477" s="29"/>
      <c r="AC477" s="29"/>
      <c r="AD477" s="29"/>
      <c r="AE477" s="29"/>
    </row>
  </sheetData>
  <sheetProtection password="CEF5" sheet="1" objects="1" scenarios="1"/>
  <protectedRanges>
    <protectedRange sqref="I138:I476" name="Oblast1"/>
  </protectedRanges>
  <autoFilter ref="C134:K476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101" workbookViewId="0">
      <selection activeCell="I125" sqref="I125:I149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138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3498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ROUND(J122,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ROUND((SUM(BE122:BE156)),  2)</f>
        <v>0</v>
      </c>
      <c r="G35" s="111"/>
      <c r="H35" s="111"/>
      <c r="I35" s="127">
        <v>0.21</v>
      </c>
      <c r="J35" s="126">
        <f>ROUND(((SUM(BE122:BE156))*I35),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ROUND((SUM(BF122:BF156)),  2)</f>
        <v>0</v>
      </c>
      <c r="G36" s="111"/>
      <c r="H36" s="111"/>
      <c r="I36" s="127">
        <v>0.15</v>
      </c>
      <c r="J36" s="126">
        <f>ROUND(((SUM(BF122:BF156))*I36),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ROUND((SUM(BG122:BG156)),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ROUND((SUM(BH122:BH156)),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ROUND((SUM(BI122:BI156)),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01-10 - Restaurování maleb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J122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180</v>
      </c>
      <c r="E99" s="153"/>
      <c r="F99" s="153"/>
      <c r="G99" s="153"/>
      <c r="H99" s="153"/>
      <c r="I99" s="153"/>
      <c r="J99" s="154">
        <f>J123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188</v>
      </c>
      <c r="E100" s="158"/>
      <c r="F100" s="158"/>
      <c r="G100" s="158"/>
      <c r="H100" s="158"/>
      <c r="I100" s="158"/>
      <c r="J100" s="159">
        <f>J124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2" customFormat="1" ht="21.75" customHeight="1" x14ac:dyDescent="0.2">
      <c r="A101" s="111"/>
      <c r="B101" s="11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111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M102" s="114"/>
      <c r="N102" s="114"/>
      <c r="O102" s="114"/>
      <c r="P102" s="114"/>
      <c r="Q102" s="114"/>
      <c r="R102" s="114"/>
      <c r="S102" s="111"/>
      <c r="T102" s="111"/>
      <c r="U102" s="111"/>
      <c r="V102" s="111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111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111"/>
      <c r="B107" s="112"/>
      <c r="C107" s="108" t="s">
        <v>189</v>
      </c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111"/>
      <c r="B109" s="112"/>
      <c r="C109" s="110" t="s">
        <v>14</v>
      </c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7.75" customHeight="1" x14ac:dyDescent="0.2">
      <c r="A110" s="111"/>
      <c r="B110" s="112"/>
      <c r="C110" s="111"/>
      <c r="D110" s="111"/>
      <c r="E110" s="294" t="str">
        <f>E7</f>
        <v>MUZEUM VYSOČINY PELHŘIMOV, Hrad Kámen, rekonstrukce elekroinstalace, stavebni úpravy</v>
      </c>
      <c r="F110" s="295"/>
      <c r="G110" s="295"/>
      <c r="H110" s="295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A111" s="92"/>
      <c r="B111" s="107"/>
      <c r="C111" s="110" t="s">
        <v>162</v>
      </c>
      <c r="D111" s="92"/>
      <c r="E111" s="92"/>
      <c r="F111" s="92"/>
      <c r="G111" s="92"/>
      <c r="H111" s="92"/>
      <c r="I111" s="92"/>
      <c r="J111" s="92"/>
      <c r="K111" s="92"/>
      <c r="L111" s="107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47" s="2" customFormat="1" ht="16.5" customHeight="1" x14ac:dyDescent="0.2">
      <c r="A112" s="111"/>
      <c r="B112" s="112"/>
      <c r="C112" s="111"/>
      <c r="D112" s="111"/>
      <c r="E112" s="294" t="s">
        <v>163</v>
      </c>
      <c r="F112" s="291"/>
      <c r="G112" s="291"/>
      <c r="H112" s="29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111"/>
      <c r="B113" s="112"/>
      <c r="C113" s="110" t="s">
        <v>164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111"/>
      <c r="B114" s="112"/>
      <c r="C114" s="111"/>
      <c r="D114" s="111"/>
      <c r="E114" s="290" t="str">
        <f>E11</f>
        <v>01-10 - Restaurování maleb</v>
      </c>
      <c r="F114" s="291"/>
      <c r="G114" s="291"/>
      <c r="H114" s="29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18</v>
      </c>
      <c r="D116" s="111"/>
      <c r="E116" s="111"/>
      <c r="F116" s="115" t="str">
        <f>F14</f>
        <v>Hrad Kámen</v>
      </c>
      <c r="G116" s="111"/>
      <c r="H116" s="111"/>
      <c r="I116" s="110" t="s">
        <v>20</v>
      </c>
      <c r="J116" s="116" t="str">
        <f>IF(J14="","",J14)</f>
        <v>9. 6. 2023</v>
      </c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 x14ac:dyDescent="0.2">
      <c r="A118" s="111"/>
      <c r="B118" s="112"/>
      <c r="C118" s="110" t="s">
        <v>22</v>
      </c>
      <c r="D118" s="111"/>
      <c r="E118" s="111"/>
      <c r="F118" s="115" t="str">
        <f>E17</f>
        <v>KRAJ VYSOČINA</v>
      </c>
      <c r="G118" s="111"/>
      <c r="H118" s="111"/>
      <c r="I118" s="110" t="s">
        <v>30</v>
      </c>
      <c r="J118" s="146" t="str">
        <f>E23</f>
        <v>Ing.Michal Zlatuška arch.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111"/>
      <c r="B119" s="112"/>
      <c r="C119" s="110" t="s">
        <v>28</v>
      </c>
      <c r="D119" s="111"/>
      <c r="E119" s="111"/>
      <c r="F119" s="115" t="str">
        <f>IF(E20="","",E20)</f>
        <v xml:space="preserve"> </v>
      </c>
      <c r="G119" s="111"/>
      <c r="H119" s="111"/>
      <c r="I119" s="110" t="s">
        <v>33</v>
      </c>
      <c r="J119" s="146" t="str">
        <f>E26</f>
        <v xml:space="preserve"> 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60"/>
      <c r="B121" s="161"/>
      <c r="C121" s="162" t="s">
        <v>190</v>
      </c>
      <c r="D121" s="163" t="s">
        <v>60</v>
      </c>
      <c r="E121" s="163" t="s">
        <v>56</v>
      </c>
      <c r="F121" s="163" t="s">
        <v>57</v>
      </c>
      <c r="G121" s="163" t="s">
        <v>191</v>
      </c>
      <c r="H121" s="163" t="s">
        <v>192</v>
      </c>
      <c r="I121" s="163" t="s">
        <v>193</v>
      </c>
      <c r="J121" s="164" t="s">
        <v>169</v>
      </c>
      <c r="K121" s="165" t="s">
        <v>194</v>
      </c>
      <c r="L121" s="166"/>
      <c r="M121" s="167" t="s">
        <v>1</v>
      </c>
      <c r="N121" s="168" t="s">
        <v>39</v>
      </c>
      <c r="O121" s="168" t="s">
        <v>195</v>
      </c>
      <c r="P121" s="168" t="s">
        <v>196</v>
      </c>
      <c r="Q121" s="168" t="s">
        <v>197</v>
      </c>
      <c r="R121" s="168" t="s">
        <v>198</v>
      </c>
      <c r="S121" s="168" t="s">
        <v>199</v>
      </c>
      <c r="T121" s="169" t="s">
        <v>200</v>
      </c>
      <c r="U121" s="160"/>
      <c r="V121" s="160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 x14ac:dyDescent="0.25">
      <c r="A122" s="111"/>
      <c r="B122" s="112"/>
      <c r="C122" s="170" t="s">
        <v>201</v>
      </c>
      <c r="D122" s="111"/>
      <c r="E122" s="111"/>
      <c r="F122" s="111"/>
      <c r="G122" s="111"/>
      <c r="H122" s="111"/>
      <c r="I122" s="111"/>
      <c r="J122" s="171">
        <f>BK122</f>
        <v>0</v>
      </c>
      <c r="K122" s="111"/>
      <c r="L122" s="112"/>
      <c r="M122" s="172"/>
      <c r="N122" s="173"/>
      <c r="O122" s="121"/>
      <c r="P122" s="174">
        <f>P123</f>
        <v>0</v>
      </c>
      <c r="Q122" s="121"/>
      <c r="R122" s="174">
        <f>R123</f>
        <v>0</v>
      </c>
      <c r="S122" s="121"/>
      <c r="T122" s="175">
        <f>T123</f>
        <v>0</v>
      </c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  <c r="AT122" s="18" t="s">
        <v>74</v>
      </c>
      <c r="AU122" s="18" t="s">
        <v>171</v>
      </c>
      <c r="BK122" s="95">
        <f>BK123</f>
        <v>0</v>
      </c>
    </row>
    <row r="123" spans="1:65" s="12" customFormat="1" ht="25.9" customHeight="1" x14ac:dyDescent="0.2">
      <c r="A123" s="176"/>
      <c r="B123" s="177"/>
      <c r="C123" s="176"/>
      <c r="D123" s="178" t="s">
        <v>74</v>
      </c>
      <c r="E123" s="179" t="s">
        <v>906</v>
      </c>
      <c r="F123" s="179" t="s">
        <v>907</v>
      </c>
      <c r="G123" s="176"/>
      <c r="H123" s="176"/>
      <c r="I123" s="176"/>
      <c r="J123" s="180">
        <f>BK123</f>
        <v>0</v>
      </c>
      <c r="K123" s="176"/>
      <c r="L123" s="177"/>
      <c r="M123" s="181"/>
      <c r="N123" s="182"/>
      <c r="O123" s="182"/>
      <c r="P123" s="183">
        <f>P124</f>
        <v>0</v>
      </c>
      <c r="Q123" s="182"/>
      <c r="R123" s="183">
        <f>R124</f>
        <v>0</v>
      </c>
      <c r="S123" s="182"/>
      <c r="T123" s="184">
        <f>T124</f>
        <v>0</v>
      </c>
      <c r="U123" s="176"/>
      <c r="V123" s="176"/>
      <c r="AR123" s="96" t="s">
        <v>83</v>
      </c>
      <c r="AT123" s="97" t="s">
        <v>74</v>
      </c>
      <c r="AU123" s="97" t="s">
        <v>75</v>
      </c>
      <c r="AY123" s="96" t="s">
        <v>204</v>
      </c>
      <c r="BK123" s="98">
        <f>BK124</f>
        <v>0</v>
      </c>
    </row>
    <row r="124" spans="1:65" s="12" customFormat="1" ht="22.9" customHeight="1" x14ac:dyDescent="0.2">
      <c r="A124" s="176"/>
      <c r="B124" s="177"/>
      <c r="C124" s="176"/>
      <c r="D124" s="178" t="s">
        <v>74</v>
      </c>
      <c r="E124" s="185" t="s">
        <v>1055</v>
      </c>
      <c r="F124" s="185" t="s">
        <v>1056</v>
      </c>
      <c r="G124" s="176"/>
      <c r="H124" s="176"/>
      <c r="I124" s="176"/>
      <c r="J124" s="186">
        <f>BK124</f>
        <v>0</v>
      </c>
      <c r="K124" s="176"/>
      <c r="L124" s="177"/>
      <c r="M124" s="181"/>
      <c r="N124" s="182"/>
      <c r="O124" s="182"/>
      <c r="P124" s="183">
        <f>SUM(P125:P156)</f>
        <v>0</v>
      </c>
      <c r="Q124" s="182"/>
      <c r="R124" s="183">
        <f>SUM(R125:R156)</f>
        <v>0</v>
      </c>
      <c r="S124" s="182"/>
      <c r="T124" s="184">
        <f>SUM(T125:T156)</f>
        <v>0</v>
      </c>
      <c r="U124" s="176"/>
      <c r="V124" s="176"/>
      <c r="AR124" s="96" t="s">
        <v>83</v>
      </c>
      <c r="AT124" s="97" t="s">
        <v>74</v>
      </c>
      <c r="AU124" s="97" t="s">
        <v>81</v>
      </c>
      <c r="AY124" s="96" t="s">
        <v>204</v>
      </c>
      <c r="BK124" s="98">
        <f>SUM(BK125:BK156)</f>
        <v>0</v>
      </c>
    </row>
    <row r="125" spans="1:65" s="2" customFormat="1" ht="16.5" customHeight="1" x14ac:dyDescent="0.2">
      <c r="A125" s="111"/>
      <c r="B125" s="112"/>
      <c r="C125" s="187">
        <v>1</v>
      </c>
      <c r="D125" s="187" t="s">
        <v>207</v>
      </c>
      <c r="E125" s="188" t="s">
        <v>3499</v>
      </c>
      <c r="F125" s="189" t="s">
        <v>3500</v>
      </c>
      <c r="G125" s="190" t="s">
        <v>210</v>
      </c>
      <c r="H125" s="191">
        <v>418.7</v>
      </c>
      <c r="I125" s="192"/>
      <c r="J125" s="192">
        <f>ROUND(I125*H125,2)</f>
        <v>0</v>
      </c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83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83</v>
      </c>
    </row>
    <row r="126" spans="1:65" s="13" customFormat="1" x14ac:dyDescent="0.2">
      <c r="A126" s="225"/>
      <c r="B126" s="226"/>
      <c r="C126" s="225"/>
      <c r="D126" s="200" t="s">
        <v>212</v>
      </c>
      <c r="E126" s="227" t="s">
        <v>1</v>
      </c>
      <c r="F126" s="228" t="s">
        <v>3501</v>
      </c>
      <c r="G126" s="225"/>
      <c r="H126" s="227" t="s">
        <v>1</v>
      </c>
      <c r="I126" s="225"/>
      <c r="J126" s="225"/>
      <c r="K126" s="225"/>
      <c r="L126" s="226"/>
      <c r="M126" s="229"/>
      <c r="N126" s="230"/>
      <c r="O126" s="230"/>
      <c r="P126" s="230"/>
      <c r="Q126" s="230"/>
      <c r="R126" s="230"/>
      <c r="S126" s="230"/>
      <c r="T126" s="231"/>
      <c r="U126" s="225"/>
      <c r="V126" s="225"/>
      <c r="AT126" s="101" t="s">
        <v>212</v>
      </c>
      <c r="AU126" s="101" t="s">
        <v>83</v>
      </c>
      <c r="AV126" s="13" t="s">
        <v>81</v>
      </c>
      <c r="AW126" s="13" t="s">
        <v>32</v>
      </c>
      <c r="AX126" s="13" t="s">
        <v>75</v>
      </c>
      <c r="AY126" s="101" t="s">
        <v>204</v>
      </c>
    </row>
    <row r="127" spans="1:65" s="14" customFormat="1" x14ac:dyDescent="0.2">
      <c r="A127" s="198"/>
      <c r="B127" s="199"/>
      <c r="C127" s="198"/>
      <c r="D127" s="200" t="s">
        <v>212</v>
      </c>
      <c r="E127" s="201" t="s">
        <v>1</v>
      </c>
      <c r="F127" s="202" t="s">
        <v>3502</v>
      </c>
      <c r="G127" s="198"/>
      <c r="H127" s="203">
        <v>23.5</v>
      </c>
      <c r="I127" s="198"/>
      <c r="J127" s="198"/>
      <c r="K127" s="198"/>
      <c r="L127" s="199"/>
      <c r="M127" s="204"/>
      <c r="N127" s="205"/>
      <c r="O127" s="205"/>
      <c r="P127" s="205"/>
      <c r="Q127" s="205"/>
      <c r="R127" s="205"/>
      <c r="S127" s="205"/>
      <c r="T127" s="206"/>
      <c r="U127" s="198"/>
      <c r="V127" s="198"/>
      <c r="AT127" s="102" t="s">
        <v>212</v>
      </c>
      <c r="AU127" s="102" t="s">
        <v>83</v>
      </c>
      <c r="AV127" s="14" t="s">
        <v>83</v>
      </c>
      <c r="AW127" s="14" t="s">
        <v>32</v>
      </c>
      <c r="AX127" s="14" t="s">
        <v>75</v>
      </c>
      <c r="AY127" s="102" t="s">
        <v>204</v>
      </c>
    </row>
    <row r="128" spans="1:65" s="13" customFormat="1" x14ac:dyDescent="0.2">
      <c r="A128" s="225"/>
      <c r="B128" s="226"/>
      <c r="C128" s="225"/>
      <c r="D128" s="200" t="s">
        <v>212</v>
      </c>
      <c r="E128" s="227" t="s">
        <v>1</v>
      </c>
      <c r="F128" s="228" t="s">
        <v>3503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83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4" customFormat="1" x14ac:dyDescent="0.2">
      <c r="A129" s="198"/>
      <c r="B129" s="199"/>
      <c r="C129" s="198"/>
      <c r="D129" s="200" t="s">
        <v>212</v>
      </c>
      <c r="E129" s="201" t="s">
        <v>1</v>
      </c>
      <c r="F129" s="202" t="s">
        <v>3504</v>
      </c>
      <c r="G129" s="198"/>
      <c r="H129" s="203">
        <v>27.9</v>
      </c>
      <c r="I129" s="198"/>
      <c r="J129" s="198"/>
      <c r="K129" s="198"/>
      <c r="L129" s="199"/>
      <c r="M129" s="204"/>
      <c r="N129" s="205"/>
      <c r="O129" s="205"/>
      <c r="P129" s="205"/>
      <c r="Q129" s="205"/>
      <c r="R129" s="205"/>
      <c r="S129" s="205"/>
      <c r="T129" s="206"/>
      <c r="U129" s="198"/>
      <c r="V129" s="198"/>
      <c r="AT129" s="102" t="s">
        <v>212</v>
      </c>
      <c r="AU129" s="102" t="s">
        <v>83</v>
      </c>
      <c r="AV129" s="14" t="s">
        <v>83</v>
      </c>
      <c r="AW129" s="14" t="s">
        <v>32</v>
      </c>
      <c r="AX129" s="14" t="s">
        <v>75</v>
      </c>
      <c r="AY129" s="102" t="s">
        <v>204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3505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83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3506</v>
      </c>
      <c r="G131" s="198"/>
      <c r="H131" s="203">
        <v>28.1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83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3" customFormat="1" x14ac:dyDescent="0.2">
      <c r="A132" s="225"/>
      <c r="B132" s="226"/>
      <c r="C132" s="225"/>
      <c r="D132" s="200" t="s">
        <v>212</v>
      </c>
      <c r="E132" s="227" t="s">
        <v>1</v>
      </c>
      <c r="F132" s="228" t="s">
        <v>3507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83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4" customFormat="1" x14ac:dyDescent="0.2">
      <c r="A133" s="198"/>
      <c r="B133" s="199"/>
      <c r="C133" s="198"/>
      <c r="D133" s="200" t="s">
        <v>212</v>
      </c>
      <c r="E133" s="201" t="s">
        <v>1</v>
      </c>
      <c r="F133" s="202" t="s">
        <v>3508</v>
      </c>
      <c r="G133" s="198"/>
      <c r="H133" s="203">
        <v>30.1</v>
      </c>
      <c r="I133" s="198"/>
      <c r="J133" s="198"/>
      <c r="K133" s="198"/>
      <c r="L133" s="199"/>
      <c r="M133" s="204"/>
      <c r="N133" s="205"/>
      <c r="O133" s="205"/>
      <c r="P133" s="205"/>
      <c r="Q133" s="205"/>
      <c r="R133" s="205"/>
      <c r="S133" s="205"/>
      <c r="T133" s="206"/>
      <c r="U133" s="198"/>
      <c r="V133" s="198"/>
      <c r="AT133" s="102" t="s">
        <v>212</v>
      </c>
      <c r="AU133" s="102" t="s">
        <v>83</v>
      </c>
      <c r="AV133" s="14" t="s">
        <v>83</v>
      </c>
      <c r="AW133" s="14" t="s">
        <v>32</v>
      </c>
      <c r="AX133" s="14" t="s">
        <v>75</v>
      </c>
      <c r="AY133" s="102" t="s">
        <v>204</v>
      </c>
    </row>
    <row r="134" spans="1:65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3509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83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391</v>
      </c>
      <c r="G135" s="198"/>
      <c r="H135" s="203">
        <v>29.5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3510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83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4" customFormat="1" x14ac:dyDescent="0.2">
      <c r="A137" s="198"/>
      <c r="B137" s="199"/>
      <c r="C137" s="198"/>
      <c r="D137" s="200" t="s">
        <v>212</v>
      </c>
      <c r="E137" s="201" t="s">
        <v>1</v>
      </c>
      <c r="F137" s="202" t="s">
        <v>3511</v>
      </c>
      <c r="G137" s="198"/>
      <c r="H137" s="203">
        <v>70.099999999999994</v>
      </c>
      <c r="I137" s="198"/>
      <c r="J137" s="198"/>
      <c r="K137" s="198"/>
      <c r="L137" s="199"/>
      <c r="M137" s="204"/>
      <c r="N137" s="205"/>
      <c r="O137" s="205"/>
      <c r="P137" s="205"/>
      <c r="Q137" s="205"/>
      <c r="R137" s="205"/>
      <c r="S137" s="205"/>
      <c r="T137" s="206"/>
      <c r="U137" s="198"/>
      <c r="V137" s="198"/>
      <c r="AT137" s="102" t="s">
        <v>212</v>
      </c>
      <c r="AU137" s="102" t="s">
        <v>83</v>
      </c>
      <c r="AV137" s="14" t="s">
        <v>83</v>
      </c>
      <c r="AW137" s="14" t="s">
        <v>32</v>
      </c>
      <c r="AX137" s="14" t="s">
        <v>75</v>
      </c>
      <c r="AY137" s="102" t="s">
        <v>204</v>
      </c>
    </row>
    <row r="138" spans="1:65" s="13" customFormat="1" x14ac:dyDescent="0.2">
      <c r="A138" s="225"/>
      <c r="B138" s="226"/>
      <c r="C138" s="225"/>
      <c r="D138" s="200" t="s">
        <v>212</v>
      </c>
      <c r="E138" s="227" t="s">
        <v>1</v>
      </c>
      <c r="F138" s="228" t="s">
        <v>3512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83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4" customFormat="1" x14ac:dyDescent="0.2">
      <c r="A139" s="198"/>
      <c r="B139" s="199"/>
      <c r="C139" s="198"/>
      <c r="D139" s="200" t="s">
        <v>212</v>
      </c>
      <c r="E139" s="201" t="s">
        <v>1</v>
      </c>
      <c r="F139" s="202" t="s">
        <v>3513</v>
      </c>
      <c r="G139" s="198"/>
      <c r="H139" s="203">
        <v>209.5</v>
      </c>
      <c r="I139" s="198"/>
      <c r="J139" s="198"/>
      <c r="K139" s="198"/>
      <c r="L139" s="199"/>
      <c r="M139" s="204"/>
      <c r="N139" s="205"/>
      <c r="O139" s="205"/>
      <c r="P139" s="205"/>
      <c r="Q139" s="205"/>
      <c r="R139" s="205"/>
      <c r="S139" s="205"/>
      <c r="T139" s="206"/>
      <c r="U139" s="198"/>
      <c r="V139" s="198"/>
      <c r="AT139" s="102" t="s">
        <v>212</v>
      </c>
      <c r="AU139" s="102" t="s">
        <v>83</v>
      </c>
      <c r="AV139" s="14" t="s">
        <v>83</v>
      </c>
      <c r="AW139" s="14" t="s">
        <v>32</v>
      </c>
      <c r="AX139" s="14" t="s">
        <v>75</v>
      </c>
      <c r="AY139" s="102" t="s">
        <v>204</v>
      </c>
    </row>
    <row r="140" spans="1:65" s="15" customFormat="1" x14ac:dyDescent="0.2">
      <c r="A140" s="207"/>
      <c r="B140" s="208"/>
      <c r="C140" s="207"/>
      <c r="D140" s="200" t="s">
        <v>212</v>
      </c>
      <c r="E140" s="209" t="s">
        <v>1</v>
      </c>
      <c r="F140" s="210" t="s">
        <v>227</v>
      </c>
      <c r="G140" s="207"/>
      <c r="H140" s="211">
        <v>418.7</v>
      </c>
      <c r="I140" s="207"/>
      <c r="J140" s="207"/>
      <c r="K140" s="207"/>
      <c r="L140" s="208"/>
      <c r="M140" s="212"/>
      <c r="N140" s="213"/>
      <c r="O140" s="213"/>
      <c r="P140" s="213"/>
      <c r="Q140" s="213"/>
      <c r="R140" s="213"/>
      <c r="S140" s="213"/>
      <c r="T140" s="214"/>
      <c r="U140" s="207"/>
      <c r="V140" s="207"/>
      <c r="AT140" s="103" t="s">
        <v>212</v>
      </c>
      <c r="AU140" s="103" t="s">
        <v>83</v>
      </c>
      <c r="AV140" s="15" t="s">
        <v>211</v>
      </c>
      <c r="AW140" s="15" t="s">
        <v>32</v>
      </c>
      <c r="AX140" s="15" t="s">
        <v>81</v>
      </c>
      <c r="AY140" s="103" t="s">
        <v>204</v>
      </c>
    </row>
    <row r="141" spans="1:65" s="2" customFormat="1" ht="16.5" customHeight="1" x14ac:dyDescent="0.2">
      <c r="A141" s="111"/>
      <c r="B141" s="112"/>
      <c r="C141" s="187">
        <v>2</v>
      </c>
      <c r="D141" s="187" t="s">
        <v>207</v>
      </c>
      <c r="E141" s="188" t="s">
        <v>3514</v>
      </c>
      <c r="F141" s="189" t="s">
        <v>3515</v>
      </c>
      <c r="G141" s="190" t="s">
        <v>210</v>
      </c>
      <c r="H141" s="191">
        <v>197.9</v>
      </c>
      <c r="I141" s="192"/>
      <c r="J141" s="192">
        <f>ROUND(I141*H141,2)</f>
        <v>0</v>
      </c>
      <c r="K141" s="193"/>
      <c r="L141" s="112"/>
      <c r="M141" s="194" t="s">
        <v>1</v>
      </c>
      <c r="N141" s="195" t="s">
        <v>40</v>
      </c>
      <c r="O141" s="196">
        <v>0</v>
      </c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310</v>
      </c>
      <c r="AT141" s="99" t="s">
        <v>207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310</v>
      </c>
      <c r="BM141" s="99" t="s">
        <v>211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510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83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3516</v>
      </c>
      <c r="G143" s="198"/>
      <c r="H143" s="203">
        <v>197.9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5" customFormat="1" x14ac:dyDescent="0.2">
      <c r="A144" s="207"/>
      <c r="B144" s="208"/>
      <c r="C144" s="207"/>
      <c r="D144" s="200" t="s">
        <v>212</v>
      </c>
      <c r="E144" s="209" t="s">
        <v>1</v>
      </c>
      <c r="F144" s="210" t="s">
        <v>227</v>
      </c>
      <c r="G144" s="207"/>
      <c r="H144" s="211">
        <v>197.9</v>
      </c>
      <c r="I144" s="207"/>
      <c r="J144" s="207"/>
      <c r="K144" s="207"/>
      <c r="L144" s="208"/>
      <c r="M144" s="212"/>
      <c r="N144" s="213"/>
      <c r="O144" s="213"/>
      <c r="P144" s="213"/>
      <c r="Q144" s="213"/>
      <c r="R144" s="213"/>
      <c r="S144" s="213"/>
      <c r="T144" s="214"/>
      <c r="U144" s="207"/>
      <c r="V144" s="207"/>
      <c r="AT144" s="103" t="s">
        <v>212</v>
      </c>
      <c r="AU144" s="103" t="s">
        <v>83</v>
      </c>
      <c r="AV144" s="15" t="s">
        <v>211</v>
      </c>
      <c r="AW144" s="15" t="s">
        <v>32</v>
      </c>
      <c r="AX144" s="15" t="s">
        <v>81</v>
      </c>
      <c r="AY144" s="103" t="s">
        <v>204</v>
      </c>
    </row>
    <row r="145" spans="1:65" s="2" customFormat="1" ht="16.5" customHeight="1" x14ac:dyDescent="0.2">
      <c r="A145" s="111"/>
      <c r="B145" s="112"/>
      <c r="C145" s="187">
        <v>3</v>
      </c>
      <c r="D145" s="187" t="s">
        <v>207</v>
      </c>
      <c r="E145" s="188" t="s">
        <v>3517</v>
      </c>
      <c r="F145" s="189" t="s">
        <v>3518</v>
      </c>
      <c r="G145" s="190" t="s">
        <v>210</v>
      </c>
      <c r="H145" s="191">
        <v>114.5</v>
      </c>
      <c r="I145" s="192"/>
      <c r="J145" s="192">
        <f>ROUND(I145*H145,2)</f>
        <v>0</v>
      </c>
      <c r="K145" s="193"/>
      <c r="L145" s="112"/>
      <c r="M145" s="194" t="s">
        <v>1</v>
      </c>
      <c r="N145" s="195" t="s">
        <v>40</v>
      </c>
      <c r="O145" s="196">
        <v>0</v>
      </c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111"/>
      <c r="V145" s="111"/>
      <c r="W145" s="29"/>
      <c r="X145" s="29"/>
      <c r="Y145" s="29"/>
      <c r="Z145" s="29"/>
      <c r="AA145" s="29"/>
      <c r="AB145" s="29"/>
      <c r="AC145" s="29"/>
      <c r="AD145" s="29"/>
      <c r="AE145" s="29"/>
      <c r="AR145" s="99" t="s">
        <v>310</v>
      </c>
      <c r="AT145" s="99" t="s">
        <v>207</v>
      </c>
      <c r="AU145" s="99" t="s">
        <v>83</v>
      </c>
      <c r="AY145" s="18" t="s">
        <v>204</v>
      </c>
      <c r="BE145" s="100">
        <f>IF(N145="základní",J145,0)</f>
        <v>0</v>
      </c>
      <c r="BF145" s="100">
        <f>IF(N145="snížená",J145,0)</f>
        <v>0</v>
      </c>
      <c r="BG145" s="100">
        <f>IF(N145="zákl. přenesená",J145,0)</f>
        <v>0</v>
      </c>
      <c r="BH145" s="100">
        <f>IF(N145="sníž. přenesená",J145,0)</f>
        <v>0</v>
      </c>
      <c r="BI145" s="100">
        <f>IF(N145="nulová",J145,0)</f>
        <v>0</v>
      </c>
      <c r="BJ145" s="18" t="s">
        <v>81</v>
      </c>
      <c r="BK145" s="100">
        <f>ROUND(I145*H145,2)</f>
        <v>0</v>
      </c>
      <c r="BL145" s="18" t="s">
        <v>310</v>
      </c>
      <c r="BM145" s="99" t="s">
        <v>205</v>
      </c>
    </row>
    <row r="146" spans="1:65" s="13" customFormat="1" x14ac:dyDescent="0.2">
      <c r="A146" s="225"/>
      <c r="B146" s="226"/>
      <c r="C146" s="225"/>
      <c r="D146" s="200" t="s">
        <v>212</v>
      </c>
      <c r="E146" s="227" t="s">
        <v>1</v>
      </c>
      <c r="F146" s="228" t="s">
        <v>225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83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3519</v>
      </c>
      <c r="G147" s="198"/>
      <c r="H147" s="203">
        <v>114.5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5" customFormat="1" x14ac:dyDescent="0.2">
      <c r="A148" s="207"/>
      <c r="B148" s="208"/>
      <c r="C148" s="207"/>
      <c r="D148" s="200" t="s">
        <v>212</v>
      </c>
      <c r="E148" s="209" t="s">
        <v>1</v>
      </c>
      <c r="F148" s="210" t="s">
        <v>227</v>
      </c>
      <c r="G148" s="207"/>
      <c r="H148" s="211">
        <v>114.5</v>
      </c>
      <c r="I148" s="207"/>
      <c r="J148" s="207"/>
      <c r="K148" s="207"/>
      <c r="L148" s="208"/>
      <c r="M148" s="212"/>
      <c r="N148" s="213"/>
      <c r="O148" s="213"/>
      <c r="P148" s="213"/>
      <c r="Q148" s="213"/>
      <c r="R148" s="213"/>
      <c r="S148" s="213"/>
      <c r="T148" s="214"/>
      <c r="U148" s="207"/>
      <c r="V148" s="207"/>
      <c r="AT148" s="103" t="s">
        <v>212</v>
      </c>
      <c r="AU148" s="103" t="s">
        <v>83</v>
      </c>
      <c r="AV148" s="15" t="s">
        <v>211</v>
      </c>
      <c r="AW148" s="15" t="s">
        <v>32</v>
      </c>
      <c r="AX148" s="15" t="s">
        <v>81</v>
      </c>
      <c r="AY148" s="103" t="s">
        <v>204</v>
      </c>
    </row>
    <row r="149" spans="1:65" s="2" customFormat="1" ht="16.5" customHeight="1" x14ac:dyDescent="0.2">
      <c r="A149" s="111"/>
      <c r="B149" s="112"/>
      <c r="C149" s="187">
        <v>4</v>
      </c>
      <c r="D149" s="187" t="s">
        <v>207</v>
      </c>
      <c r="E149" s="188" t="s">
        <v>3520</v>
      </c>
      <c r="F149" s="189" t="s">
        <v>3521</v>
      </c>
      <c r="G149" s="190" t="s">
        <v>210</v>
      </c>
      <c r="H149" s="191">
        <v>191.7</v>
      </c>
      <c r="I149" s="192"/>
      <c r="J149" s="192">
        <f>ROUND(I149*H149,2)</f>
        <v>0</v>
      </c>
      <c r="K149" s="193"/>
      <c r="L149" s="112"/>
      <c r="M149" s="194" t="s">
        <v>1</v>
      </c>
      <c r="N149" s="195" t="s">
        <v>40</v>
      </c>
      <c r="O149" s="196">
        <v>0</v>
      </c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111"/>
      <c r="V149" s="111"/>
      <c r="W149" s="29"/>
      <c r="X149" s="29"/>
      <c r="Y149" s="29"/>
      <c r="Z149" s="29"/>
      <c r="AA149" s="29"/>
      <c r="AB149" s="29"/>
      <c r="AC149" s="29"/>
      <c r="AD149" s="29"/>
      <c r="AE149" s="29"/>
      <c r="AR149" s="99" t="s">
        <v>310</v>
      </c>
      <c r="AT149" s="99" t="s">
        <v>207</v>
      </c>
      <c r="AU149" s="99" t="s">
        <v>83</v>
      </c>
      <c r="AY149" s="18" t="s">
        <v>204</v>
      </c>
      <c r="BE149" s="100">
        <f>IF(N149="základní",J149,0)</f>
        <v>0</v>
      </c>
      <c r="BF149" s="100">
        <f>IF(N149="snížená",J149,0)</f>
        <v>0</v>
      </c>
      <c r="BG149" s="100">
        <f>IF(N149="zákl. přenesená",J149,0)</f>
        <v>0</v>
      </c>
      <c r="BH149" s="100">
        <f>IF(N149="sníž. přenesená",J149,0)</f>
        <v>0</v>
      </c>
      <c r="BI149" s="100">
        <f>IF(N149="nulová",J149,0)</f>
        <v>0</v>
      </c>
      <c r="BJ149" s="18" t="s">
        <v>81</v>
      </c>
      <c r="BK149" s="100">
        <f>ROUND(I149*H149,2)</f>
        <v>0</v>
      </c>
      <c r="BL149" s="18" t="s">
        <v>310</v>
      </c>
      <c r="BM149" s="99" t="s">
        <v>278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3522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83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4" customFormat="1" x14ac:dyDescent="0.2">
      <c r="A151" s="198"/>
      <c r="B151" s="199"/>
      <c r="C151" s="198"/>
      <c r="D151" s="200" t="s">
        <v>212</v>
      </c>
      <c r="E151" s="201" t="s">
        <v>1</v>
      </c>
      <c r="F151" s="202" t="s">
        <v>3523</v>
      </c>
      <c r="G151" s="198"/>
      <c r="H151" s="203">
        <v>82.5</v>
      </c>
      <c r="I151" s="198"/>
      <c r="J151" s="198"/>
      <c r="K151" s="198"/>
      <c r="L151" s="199"/>
      <c r="M151" s="204"/>
      <c r="N151" s="205"/>
      <c r="O151" s="205"/>
      <c r="P151" s="205"/>
      <c r="Q151" s="205"/>
      <c r="R151" s="205"/>
      <c r="S151" s="205"/>
      <c r="T151" s="206"/>
      <c r="U151" s="198"/>
      <c r="V151" s="198"/>
      <c r="AT151" s="102" t="s">
        <v>212</v>
      </c>
      <c r="AU151" s="102" t="s">
        <v>83</v>
      </c>
      <c r="AV151" s="14" t="s">
        <v>83</v>
      </c>
      <c r="AW151" s="14" t="s">
        <v>32</v>
      </c>
      <c r="AX151" s="14" t="s">
        <v>75</v>
      </c>
      <c r="AY151" s="102" t="s">
        <v>204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3524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83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3525</v>
      </c>
      <c r="G153" s="198"/>
      <c r="H153" s="203">
        <v>50.7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3526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83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3527</v>
      </c>
      <c r="G155" s="198"/>
      <c r="H155" s="203">
        <v>58.5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5" customFormat="1" x14ac:dyDescent="0.2">
      <c r="A156" s="207"/>
      <c r="B156" s="208"/>
      <c r="C156" s="207"/>
      <c r="D156" s="200" t="s">
        <v>212</v>
      </c>
      <c r="E156" s="209" t="s">
        <v>1</v>
      </c>
      <c r="F156" s="210" t="s">
        <v>227</v>
      </c>
      <c r="G156" s="207"/>
      <c r="H156" s="211">
        <v>191.7</v>
      </c>
      <c r="I156" s="207"/>
      <c r="J156" s="207"/>
      <c r="K156" s="207"/>
      <c r="L156" s="208"/>
      <c r="M156" s="246"/>
      <c r="N156" s="247"/>
      <c r="O156" s="247"/>
      <c r="P156" s="247"/>
      <c r="Q156" s="247"/>
      <c r="R156" s="247"/>
      <c r="S156" s="247"/>
      <c r="T156" s="248"/>
      <c r="U156" s="207"/>
      <c r="V156" s="207"/>
      <c r="AT156" s="103" t="s">
        <v>212</v>
      </c>
      <c r="AU156" s="103" t="s">
        <v>83</v>
      </c>
      <c r="AV156" s="15" t="s">
        <v>211</v>
      </c>
      <c r="AW156" s="15" t="s">
        <v>32</v>
      </c>
      <c r="AX156" s="15" t="s">
        <v>81</v>
      </c>
      <c r="AY156" s="103" t="s">
        <v>204</v>
      </c>
    </row>
    <row r="157" spans="1:65" s="2" customFormat="1" ht="6.95" customHeight="1" x14ac:dyDescent="0.2">
      <c r="A157" s="111"/>
      <c r="B157" s="142"/>
      <c r="C157" s="143"/>
      <c r="D157" s="143"/>
      <c r="E157" s="143"/>
      <c r="F157" s="143"/>
      <c r="G157" s="143"/>
      <c r="H157" s="143"/>
      <c r="I157" s="143"/>
      <c r="J157" s="143"/>
      <c r="K157" s="143"/>
      <c r="L157" s="112"/>
      <c r="M157" s="111"/>
      <c r="N157" s="114"/>
      <c r="O157" s="111"/>
      <c r="P157" s="111"/>
      <c r="Q157" s="111"/>
      <c r="R157" s="111"/>
      <c r="S157" s="111"/>
      <c r="T157" s="111"/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</row>
  </sheetData>
  <sheetProtection password="CEF5" sheet="1" objects="1" scenarios="1"/>
  <protectedRanges>
    <protectedRange sqref="I125:I149" name="Oblast1"/>
  </protectedRanges>
  <autoFilter ref="C121:K156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abSelected="1" workbookViewId="0">
      <selection activeCell="I123" sqref="I123:I129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141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7.7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3528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ROUND((SUM(BE121:BE129)),  2)</f>
        <v>0</v>
      </c>
      <c r="G35" s="111"/>
      <c r="H35" s="111"/>
      <c r="I35" s="127">
        <v>0.21</v>
      </c>
      <c r="J35" s="126">
        <f>ROUND(((SUM(BE121:BE129))*I35),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ROUND((SUM(BF121:BF129)),  2)</f>
        <v>0</v>
      </c>
      <c r="G36" s="111"/>
      <c r="H36" s="111"/>
      <c r="I36" s="127">
        <v>0.15</v>
      </c>
      <c r="J36" s="126">
        <f>ROUND(((SUM(BF121:BF129))*I36),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ROUND((SUM(BG121:BG129)),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ROUND((SUM(BH121:BH129)),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ROUND((SUM(BI121:BI129)),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32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01-11 - Restaurování vstupního schodiště a kamen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3529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7.75" customHeight="1" x14ac:dyDescent="0.2">
      <c r="A109" s="111"/>
      <c r="B109" s="112"/>
      <c r="C109" s="111"/>
      <c r="D109" s="111"/>
      <c r="E109" s="294" t="str">
        <f>E7</f>
        <v>MUZEUM VYSOČINY PELHŘIMOV, Hrad Kámen, rekonstrukce elekroinstalace, stavebni úpravy</v>
      </c>
      <c r="F109" s="295"/>
      <c r="G109" s="295"/>
      <c r="H109" s="295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4" t="s">
        <v>163</v>
      </c>
      <c r="F111" s="291"/>
      <c r="G111" s="291"/>
      <c r="H111" s="29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111"/>
      <c r="B113" s="112"/>
      <c r="C113" s="111"/>
      <c r="D113" s="111"/>
      <c r="E113" s="290" t="str">
        <f>E11</f>
        <v>01-11 - Restaurování vstupního schodiště a kamen</v>
      </c>
      <c r="F113" s="291"/>
      <c r="G113" s="291"/>
      <c r="H113" s="29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3530</v>
      </c>
      <c r="F122" s="179" t="s">
        <v>3531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SUM(P123:P129)</f>
        <v>0</v>
      </c>
      <c r="Q122" s="182"/>
      <c r="R122" s="183">
        <f>SUM(R123:R129)</f>
        <v>0</v>
      </c>
      <c r="S122" s="182"/>
      <c r="T122" s="184">
        <f>SUM(T123:T129)</f>
        <v>0</v>
      </c>
      <c r="U122" s="176"/>
      <c r="V122" s="176"/>
      <c r="AR122" s="96" t="s">
        <v>211</v>
      </c>
      <c r="AT122" s="97" t="s">
        <v>74</v>
      </c>
      <c r="AU122" s="97" t="s">
        <v>75</v>
      </c>
      <c r="AY122" s="96" t="s">
        <v>204</v>
      </c>
      <c r="BK122" s="98">
        <f>SUM(BK123:BK129)</f>
        <v>0</v>
      </c>
    </row>
    <row r="123" spans="1:65" s="2" customFormat="1" ht="16.5" customHeight="1" x14ac:dyDescent="0.2">
      <c r="A123" s="111"/>
      <c r="B123" s="112"/>
      <c r="C123" s="187" t="s">
        <v>81</v>
      </c>
      <c r="D123" s="187" t="s">
        <v>207</v>
      </c>
      <c r="E123" s="188" t="s">
        <v>3532</v>
      </c>
      <c r="F123" s="189" t="s">
        <v>3533</v>
      </c>
      <c r="G123" s="190" t="s">
        <v>282</v>
      </c>
      <c r="H123" s="191">
        <v>1</v>
      </c>
      <c r="I123" s="192"/>
      <c r="J123" s="192">
        <f t="shared" ref="J123:J129" si="0">ROUND(I123*H123,2)</f>
        <v>0</v>
      </c>
      <c r="K123" s="193"/>
      <c r="L123" s="112"/>
      <c r="M123" s="194" t="s">
        <v>1</v>
      </c>
      <c r="N123" s="195" t="s">
        <v>40</v>
      </c>
      <c r="O123" s="196">
        <v>0</v>
      </c>
      <c r="P123" s="196">
        <f t="shared" ref="P123:P129" si="1">O123*H123</f>
        <v>0</v>
      </c>
      <c r="Q123" s="196">
        <v>0</v>
      </c>
      <c r="R123" s="196">
        <f t="shared" ref="R123:R129" si="2">Q123*H123</f>
        <v>0</v>
      </c>
      <c r="S123" s="196">
        <v>0</v>
      </c>
      <c r="T123" s="197">
        <f t="shared" ref="T123:T129" si="3"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3534</v>
      </c>
      <c r="AT123" s="99" t="s">
        <v>207</v>
      </c>
      <c r="AU123" s="99" t="s">
        <v>81</v>
      </c>
      <c r="AY123" s="18" t="s">
        <v>204</v>
      </c>
      <c r="BE123" s="100">
        <f t="shared" ref="BE123:BE129" si="4">IF(N123="základní",J123,0)</f>
        <v>0</v>
      </c>
      <c r="BF123" s="100">
        <f t="shared" ref="BF123:BF129" si="5">IF(N123="snížená",J123,0)</f>
        <v>0</v>
      </c>
      <c r="BG123" s="100">
        <f t="shared" ref="BG123:BG129" si="6">IF(N123="zákl. přenesená",J123,0)</f>
        <v>0</v>
      </c>
      <c r="BH123" s="100">
        <f t="shared" ref="BH123:BH129" si="7">IF(N123="sníž. přenesená",J123,0)</f>
        <v>0</v>
      </c>
      <c r="BI123" s="100">
        <f t="shared" ref="BI123:BI129" si="8">IF(N123="nulová",J123,0)</f>
        <v>0</v>
      </c>
      <c r="BJ123" s="18" t="s">
        <v>81</v>
      </c>
      <c r="BK123" s="100">
        <f t="shared" ref="BK123:BK129" si="9">ROUND(I123*H123,2)</f>
        <v>0</v>
      </c>
      <c r="BL123" s="18" t="s">
        <v>3534</v>
      </c>
      <c r="BM123" s="99" t="s">
        <v>83</v>
      </c>
    </row>
    <row r="124" spans="1:65" s="2" customFormat="1" ht="16.5" customHeight="1" x14ac:dyDescent="0.2">
      <c r="A124" s="111"/>
      <c r="B124" s="112"/>
      <c r="C124" s="187" t="s">
        <v>83</v>
      </c>
      <c r="D124" s="187" t="s">
        <v>207</v>
      </c>
      <c r="E124" s="188" t="s">
        <v>3535</v>
      </c>
      <c r="F124" s="189" t="s">
        <v>3536</v>
      </c>
      <c r="G124" s="190" t="s">
        <v>282</v>
      </c>
      <c r="H124" s="191">
        <v>1</v>
      </c>
      <c r="I124" s="192"/>
      <c r="J124" s="192">
        <f t="shared" si="0"/>
        <v>0</v>
      </c>
      <c r="K124" s="193"/>
      <c r="L124" s="112"/>
      <c r="M124" s="194" t="s">
        <v>1</v>
      </c>
      <c r="N124" s="195" t="s">
        <v>40</v>
      </c>
      <c r="O124" s="196">
        <v>0</v>
      </c>
      <c r="P124" s="196">
        <f t="shared" si="1"/>
        <v>0</v>
      </c>
      <c r="Q124" s="196">
        <v>0</v>
      </c>
      <c r="R124" s="196">
        <f t="shared" si="2"/>
        <v>0</v>
      </c>
      <c r="S124" s="196">
        <v>0</v>
      </c>
      <c r="T124" s="197">
        <f t="shared" si="3"/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3534</v>
      </c>
      <c r="AT124" s="99" t="s">
        <v>207</v>
      </c>
      <c r="AU124" s="99" t="s">
        <v>81</v>
      </c>
      <c r="AY124" s="18" t="s">
        <v>204</v>
      </c>
      <c r="BE124" s="100">
        <f t="shared" si="4"/>
        <v>0</v>
      </c>
      <c r="BF124" s="100">
        <f t="shared" si="5"/>
        <v>0</v>
      </c>
      <c r="BG124" s="100">
        <f t="shared" si="6"/>
        <v>0</v>
      </c>
      <c r="BH124" s="100">
        <f t="shared" si="7"/>
        <v>0</v>
      </c>
      <c r="BI124" s="100">
        <f t="shared" si="8"/>
        <v>0</v>
      </c>
      <c r="BJ124" s="18" t="s">
        <v>81</v>
      </c>
      <c r="BK124" s="100">
        <f t="shared" si="9"/>
        <v>0</v>
      </c>
      <c r="BL124" s="18" t="s">
        <v>3534</v>
      </c>
      <c r="BM124" s="99" t="s">
        <v>211</v>
      </c>
    </row>
    <row r="125" spans="1:65" s="2" customFormat="1" ht="16.5" customHeight="1" x14ac:dyDescent="0.2">
      <c r="A125" s="111"/>
      <c r="B125" s="112"/>
      <c r="C125" s="187" t="s">
        <v>230</v>
      </c>
      <c r="D125" s="187" t="s">
        <v>207</v>
      </c>
      <c r="E125" s="188" t="s">
        <v>3537</v>
      </c>
      <c r="F125" s="189" t="s">
        <v>3538</v>
      </c>
      <c r="G125" s="190" t="s">
        <v>282</v>
      </c>
      <c r="H125" s="191">
        <v>1</v>
      </c>
      <c r="I125" s="192"/>
      <c r="J125" s="192">
        <f t="shared" si="0"/>
        <v>0</v>
      </c>
      <c r="K125" s="193"/>
      <c r="L125" s="112"/>
      <c r="M125" s="194" t="s">
        <v>1</v>
      </c>
      <c r="N125" s="195" t="s">
        <v>40</v>
      </c>
      <c r="O125" s="196">
        <v>0</v>
      </c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3534</v>
      </c>
      <c r="AT125" s="99" t="s">
        <v>207</v>
      </c>
      <c r="AU125" s="99" t="s">
        <v>81</v>
      </c>
      <c r="AY125" s="18" t="s">
        <v>204</v>
      </c>
      <c r="BE125" s="100">
        <f t="shared" si="4"/>
        <v>0</v>
      </c>
      <c r="BF125" s="100">
        <f t="shared" si="5"/>
        <v>0</v>
      </c>
      <c r="BG125" s="100">
        <f t="shared" si="6"/>
        <v>0</v>
      </c>
      <c r="BH125" s="100">
        <f t="shared" si="7"/>
        <v>0</v>
      </c>
      <c r="BI125" s="100">
        <f t="shared" si="8"/>
        <v>0</v>
      </c>
      <c r="BJ125" s="18" t="s">
        <v>81</v>
      </c>
      <c r="BK125" s="100">
        <f t="shared" si="9"/>
        <v>0</v>
      </c>
      <c r="BL125" s="18" t="s">
        <v>3534</v>
      </c>
      <c r="BM125" s="99" t="s">
        <v>205</v>
      </c>
    </row>
    <row r="126" spans="1:65" s="2" customFormat="1" ht="16.5" customHeight="1" x14ac:dyDescent="0.2">
      <c r="A126" s="111"/>
      <c r="B126" s="112"/>
      <c r="C126" s="187" t="s">
        <v>211</v>
      </c>
      <c r="D126" s="187" t="s">
        <v>207</v>
      </c>
      <c r="E126" s="188" t="s">
        <v>3539</v>
      </c>
      <c r="F126" s="189" t="s">
        <v>3540</v>
      </c>
      <c r="G126" s="190" t="s">
        <v>282</v>
      </c>
      <c r="H126" s="191">
        <v>1</v>
      </c>
      <c r="I126" s="192"/>
      <c r="J126" s="192">
        <f t="shared" si="0"/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3534</v>
      </c>
      <c r="AT126" s="99" t="s">
        <v>207</v>
      </c>
      <c r="AU126" s="99" t="s">
        <v>81</v>
      </c>
      <c r="AY126" s="18" t="s">
        <v>204</v>
      </c>
      <c r="BE126" s="100">
        <f t="shared" si="4"/>
        <v>0</v>
      </c>
      <c r="BF126" s="100">
        <f t="shared" si="5"/>
        <v>0</v>
      </c>
      <c r="BG126" s="100">
        <f t="shared" si="6"/>
        <v>0</v>
      </c>
      <c r="BH126" s="100">
        <f t="shared" si="7"/>
        <v>0</v>
      </c>
      <c r="BI126" s="100">
        <f t="shared" si="8"/>
        <v>0</v>
      </c>
      <c r="BJ126" s="18" t="s">
        <v>81</v>
      </c>
      <c r="BK126" s="100">
        <f t="shared" si="9"/>
        <v>0</v>
      </c>
      <c r="BL126" s="18" t="s">
        <v>3534</v>
      </c>
      <c r="BM126" s="99" t="s">
        <v>278</v>
      </c>
    </row>
    <row r="127" spans="1:65" s="2" customFormat="1" ht="16.5" customHeight="1" x14ac:dyDescent="0.2">
      <c r="A127" s="111"/>
      <c r="B127" s="112"/>
      <c r="C127" s="187" t="s">
        <v>288</v>
      </c>
      <c r="D127" s="187" t="s">
        <v>207</v>
      </c>
      <c r="E127" s="188" t="s">
        <v>3541</v>
      </c>
      <c r="F127" s="189" t="s">
        <v>3542</v>
      </c>
      <c r="G127" s="190" t="s">
        <v>282</v>
      </c>
      <c r="H127" s="191">
        <v>1</v>
      </c>
      <c r="I127" s="192"/>
      <c r="J127" s="192">
        <f t="shared" si="0"/>
        <v>0</v>
      </c>
      <c r="K127" s="193"/>
      <c r="L127" s="112"/>
      <c r="M127" s="194" t="s">
        <v>1</v>
      </c>
      <c r="N127" s="195" t="s">
        <v>40</v>
      </c>
      <c r="O127" s="196">
        <v>0</v>
      </c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R127" s="99" t="s">
        <v>3534</v>
      </c>
      <c r="AT127" s="99" t="s">
        <v>207</v>
      </c>
      <c r="AU127" s="99" t="s">
        <v>81</v>
      </c>
      <c r="AY127" s="18" t="s">
        <v>204</v>
      </c>
      <c r="BE127" s="100">
        <f t="shared" si="4"/>
        <v>0</v>
      </c>
      <c r="BF127" s="100">
        <f t="shared" si="5"/>
        <v>0</v>
      </c>
      <c r="BG127" s="100">
        <f t="shared" si="6"/>
        <v>0</v>
      </c>
      <c r="BH127" s="100">
        <f t="shared" si="7"/>
        <v>0</v>
      </c>
      <c r="BI127" s="100">
        <f t="shared" si="8"/>
        <v>0</v>
      </c>
      <c r="BJ127" s="18" t="s">
        <v>81</v>
      </c>
      <c r="BK127" s="100">
        <f t="shared" si="9"/>
        <v>0</v>
      </c>
      <c r="BL127" s="18" t="s">
        <v>3534</v>
      </c>
      <c r="BM127" s="99" t="s">
        <v>291</v>
      </c>
    </row>
    <row r="128" spans="1:65" s="2" customFormat="1" ht="16.5" customHeight="1" x14ac:dyDescent="0.2">
      <c r="A128" s="111"/>
      <c r="B128" s="112"/>
      <c r="C128" s="187" t="s">
        <v>205</v>
      </c>
      <c r="D128" s="187" t="s">
        <v>207</v>
      </c>
      <c r="E128" s="188" t="s">
        <v>3543</v>
      </c>
      <c r="F128" s="189" t="s">
        <v>3544</v>
      </c>
      <c r="G128" s="190" t="s">
        <v>282</v>
      </c>
      <c r="H128" s="191">
        <v>1</v>
      </c>
      <c r="I128" s="192"/>
      <c r="J128" s="192">
        <f t="shared" si="0"/>
        <v>0</v>
      </c>
      <c r="K128" s="193"/>
      <c r="L128" s="112"/>
      <c r="M128" s="194" t="s">
        <v>1</v>
      </c>
      <c r="N128" s="195" t="s">
        <v>40</v>
      </c>
      <c r="O128" s="196">
        <v>0</v>
      </c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3534</v>
      </c>
      <c r="AT128" s="99" t="s">
        <v>207</v>
      </c>
      <c r="AU128" s="99" t="s">
        <v>81</v>
      </c>
      <c r="AY128" s="18" t="s">
        <v>204</v>
      </c>
      <c r="BE128" s="100">
        <f t="shared" si="4"/>
        <v>0</v>
      </c>
      <c r="BF128" s="100">
        <f t="shared" si="5"/>
        <v>0</v>
      </c>
      <c r="BG128" s="100">
        <f t="shared" si="6"/>
        <v>0</v>
      </c>
      <c r="BH128" s="100">
        <f t="shared" si="7"/>
        <v>0</v>
      </c>
      <c r="BI128" s="100">
        <f t="shared" si="8"/>
        <v>0</v>
      </c>
      <c r="BJ128" s="18" t="s">
        <v>81</v>
      </c>
      <c r="BK128" s="100">
        <f t="shared" si="9"/>
        <v>0</v>
      </c>
      <c r="BL128" s="18" t="s">
        <v>3534</v>
      </c>
      <c r="BM128" s="99" t="s">
        <v>295</v>
      </c>
    </row>
    <row r="129" spans="1:65" s="2" customFormat="1" ht="16.5" customHeight="1" x14ac:dyDescent="0.2">
      <c r="A129" s="111"/>
      <c r="B129" s="112"/>
      <c r="C129" s="187" t="s">
        <v>302</v>
      </c>
      <c r="D129" s="187" t="s">
        <v>207</v>
      </c>
      <c r="E129" s="188" t="s">
        <v>3545</v>
      </c>
      <c r="F129" s="189" t="s">
        <v>3546</v>
      </c>
      <c r="G129" s="190" t="s">
        <v>282</v>
      </c>
      <c r="H129" s="191">
        <v>1</v>
      </c>
      <c r="I129" s="192"/>
      <c r="J129" s="192">
        <f t="shared" si="0"/>
        <v>0</v>
      </c>
      <c r="K129" s="193"/>
      <c r="L129" s="112"/>
      <c r="M129" s="240" t="s">
        <v>1</v>
      </c>
      <c r="N129" s="241" t="s">
        <v>40</v>
      </c>
      <c r="O129" s="242">
        <v>0</v>
      </c>
      <c r="P129" s="242">
        <f t="shared" si="1"/>
        <v>0</v>
      </c>
      <c r="Q129" s="242">
        <v>0</v>
      </c>
      <c r="R129" s="242">
        <f t="shared" si="2"/>
        <v>0</v>
      </c>
      <c r="S129" s="242">
        <v>0</v>
      </c>
      <c r="T129" s="243">
        <f t="shared" si="3"/>
        <v>0</v>
      </c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  <c r="AR129" s="99" t="s">
        <v>3534</v>
      </c>
      <c r="AT129" s="99" t="s">
        <v>207</v>
      </c>
      <c r="AU129" s="99" t="s">
        <v>81</v>
      </c>
      <c r="AY129" s="18" t="s">
        <v>204</v>
      </c>
      <c r="BE129" s="100">
        <f t="shared" si="4"/>
        <v>0</v>
      </c>
      <c r="BF129" s="100">
        <f t="shared" si="5"/>
        <v>0</v>
      </c>
      <c r="BG129" s="100">
        <f t="shared" si="6"/>
        <v>0</v>
      </c>
      <c r="BH129" s="100">
        <f t="shared" si="7"/>
        <v>0</v>
      </c>
      <c r="BI129" s="100">
        <f t="shared" si="8"/>
        <v>0</v>
      </c>
      <c r="BJ129" s="18" t="s">
        <v>81</v>
      </c>
      <c r="BK129" s="100">
        <f t="shared" si="9"/>
        <v>0</v>
      </c>
      <c r="BL129" s="18" t="s">
        <v>3534</v>
      </c>
      <c r="BM129" s="99" t="s">
        <v>305</v>
      </c>
    </row>
    <row r="130" spans="1:65" s="2" customFormat="1" ht="6.95" customHeight="1" x14ac:dyDescent="0.2">
      <c r="A130" s="111"/>
      <c r="B130" s="142"/>
      <c r="C130" s="143"/>
      <c r="D130" s="143"/>
      <c r="E130" s="143"/>
      <c r="F130" s="143"/>
      <c r="G130" s="143"/>
      <c r="H130" s="143"/>
      <c r="I130" s="143"/>
      <c r="J130" s="143"/>
      <c r="K130" s="143"/>
      <c r="L130" s="112"/>
      <c r="M130" s="111"/>
      <c r="N130" s="114"/>
      <c r="O130" s="111"/>
      <c r="P130" s="111"/>
      <c r="Q130" s="111"/>
      <c r="R130" s="111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sheetProtection password="CEF5" sheet="1" objects="1" scenarios="1"/>
  <protectedRanges>
    <protectedRange sqref="I123:I129" name="Oblast1"/>
  </protectedRanges>
  <autoFilter ref="C120:K12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6"/>
  <sheetViews>
    <sheetView showGridLines="0" workbookViewId="0">
      <selection activeCell="E87" sqref="E87:H8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144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3547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ROUND(J143,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ROUND((SUM(BE143:BE655)),  2)</f>
        <v>0</v>
      </c>
      <c r="G35" s="111"/>
      <c r="H35" s="111"/>
      <c r="I35" s="127">
        <v>0.21</v>
      </c>
      <c r="J35" s="126">
        <f>ROUND(((SUM(BE143:BE655))*I35),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ROUND((SUM(BF143:BF655)),  2)</f>
        <v>0</v>
      </c>
      <c r="G36" s="111"/>
      <c r="H36" s="111"/>
      <c r="I36" s="127">
        <v>0.15</v>
      </c>
      <c r="J36" s="126">
        <f>ROUND(((SUM(BF143:BF655))*I36),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ROUND((SUM(BG143:BG655)),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ROUND((SUM(BH143:BH655)),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ROUND((SUM(BI143:BI655)),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4.7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01-12 - SILNOPROUDÁ ELEKTROTECHNIKA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J143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180</v>
      </c>
      <c r="E99" s="153"/>
      <c r="F99" s="153"/>
      <c r="G99" s="153"/>
      <c r="H99" s="153"/>
      <c r="I99" s="153"/>
      <c r="J99" s="154">
        <f>J144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3548</v>
      </c>
      <c r="E100" s="158"/>
      <c r="F100" s="158"/>
      <c r="G100" s="158"/>
      <c r="H100" s="158"/>
      <c r="I100" s="158"/>
      <c r="J100" s="159">
        <f>J145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3549</v>
      </c>
      <c r="E101" s="158"/>
      <c r="F101" s="158"/>
      <c r="G101" s="158"/>
      <c r="H101" s="158"/>
      <c r="I101" s="158"/>
      <c r="J101" s="159">
        <f>J146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3550</v>
      </c>
      <c r="E102" s="158"/>
      <c r="F102" s="158"/>
      <c r="G102" s="158"/>
      <c r="H102" s="158"/>
      <c r="I102" s="158"/>
      <c r="J102" s="159">
        <f>J159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3551</v>
      </c>
      <c r="E103" s="158"/>
      <c r="F103" s="158"/>
      <c r="G103" s="158"/>
      <c r="H103" s="158"/>
      <c r="I103" s="158"/>
      <c r="J103" s="159">
        <f>J170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3552</v>
      </c>
      <c r="E104" s="158"/>
      <c r="F104" s="158"/>
      <c r="G104" s="158"/>
      <c r="H104" s="158"/>
      <c r="I104" s="158"/>
      <c r="J104" s="159">
        <f>J184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3553</v>
      </c>
      <c r="E105" s="158"/>
      <c r="F105" s="158"/>
      <c r="G105" s="158"/>
      <c r="H105" s="158"/>
      <c r="I105" s="158"/>
      <c r="J105" s="159">
        <f>J255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4.85" customHeight="1" x14ac:dyDescent="0.2">
      <c r="A106" s="155"/>
      <c r="B106" s="156"/>
      <c r="C106" s="155"/>
      <c r="D106" s="157" t="s">
        <v>3554</v>
      </c>
      <c r="E106" s="158"/>
      <c r="F106" s="158"/>
      <c r="G106" s="158"/>
      <c r="H106" s="158"/>
      <c r="I106" s="158"/>
      <c r="J106" s="159">
        <f>J256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10" customFormat="1" ht="14.85" customHeight="1" x14ac:dyDescent="0.2">
      <c r="A107" s="155"/>
      <c r="B107" s="156"/>
      <c r="C107" s="155"/>
      <c r="D107" s="157" t="s">
        <v>3555</v>
      </c>
      <c r="E107" s="158"/>
      <c r="F107" s="158"/>
      <c r="G107" s="158"/>
      <c r="H107" s="158"/>
      <c r="I107" s="158"/>
      <c r="J107" s="159">
        <f>J270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10" customFormat="1" ht="19.899999999999999" customHeight="1" x14ac:dyDescent="0.2">
      <c r="A108" s="155"/>
      <c r="B108" s="156"/>
      <c r="C108" s="155"/>
      <c r="D108" s="157" t="s">
        <v>3556</v>
      </c>
      <c r="E108" s="158"/>
      <c r="F108" s="158"/>
      <c r="G108" s="158"/>
      <c r="H108" s="158"/>
      <c r="I108" s="158"/>
      <c r="J108" s="159">
        <f>J295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10" customFormat="1" ht="19.899999999999999" customHeight="1" x14ac:dyDescent="0.2">
      <c r="A109" s="155"/>
      <c r="B109" s="156"/>
      <c r="C109" s="155"/>
      <c r="D109" s="157" t="s">
        <v>3557</v>
      </c>
      <c r="E109" s="158"/>
      <c r="F109" s="158"/>
      <c r="G109" s="158"/>
      <c r="H109" s="158"/>
      <c r="I109" s="158"/>
      <c r="J109" s="159">
        <f>J307</f>
        <v>0</v>
      </c>
      <c r="K109" s="155"/>
      <c r="L109" s="15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47" s="10" customFormat="1" ht="19.899999999999999" customHeight="1" x14ac:dyDescent="0.2">
      <c r="A110" s="155"/>
      <c r="B110" s="156"/>
      <c r="C110" s="155"/>
      <c r="D110" s="157" t="s">
        <v>3558</v>
      </c>
      <c r="E110" s="158"/>
      <c r="F110" s="158"/>
      <c r="G110" s="158"/>
      <c r="H110" s="158"/>
      <c r="I110" s="158"/>
      <c r="J110" s="159">
        <f>J339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10" customFormat="1" ht="19.899999999999999" customHeight="1" x14ac:dyDescent="0.2">
      <c r="A111" s="155"/>
      <c r="B111" s="156"/>
      <c r="C111" s="155"/>
      <c r="D111" s="157" t="s">
        <v>3559</v>
      </c>
      <c r="E111" s="158"/>
      <c r="F111" s="158"/>
      <c r="G111" s="158"/>
      <c r="H111" s="158"/>
      <c r="I111" s="158"/>
      <c r="J111" s="159">
        <f>J365</f>
        <v>0</v>
      </c>
      <c r="K111" s="155"/>
      <c r="L111" s="15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47" s="10" customFormat="1" ht="19.899999999999999" customHeight="1" x14ac:dyDescent="0.2">
      <c r="A112" s="155"/>
      <c r="B112" s="156"/>
      <c r="C112" s="155"/>
      <c r="D112" s="157" t="s">
        <v>3560</v>
      </c>
      <c r="E112" s="158"/>
      <c r="F112" s="158"/>
      <c r="G112" s="158"/>
      <c r="H112" s="158"/>
      <c r="I112" s="158"/>
      <c r="J112" s="159">
        <f>J440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10" customFormat="1" ht="19.899999999999999" customHeight="1" x14ac:dyDescent="0.2">
      <c r="A113" s="155"/>
      <c r="B113" s="156"/>
      <c r="C113" s="155"/>
      <c r="D113" s="157" t="s">
        <v>3561</v>
      </c>
      <c r="E113" s="158"/>
      <c r="F113" s="158"/>
      <c r="G113" s="158"/>
      <c r="H113" s="158"/>
      <c r="I113" s="158"/>
      <c r="J113" s="159">
        <f>J451</f>
        <v>0</v>
      </c>
      <c r="K113" s="155"/>
      <c r="L113" s="15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31" s="10" customFormat="1" ht="19.899999999999999" customHeight="1" x14ac:dyDescent="0.2">
      <c r="A114" s="155"/>
      <c r="B114" s="156"/>
      <c r="C114" s="155"/>
      <c r="D114" s="157" t="s">
        <v>3562</v>
      </c>
      <c r="E114" s="158"/>
      <c r="F114" s="158"/>
      <c r="G114" s="158"/>
      <c r="H114" s="158"/>
      <c r="I114" s="158"/>
      <c r="J114" s="159">
        <f>J487</f>
        <v>0</v>
      </c>
      <c r="K114" s="155"/>
      <c r="L114" s="156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</row>
    <row r="115" spans="1:31" s="10" customFormat="1" ht="19.899999999999999" customHeight="1" x14ac:dyDescent="0.2">
      <c r="A115" s="155"/>
      <c r="B115" s="156"/>
      <c r="C115" s="155"/>
      <c r="D115" s="157" t="s">
        <v>3563</v>
      </c>
      <c r="E115" s="158"/>
      <c r="F115" s="158"/>
      <c r="G115" s="158"/>
      <c r="H115" s="158"/>
      <c r="I115" s="158"/>
      <c r="J115" s="159">
        <f>J513</f>
        <v>0</v>
      </c>
      <c r="K115" s="155"/>
      <c r="L115" s="156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31" s="10" customFormat="1" ht="19.899999999999999" customHeight="1" x14ac:dyDescent="0.2">
      <c r="A116" s="155"/>
      <c r="B116" s="156"/>
      <c r="C116" s="155"/>
      <c r="D116" s="157" t="s">
        <v>3564</v>
      </c>
      <c r="E116" s="158"/>
      <c r="F116" s="158"/>
      <c r="G116" s="158"/>
      <c r="H116" s="158"/>
      <c r="I116" s="158"/>
      <c r="J116" s="159">
        <f>J533</f>
        <v>0</v>
      </c>
      <c r="K116" s="155"/>
      <c r="L116" s="156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</row>
    <row r="117" spans="1:31" s="10" customFormat="1" ht="19.899999999999999" customHeight="1" x14ac:dyDescent="0.2">
      <c r="A117" s="155"/>
      <c r="B117" s="156"/>
      <c r="C117" s="155"/>
      <c r="D117" s="157" t="s">
        <v>3565</v>
      </c>
      <c r="E117" s="158"/>
      <c r="F117" s="158"/>
      <c r="G117" s="158"/>
      <c r="H117" s="158"/>
      <c r="I117" s="158"/>
      <c r="J117" s="159">
        <f>J546</f>
        <v>0</v>
      </c>
      <c r="K117" s="155"/>
      <c r="L117" s="156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</row>
    <row r="118" spans="1:31" s="10" customFormat="1" ht="19.899999999999999" customHeight="1" x14ac:dyDescent="0.2">
      <c r="A118" s="155"/>
      <c r="B118" s="156"/>
      <c r="C118" s="155"/>
      <c r="D118" s="157" t="s">
        <v>3566</v>
      </c>
      <c r="E118" s="158"/>
      <c r="F118" s="158"/>
      <c r="G118" s="158"/>
      <c r="H118" s="158"/>
      <c r="I118" s="158"/>
      <c r="J118" s="159">
        <f>J557</f>
        <v>0</v>
      </c>
      <c r="K118" s="155"/>
      <c r="L118" s="156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</row>
    <row r="119" spans="1:31" s="10" customFormat="1" ht="19.899999999999999" customHeight="1" x14ac:dyDescent="0.2">
      <c r="A119" s="155"/>
      <c r="B119" s="156"/>
      <c r="C119" s="155"/>
      <c r="D119" s="157" t="s">
        <v>3567</v>
      </c>
      <c r="E119" s="158"/>
      <c r="F119" s="158"/>
      <c r="G119" s="158"/>
      <c r="H119" s="158"/>
      <c r="I119" s="158"/>
      <c r="J119" s="159">
        <f>J614</f>
        <v>0</v>
      </c>
      <c r="K119" s="155"/>
      <c r="L119" s="156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</row>
    <row r="120" spans="1:31" s="9" customFormat="1" ht="24.95" customHeight="1" x14ac:dyDescent="0.2">
      <c r="A120" s="150"/>
      <c r="B120" s="151"/>
      <c r="C120" s="150"/>
      <c r="D120" s="152" t="s">
        <v>3568</v>
      </c>
      <c r="E120" s="153"/>
      <c r="F120" s="153"/>
      <c r="G120" s="153"/>
      <c r="H120" s="153"/>
      <c r="I120" s="153"/>
      <c r="J120" s="154">
        <f>J629</f>
        <v>0</v>
      </c>
      <c r="K120" s="150"/>
      <c r="L120" s="151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</row>
    <row r="121" spans="1:31" s="10" customFormat="1" ht="19.899999999999999" customHeight="1" x14ac:dyDescent="0.2">
      <c r="A121" s="155"/>
      <c r="B121" s="156"/>
      <c r="C121" s="155"/>
      <c r="D121" s="157" t="s">
        <v>3569</v>
      </c>
      <c r="E121" s="158"/>
      <c r="F121" s="158"/>
      <c r="G121" s="158"/>
      <c r="H121" s="158"/>
      <c r="I121" s="158"/>
      <c r="J121" s="159">
        <f>J630</f>
        <v>0</v>
      </c>
      <c r="K121" s="155"/>
      <c r="L121" s="156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</row>
    <row r="122" spans="1:31" s="2" customFormat="1" ht="21.7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111"/>
      <c r="B123" s="142"/>
      <c r="C123" s="143"/>
      <c r="D123" s="143"/>
      <c r="E123" s="143"/>
      <c r="F123" s="143"/>
      <c r="G123" s="143"/>
      <c r="H123" s="143"/>
      <c r="I123" s="143"/>
      <c r="J123" s="143"/>
      <c r="K123" s="143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7" spans="1:31" s="2" customFormat="1" ht="6.95" customHeight="1" x14ac:dyDescent="0.2">
      <c r="A127" s="111"/>
      <c r="B127" s="144"/>
      <c r="C127" s="145"/>
      <c r="D127" s="145"/>
      <c r="E127" s="145"/>
      <c r="F127" s="145"/>
      <c r="G127" s="145"/>
      <c r="H127" s="145"/>
      <c r="I127" s="145"/>
      <c r="J127" s="145"/>
      <c r="K127" s="145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4.95" customHeight="1" x14ac:dyDescent="0.2">
      <c r="A128" s="111"/>
      <c r="B128" s="112"/>
      <c r="C128" s="108" t="s">
        <v>189</v>
      </c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6.95" customHeight="1" x14ac:dyDescent="0.2">
      <c r="A129" s="111"/>
      <c r="B129" s="112"/>
      <c r="C129" s="111"/>
      <c r="D129" s="111"/>
      <c r="E129" s="111"/>
      <c r="F129" s="111"/>
      <c r="G129" s="111"/>
      <c r="H129" s="11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12" customHeight="1" x14ac:dyDescent="0.2">
      <c r="A130" s="111"/>
      <c r="B130" s="112"/>
      <c r="C130" s="110" t="s">
        <v>14</v>
      </c>
      <c r="D130" s="111"/>
      <c r="E130" s="111"/>
      <c r="F130" s="111"/>
      <c r="G130" s="111"/>
      <c r="H130" s="111"/>
      <c r="I130" s="111"/>
      <c r="J130" s="111"/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7" customHeight="1" x14ac:dyDescent="0.2">
      <c r="A131" s="111"/>
      <c r="B131" s="112"/>
      <c r="C131" s="111"/>
      <c r="D131" s="111"/>
      <c r="E131" s="294" t="str">
        <f>E7</f>
        <v>MUZEUM VYSOČINY PELHŘIMOV, Hrad Kámen, rekonstrukce elekroinstalace, stavebni úpravy</v>
      </c>
      <c r="F131" s="295"/>
      <c r="G131" s="295"/>
      <c r="H131" s="295"/>
      <c r="I131" s="111"/>
      <c r="J131" s="111"/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1" customFormat="1" ht="12" customHeight="1" x14ac:dyDescent="0.2">
      <c r="A132" s="92"/>
      <c r="B132" s="107"/>
      <c r="C132" s="110" t="s">
        <v>162</v>
      </c>
      <c r="D132" s="92"/>
      <c r="E132" s="92"/>
      <c r="F132" s="92"/>
      <c r="G132" s="92"/>
      <c r="H132" s="92"/>
      <c r="I132" s="92"/>
      <c r="J132" s="92"/>
      <c r="K132" s="92"/>
      <c r="L132" s="107"/>
      <c r="M132" s="92"/>
      <c r="N132" s="92"/>
      <c r="O132" s="92"/>
      <c r="P132" s="92"/>
      <c r="Q132" s="92"/>
      <c r="R132" s="92"/>
      <c r="S132" s="92"/>
      <c r="T132" s="92"/>
      <c r="U132" s="92"/>
      <c r="V132" s="92"/>
    </row>
    <row r="133" spans="1:63" s="2" customFormat="1" ht="16.5" customHeight="1" x14ac:dyDescent="0.2">
      <c r="A133" s="111"/>
      <c r="B133" s="112"/>
      <c r="C133" s="111"/>
      <c r="D133" s="111"/>
      <c r="E133" s="294" t="s">
        <v>163</v>
      </c>
      <c r="F133" s="291"/>
      <c r="G133" s="291"/>
      <c r="H133" s="291"/>
      <c r="I133" s="111"/>
      <c r="J133" s="111"/>
      <c r="K133" s="111"/>
      <c r="L133" s="113"/>
      <c r="M133" s="114"/>
      <c r="N133" s="114"/>
      <c r="O133" s="114"/>
      <c r="P133" s="114"/>
      <c r="Q133" s="114"/>
      <c r="R133" s="114"/>
      <c r="S133" s="111"/>
      <c r="T133" s="111"/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2" customHeight="1" x14ac:dyDescent="0.2">
      <c r="A134" s="111"/>
      <c r="B134" s="112"/>
      <c r="C134" s="110" t="s">
        <v>164</v>
      </c>
      <c r="D134" s="111"/>
      <c r="E134" s="111"/>
      <c r="F134" s="111"/>
      <c r="G134" s="111"/>
      <c r="H134" s="111"/>
      <c r="I134" s="111"/>
      <c r="J134" s="111"/>
      <c r="K134" s="111"/>
      <c r="L134" s="113"/>
      <c r="M134" s="114"/>
      <c r="N134" s="114"/>
      <c r="O134" s="114"/>
      <c r="P134" s="114"/>
      <c r="Q134" s="114"/>
      <c r="R134" s="114"/>
      <c r="S134" s="111"/>
      <c r="T134" s="111"/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6.5" customHeight="1" x14ac:dyDescent="0.2">
      <c r="A135" s="111"/>
      <c r="B135" s="112"/>
      <c r="C135" s="111"/>
      <c r="D135" s="111"/>
      <c r="E135" s="290" t="str">
        <f>E11</f>
        <v>01-12 - SILNOPROUDÁ ELEKTROTECHNIKA</v>
      </c>
      <c r="F135" s="291"/>
      <c r="G135" s="291"/>
      <c r="H135" s="291"/>
      <c r="I135" s="111"/>
      <c r="J135" s="111"/>
      <c r="K135" s="111"/>
      <c r="L135" s="113"/>
      <c r="M135" s="114"/>
      <c r="N135" s="114"/>
      <c r="O135" s="114"/>
      <c r="P135" s="114"/>
      <c r="Q135" s="114"/>
      <c r="R135" s="114"/>
      <c r="S135" s="111"/>
      <c r="T135" s="111"/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6.95" customHeight="1" x14ac:dyDescent="0.2">
      <c r="A136" s="111"/>
      <c r="B136" s="112"/>
      <c r="C136" s="111"/>
      <c r="D136" s="111"/>
      <c r="E136" s="111"/>
      <c r="F136" s="111"/>
      <c r="G136" s="111"/>
      <c r="H136" s="111"/>
      <c r="I136" s="111"/>
      <c r="J136" s="111"/>
      <c r="K136" s="111"/>
      <c r="L136" s="113"/>
      <c r="M136" s="114"/>
      <c r="N136" s="114"/>
      <c r="O136" s="114"/>
      <c r="P136" s="114"/>
      <c r="Q136" s="114"/>
      <c r="R136" s="114"/>
      <c r="S136" s="111"/>
      <c r="T136" s="111"/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12" customHeight="1" x14ac:dyDescent="0.2">
      <c r="A137" s="111"/>
      <c r="B137" s="112"/>
      <c r="C137" s="110" t="s">
        <v>18</v>
      </c>
      <c r="D137" s="111"/>
      <c r="E137" s="111"/>
      <c r="F137" s="115" t="str">
        <f>F14</f>
        <v>Hrad Kámen</v>
      </c>
      <c r="G137" s="111"/>
      <c r="H137" s="111"/>
      <c r="I137" s="110" t="s">
        <v>20</v>
      </c>
      <c r="J137" s="116" t="str">
        <f>IF(J14="","",J14)</f>
        <v>9. 6. 2023</v>
      </c>
      <c r="K137" s="111"/>
      <c r="L137" s="113"/>
      <c r="M137" s="114"/>
      <c r="N137" s="114"/>
      <c r="O137" s="114"/>
      <c r="P137" s="114"/>
      <c r="Q137" s="114"/>
      <c r="R137" s="114"/>
      <c r="S137" s="111"/>
      <c r="T137" s="111"/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6.95" customHeight="1" x14ac:dyDescent="0.2">
      <c r="A138" s="111"/>
      <c r="B138" s="112"/>
      <c r="C138" s="111"/>
      <c r="D138" s="111"/>
      <c r="E138" s="111"/>
      <c r="F138" s="111"/>
      <c r="G138" s="111"/>
      <c r="H138" s="111"/>
      <c r="I138" s="111"/>
      <c r="J138" s="111"/>
      <c r="K138" s="111"/>
      <c r="L138" s="113"/>
      <c r="M138" s="114"/>
      <c r="N138" s="114"/>
      <c r="O138" s="114"/>
      <c r="P138" s="114"/>
      <c r="Q138" s="114"/>
      <c r="R138" s="114"/>
      <c r="S138" s="111"/>
      <c r="T138" s="111"/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25.7" customHeight="1" x14ac:dyDescent="0.2">
      <c r="A139" s="111"/>
      <c r="B139" s="112"/>
      <c r="C139" s="110" t="s">
        <v>22</v>
      </c>
      <c r="D139" s="111"/>
      <c r="E139" s="111"/>
      <c r="F139" s="115" t="str">
        <f>E17</f>
        <v>KRAJ VYSOČINA</v>
      </c>
      <c r="G139" s="111"/>
      <c r="H139" s="111"/>
      <c r="I139" s="110" t="s">
        <v>30</v>
      </c>
      <c r="J139" s="146" t="str">
        <f>E23</f>
        <v>Ing.Michal Zlatuška arch.</v>
      </c>
      <c r="K139" s="111"/>
      <c r="L139" s="113"/>
      <c r="M139" s="114"/>
      <c r="N139" s="114"/>
      <c r="O139" s="114"/>
      <c r="P139" s="114"/>
      <c r="Q139" s="114"/>
      <c r="R139" s="114"/>
      <c r="S139" s="111"/>
      <c r="T139" s="111"/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 x14ac:dyDescent="0.2">
      <c r="A140" s="111"/>
      <c r="B140" s="112"/>
      <c r="C140" s="110" t="s">
        <v>28</v>
      </c>
      <c r="D140" s="111"/>
      <c r="E140" s="111"/>
      <c r="F140" s="115" t="str">
        <f>IF(E20="","",E20)</f>
        <v xml:space="preserve"> </v>
      </c>
      <c r="G140" s="111"/>
      <c r="H140" s="111"/>
      <c r="I140" s="110" t="s">
        <v>33</v>
      </c>
      <c r="J140" s="146" t="str">
        <f>E26</f>
        <v xml:space="preserve"> </v>
      </c>
      <c r="K140" s="111"/>
      <c r="L140" s="113"/>
      <c r="M140" s="114"/>
      <c r="N140" s="114"/>
      <c r="O140" s="114"/>
      <c r="P140" s="114"/>
      <c r="Q140" s="114"/>
      <c r="R140" s="114"/>
      <c r="S140" s="111"/>
      <c r="T140" s="111"/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0.35" customHeight="1" x14ac:dyDescent="0.2">
      <c r="A141" s="111"/>
      <c r="B141" s="112"/>
      <c r="C141" s="111"/>
      <c r="D141" s="111"/>
      <c r="E141" s="111"/>
      <c r="F141" s="111"/>
      <c r="G141" s="111"/>
      <c r="H141" s="111"/>
      <c r="I141" s="111"/>
      <c r="J141" s="111"/>
      <c r="K141" s="111"/>
      <c r="L141" s="113"/>
      <c r="M141" s="114"/>
      <c r="N141" s="114"/>
      <c r="O141" s="114"/>
      <c r="P141" s="114"/>
      <c r="Q141" s="114"/>
      <c r="R141" s="114"/>
      <c r="S141" s="111"/>
      <c r="T141" s="111"/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11" customFormat="1" ht="29.25" customHeight="1" x14ac:dyDescent="0.2">
      <c r="A142" s="160"/>
      <c r="B142" s="161"/>
      <c r="C142" s="162" t="s">
        <v>190</v>
      </c>
      <c r="D142" s="163" t="s">
        <v>60</v>
      </c>
      <c r="E142" s="163" t="s">
        <v>56</v>
      </c>
      <c r="F142" s="163" t="s">
        <v>57</v>
      </c>
      <c r="G142" s="163" t="s">
        <v>191</v>
      </c>
      <c r="H142" s="163" t="s">
        <v>192</v>
      </c>
      <c r="I142" s="163" t="s">
        <v>193</v>
      </c>
      <c r="J142" s="164" t="s">
        <v>169</v>
      </c>
      <c r="K142" s="165" t="s">
        <v>194</v>
      </c>
      <c r="L142" s="166"/>
      <c r="M142" s="167" t="s">
        <v>1</v>
      </c>
      <c r="N142" s="168" t="s">
        <v>39</v>
      </c>
      <c r="O142" s="168" t="s">
        <v>195</v>
      </c>
      <c r="P142" s="168" t="s">
        <v>196</v>
      </c>
      <c r="Q142" s="168" t="s">
        <v>197</v>
      </c>
      <c r="R142" s="168" t="s">
        <v>198</v>
      </c>
      <c r="S142" s="168" t="s">
        <v>199</v>
      </c>
      <c r="T142" s="169" t="s">
        <v>200</v>
      </c>
      <c r="U142" s="160"/>
      <c r="V142" s="160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63" s="2" customFormat="1" ht="22.9" customHeight="1" x14ac:dyDescent="0.25">
      <c r="A143" s="111"/>
      <c r="B143" s="112"/>
      <c r="C143" s="170" t="s">
        <v>201</v>
      </c>
      <c r="D143" s="111"/>
      <c r="E143" s="111"/>
      <c r="F143" s="111"/>
      <c r="G143" s="111"/>
      <c r="H143" s="111"/>
      <c r="I143" s="111"/>
      <c r="J143" s="171">
        <f>BK143</f>
        <v>0</v>
      </c>
      <c r="K143" s="111"/>
      <c r="L143" s="112"/>
      <c r="M143" s="172"/>
      <c r="N143" s="173"/>
      <c r="O143" s="121"/>
      <c r="P143" s="174">
        <f>P144+P629</f>
        <v>0</v>
      </c>
      <c r="Q143" s="121"/>
      <c r="R143" s="174">
        <f>R144+R629</f>
        <v>0</v>
      </c>
      <c r="S143" s="121"/>
      <c r="T143" s="175">
        <f>T144+T629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T143" s="18" t="s">
        <v>74</v>
      </c>
      <c r="AU143" s="18" t="s">
        <v>171</v>
      </c>
      <c r="BK143" s="95">
        <f>BK144+BK629</f>
        <v>0</v>
      </c>
    </row>
    <row r="144" spans="1:63" s="12" customFormat="1" ht="25.9" customHeight="1" x14ac:dyDescent="0.2">
      <c r="A144" s="176"/>
      <c r="B144" s="177"/>
      <c r="C144" s="176"/>
      <c r="D144" s="178" t="s">
        <v>74</v>
      </c>
      <c r="E144" s="179" t="s">
        <v>906</v>
      </c>
      <c r="F144" s="179" t="s">
        <v>907</v>
      </c>
      <c r="G144" s="176"/>
      <c r="H144" s="176"/>
      <c r="I144" s="176"/>
      <c r="J144" s="180">
        <f>BK144</f>
        <v>0</v>
      </c>
      <c r="K144" s="176"/>
      <c r="L144" s="177"/>
      <c r="M144" s="181"/>
      <c r="N144" s="182"/>
      <c r="O144" s="182"/>
      <c r="P144" s="183">
        <f>P145+P146+P159+P170+P184+P255+P295+P307+P339+P365+P440+P451+P487+P513+P533+P546+P557+P614</f>
        <v>0</v>
      </c>
      <c r="Q144" s="182"/>
      <c r="R144" s="183">
        <f>R145+R146+R159+R170+R184+R255+R295+R307+R339+R365+R440+R451+R487+R513+R533+R546+R557+R614</f>
        <v>0</v>
      </c>
      <c r="S144" s="182"/>
      <c r="T144" s="184">
        <f>T145+T146+T159+T170+T184+T255+T295+T307+T339+T365+T440+T451+T487+T513+T533+T546+T557+T614</f>
        <v>0</v>
      </c>
      <c r="U144" s="176"/>
      <c r="V144" s="176"/>
      <c r="AR144" s="96" t="s">
        <v>83</v>
      </c>
      <c r="AT144" s="97" t="s">
        <v>74</v>
      </c>
      <c r="AU144" s="97" t="s">
        <v>75</v>
      </c>
      <c r="AY144" s="96" t="s">
        <v>204</v>
      </c>
      <c r="BK144" s="98">
        <f>BK145+BK146+BK159+BK170+BK184+BK255+BK295+BK307+BK339+BK365+BK440+BK451+BK487+BK513+BK533+BK546+BK557+BK614</f>
        <v>0</v>
      </c>
    </row>
    <row r="145" spans="1:65" s="12" customFormat="1" ht="22.9" customHeight="1" x14ac:dyDescent="0.2">
      <c r="A145" s="176"/>
      <c r="B145" s="177"/>
      <c r="C145" s="176"/>
      <c r="D145" s="178" t="s">
        <v>74</v>
      </c>
      <c r="E145" s="185" t="s">
        <v>3570</v>
      </c>
      <c r="F145" s="185" t="s">
        <v>3571</v>
      </c>
      <c r="G145" s="176"/>
      <c r="H145" s="176"/>
      <c r="I145" s="176"/>
      <c r="J145" s="186">
        <f>BK145</f>
        <v>0</v>
      </c>
      <c r="K145" s="176"/>
      <c r="L145" s="177"/>
      <c r="M145" s="181"/>
      <c r="N145" s="182"/>
      <c r="O145" s="182"/>
      <c r="P145" s="183">
        <v>0</v>
      </c>
      <c r="Q145" s="182"/>
      <c r="R145" s="183">
        <v>0</v>
      </c>
      <c r="S145" s="182"/>
      <c r="T145" s="184">
        <v>0</v>
      </c>
      <c r="U145" s="176"/>
      <c r="V145" s="176"/>
      <c r="AR145" s="96" t="s">
        <v>83</v>
      </c>
      <c r="AT145" s="97" t="s">
        <v>74</v>
      </c>
      <c r="AU145" s="97" t="s">
        <v>81</v>
      </c>
      <c r="AY145" s="96" t="s">
        <v>204</v>
      </c>
      <c r="BK145" s="98">
        <v>0</v>
      </c>
    </row>
    <row r="146" spans="1:65" s="12" customFormat="1" ht="22.9" customHeight="1" x14ac:dyDescent="0.2">
      <c r="A146" s="176"/>
      <c r="B146" s="177"/>
      <c r="C146" s="176"/>
      <c r="D146" s="178" t="s">
        <v>74</v>
      </c>
      <c r="E146" s="185" t="s">
        <v>3572</v>
      </c>
      <c r="F146" s="185" t="s">
        <v>3573</v>
      </c>
      <c r="G146" s="176"/>
      <c r="H146" s="176"/>
      <c r="I146" s="176"/>
      <c r="J146" s="186">
        <f>BK146</f>
        <v>0</v>
      </c>
      <c r="K146" s="176"/>
      <c r="L146" s="177"/>
      <c r="M146" s="181"/>
      <c r="N146" s="182"/>
      <c r="O146" s="182"/>
      <c r="P146" s="183">
        <f>SUM(P147:P158)</f>
        <v>0</v>
      </c>
      <c r="Q146" s="182"/>
      <c r="R146" s="183">
        <f>SUM(R147:R158)</f>
        <v>0</v>
      </c>
      <c r="S146" s="182"/>
      <c r="T146" s="184">
        <f>SUM(T147:T158)</f>
        <v>0</v>
      </c>
      <c r="U146" s="176"/>
      <c r="V146" s="176"/>
      <c r="AR146" s="96" t="s">
        <v>81</v>
      </c>
      <c r="AT146" s="97" t="s">
        <v>74</v>
      </c>
      <c r="AU146" s="97" t="s">
        <v>81</v>
      </c>
      <c r="AY146" s="96" t="s">
        <v>204</v>
      </c>
      <c r="BK146" s="98">
        <f>SUM(BK147:BK158)</f>
        <v>0</v>
      </c>
    </row>
    <row r="147" spans="1:65" s="2" customFormat="1" ht="33" customHeight="1" x14ac:dyDescent="0.2">
      <c r="A147" s="111"/>
      <c r="B147" s="112"/>
      <c r="C147" s="187" t="s">
        <v>81</v>
      </c>
      <c r="D147" s="187" t="s">
        <v>207</v>
      </c>
      <c r="E147" s="188" t="s">
        <v>3574</v>
      </c>
      <c r="F147" s="189" t="s">
        <v>3575</v>
      </c>
      <c r="G147" s="190" t="s">
        <v>282</v>
      </c>
      <c r="H147" s="191">
        <v>8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83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3576</v>
      </c>
      <c r="G148" s="198"/>
      <c r="H148" s="203">
        <v>8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8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16.5" customHeight="1" x14ac:dyDescent="0.2">
      <c r="A150" s="111"/>
      <c r="B150" s="112"/>
      <c r="C150" s="187" t="s">
        <v>83</v>
      </c>
      <c r="D150" s="187" t="s">
        <v>207</v>
      </c>
      <c r="E150" s="188" t="s">
        <v>3577</v>
      </c>
      <c r="F150" s="189" t="s">
        <v>3578</v>
      </c>
      <c r="G150" s="190" t="s">
        <v>210</v>
      </c>
      <c r="H150" s="191">
        <v>4380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</v>
      </c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83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211</v>
      </c>
    </row>
    <row r="151" spans="1:65" s="2" customFormat="1" ht="24.2" customHeight="1" x14ac:dyDescent="0.2">
      <c r="A151" s="111"/>
      <c r="B151" s="112"/>
      <c r="C151" s="187" t="s">
        <v>230</v>
      </c>
      <c r="D151" s="187" t="s">
        <v>207</v>
      </c>
      <c r="E151" s="188" t="s">
        <v>3579</v>
      </c>
      <c r="F151" s="189" t="s">
        <v>3580</v>
      </c>
      <c r="G151" s="190" t="s">
        <v>282</v>
      </c>
      <c r="H151" s="191">
        <v>8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0</v>
      </c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205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278</v>
      </c>
      <c r="G152" s="198"/>
      <c r="H152" s="203">
        <v>8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83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5" customFormat="1" x14ac:dyDescent="0.2">
      <c r="A153" s="207"/>
      <c r="B153" s="208"/>
      <c r="C153" s="207"/>
      <c r="D153" s="200" t="s">
        <v>212</v>
      </c>
      <c r="E153" s="209" t="s">
        <v>1</v>
      </c>
      <c r="F153" s="210" t="s">
        <v>227</v>
      </c>
      <c r="G153" s="207"/>
      <c r="H153" s="211">
        <v>8</v>
      </c>
      <c r="I153" s="207"/>
      <c r="J153" s="207"/>
      <c r="K153" s="207"/>
      <c r="L153" s="208"/>
      <c r="M153" s="212"/>
      <c r="N153" s="213"/>
      <c r="O153" s="213"/>
      <c r="P153" s="213"/>
      <c r="Q153" s="213"/>
      <c r="R153" s="213"/>
      <c r="S153" s="213"/>
      <c r="T153" s="214"/>
      <c r="U153" s="207"/>
      <c r="V153" s="207"/>
      <c r="AT153" s="103" t="s">
        <v>212</v>
      </c>
      <c r="AU153" s="103" t="s">
        <v>83</v>
      </c>
      <c r="AV153" s="15" t="s">
        <v>211</v>
      </c>
      <c r="AW153" s="15" t="s">
        <v>32</v>
      </c>
      <c r="AX153" s="15" t="s">
        <v>81</v>
      </c>
      <c r="AY153" s="103" t="s">
        <v>204</v>
      </c>
    </row>
    <row r="154" spans="1:65" s="2" customFormat="1" ht="24.2" customHeight="1" x14ac:dyDescent="0.2">
      <c r="A154" s="111"/>
      <c r="B154" s="112"/>
      <c r="C154" s="187" t="s">
        <v>211</v>
      </c>
      <c r="D154" s="187" t="s">
        <v>207</v>
      </c>
      <c r="E154" s="188" t="s">
        <v>3581</v>
      </c>
      <c r="F154" s="189" t="s">
        <v>3582</v>
      </c>
      <c r="G154" s="190" t="s">
        <v>282</v>
      </c>
      <c r="H154" s="191">
        <v>300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0</v>
      </c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211</v>
      </c>
      <c r="AT154" s="99" t="s">
        <v>207</v>
      </c>
      <c r="AU154" s="99" t="s">
        <v>83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211</v>
      </c>
      <c r="BM154" s="99" t="s">
        <v>278</v>
      </c>
    </row>
    <row r="155" spans="1:65" s="2" customFormat="1" ht="33" customHeight="1" x14ac:dyDescent="0.2">
      <c r="A155" s="111"/>
      <c r="B155" s="112"/>
      <c r="C155" s="187" t="s">
        <v>288</v>
      </c>
      <c r="D155" s="187" t="s">
        <v>207</v>
      </c>
      <c r="E155" s="188" t="s">
        <v>3583</v>
      </c>
      <c r="F155" s="189" t="s">
        <v>3584</v>
      </c>
      <c r="G155" s="190" t="s">
        <v>282</v>
      </c>
      <c r="H155" s="191">
        <v>12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</v>
      </c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83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291</v>
      </c>
    </row>
    <row r="156" spans="1:65" s="2" customFormat="1" ht="24.2" customHeight="1" x14ac:dyDescent="0.2">
      <c r="A156" s="111"/>
      <c r="B156" s="112"/>
      <c r="C156" s="187" t="s">
        <v>205</v>
      </c>
      <c r="D156" s="187" t="s">
        <v>207</v>
      </c>
      <c r="E156" s="188" t="s">
        <v>3585</v>
      </c>
      <c r="F156" s="189" t="s">
        <v>3586</v>
      </c>
      <c r="G156" s="190" t="s">
        <v>282</v>
      </c>
      <c r="H156" s="191">
        <v>2</v>
      </c>
      <c r="I156" s="192"/>
      <c r="J156" s="192">
        <f>ROUND(I156*H156,2)</f>
        <v>0</v>
      </c>
      <c r="K156" s="193"/>
      <c r="L156" s="112"/>
      <c r="M156" s="194" t="s">
        <v>1</v>
      </c>
      <c r="N156" s="195" t="s">
        <v>40</v>
      </c>
      <c r="O156" s="196">
        <v>0</v>
      </c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211</v>
      </c>
      <c r="AT156" s="99" t="s">
        <v>207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295</v>
      </c>
    </row>
    <row r="157" spans="1:65" s="2" customFormat="1" ht="44.25" customHeight="1" x14ac:dyDescent="0.2">
      <c r="A157" s="111"/>
      <c r="B157" s="112"/>
      <c r="C157" s="187" t="s">
        <v>302</v>
      </c>
      <c r="D157" s="187" t="s">
        <v>207</v>
      </c>
      <c r="E157" s="188" t="s">
        <v>3587</v>
      </c>
      <c r="F157" s="189" t="s">
        <v>3588</v>
      </c>
      <c r="G157" s="190" t="s">
        <v>282</v>
      </c>
      <c r="H157" s="191">
        <v>48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0</v>
      </c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305</v>
      </c>
    </row>
    <row r="158" spans="1:65" s="2" customFormat="1" ht="49.15" customHeight="1" x14ac:dyDescent="0.2">
      <c r="A158" s="111"/>
      <c r="B158" s="112"/>
      <c r="C158" s="187" t="s">
        <v>278</v>
      </c>
      <c r="D158" s="187" t="s">
        <v>207</v>
      </c>
      <c r="E158" s="188" t="s">
        <v>3589</v>
      </c>
      <c r="F158" s="189" t="s">
        <v>3590</v>
      </c>
      <c r="G158" s="190" t="s">
        <v>282</v>
      </c>
      <c r="H158" s="191">
        <v>155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0</v>
      </c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310</v>
      </c>
    </row>
    <row r="159" spans="1:65" s="12" customFormat="1" ht="22.9" customHeight="1" x14ac:dyDescent="0.2">
      <c r="A159" s="176"/>
      <c r="B159" s="177"/>
      <c r="C159" s="176"/>
      <c r="D159" s="178" t="s">
        <v>74</v>
      </c>
      <c r="E159" s="185" t="s">
        <v>3591</v>
      </c>
      <c r="F159" s="185" t="s">
        <v>3592</v>
      </c>
      <c r="G159" s="176"/>
      <c r="H159" s="176"/>
      <c r="I159" s="176"/>
      <c r="J159" s="186">
        <f>BK159</f>
        <v>0</v>
      </c>
      <c r="K159" s="176"/>
      <c r="L159" s="177"/>
      <c r="M159" s="181"/>
      <c r="N159" s="182"/>
      <c r="O159" s="182"/>
      <c r="P159" s="183">
        <f>SUM(P160:P169)</f>
        <v>0</v>
      </c>
      <c r="Q159" s="182"/>
      <c r="R159" s="183">
        <f>SUM(R160:R169)</f>
        <v>0</v>
      </c>
      <c r="S159" s="182"/>
      <c r="T159" s="184">
        <f>SUM(T160:T169)</f>
        <v>0</v>
      </c>
      <c r="U159" s="176"/>
      <c r="V159" s="176"/>
      <c r="AR159" s="96" t="s">
        <v>81</v>
      </c>
      <c r="AT159" s="97" t="s">
        <v>74</v>
      </c>
      <c r="AU159" s="97" t="s">
        <v>81</v>
      </c>
      <c r="AY159" s="96" t="s">
        <v>204</v>
      </c>
      <c r="BK159" s="98">
        <f>SUM(BK160:BK169)</f>
        <v>0</v>
      </c>
    </row>
    <row r="160" spans="1:65" s="2" customFormat="1" ht="16.5" customHeight="1" x14ac:dyDescent="0.2">
      <c r="A160" s="111"/>
      <c r="B160" s="112"/>
      <c r="C160" s="187" t="s">
        <v>284</v>
      </c>
      <c r="D160" s="187" t="s">
        <v>207</v>
      </c>
      <c r="E160" s="188" t="s">
        <v>3593</v>
      </c>
      <c r="F160" s="189" t="s">
        <v>3594</v>
      </c>
      <c r="G160" s="190" t="s">
        <v>1421</v>
      </c>
      <c r="H160" s="191">
        <v>1</v>
      </c>
      <c r="I160" s="192"/>
      <c r="J160" s="192">
        <f t="shared" ref="J160:J166" si="0">ROUND(I160*H160,2)</f>
        <v>0</v>
      </c>
      <c r="K160" s="193"/>
      <c r="L160" s="112"/>
      <c r="M160" s="194" t="s">
        <v>1</v>
      </c>
      <c r="N160" s="195" t="s">
        <v>40</v>
      </c>
      <c r="O160" s="196">
        <v>0</v>
      </c>
      <c r="P160" s="196">
        <f t="shared" ref="P160:P166" si="1">O160*H160</f>
        <v>0</v>
      </c>
      <c r="Q160" s="196">
        <v>0</v>
      </c>
      <c r="R160" s="196">
        <f t="shared" ref="R160:R166" si="2">Q160*H160</f>
        <v>0</v>
      </c>
      <c r="S160" s="196">
        <v>0</v>
      </c>
      <c r="T160" s="197">
        <f t="shared" ref="T160:T166" si="3">S160*H160</f>
        <v>0</v>
      </c>
      <c r="U160" s="111"/>
      <c r="V160" s="111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211</v>
      </c>
      <c r="AT160" s="99" t="s">
        <v>207</v>
      </c>
      <c r="AU160" s="99" t="s">
        <v>83</v>
      </c>
      <c r="AY160" s="18" t="s">
        <v>204</v>
      </c>
      <c r="BE160" s="100">
        <f t="shared" ref="BE160:BE166" si="4">IF(N160="základní",J160,0)</f>
        <v>0</v>
      </c>
      <c r="BF160" s="100">
        <f t="shared" ref="BF160:BF166" si="5">IF(N160="snížená",J160,0)</f>
        <v>0</v>
      </c>
      <c r="BG160" s="100">
        <f t="shared" ref="BG160:BG166" si="6">IF(N160="zákl. přenesená",J160,0)</f>
        <v>0</v>
      </c>
      <c r="BH160" s="100">
        <f t="shared" ref="BH160:BH166" si="7">IF(N160="sníž. přenesená",J160,0)</f>
        <v>0</v>
      </c>
      <c r="BI160" s="100">
        <f t="shared" ref="BI160:BI166" si="8">IF(N160="nulová",J160,0)</f>
        <v>0</v>
      </c>
      <c r="BJ160" s="18" t="s">
        <v>81</v>
      </c>
      <c r="BK160" s="100">
        <f t="shared" ref="BK160:BK166" si="9">ROUND(I160*H160,2)</f>
        <v>0</v>
      </c>
      <c r="BL160" s="18" t="s">
        <v>211</v>
      </c>
      <c r="BM160" s="99" t="s">
        <v>313</v>
      </c>
    </row>
    <row r="161" spans="1:65" s="2" customFormat="1" ht="16.5" customHeight="1" x14ac:dyDescent="0.2">
      <c r="A161" s="111"/>
      <c r="B161" s="112"/>
      <c r="C161" s="187" t="s">
        <v>291</v>
      </c>
      <c r="D161" s="187" t="s">
        <v>207</v>
      </c>
      <c r="E161" s="188" t="s">
        <v>3595</v>
      </c>
      <c r="F161" s="189" t="s">
        <v>3596</v>
      </c>
      <c r="G161" s="190" t="s">
        <v>1421</v>
      </c>
      <c r="H161" s="191">
        <v>1</v>
      </c>
      <c r="I161" s="192"/>
      <c r="J161" s="192">
        <f t="shared" si="0"/>
        <v>0</v>
      </c>
      <c r="K161" s="193"/>
      <c r="L161" s="112"/>
      <c r="M161" s="194" t="s">
        <v>1</v>
      </c>
      <c r="N161" s="195" t="s">
        <v>40</v>
      </c>
      <c r="O161" s="196">
        <v>0</v>
      </c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111"/>
      <c r="V161" s="111"/>
      <c r="W161" s="29"/>
      <c r="X161" s="29"/>
      <c r="Y161" s="29"/>
      <c r="Z161" s="29"/>
      <c r="AA161" s="29"/>
      <c r="AB161" s="29"/>
      <c r="AC161" s="29"/>
      <c r="AD161" s="29"/>
      <c r="AE161" s="29"/>
      <c r="AR161" s="99" t="s">
        <v>211</v>
      </c>
      <c r="AT161" s="99" t="s">
        <v>207</v>
      </c>
      <c r="AU161" s="99" t="s">
        <v>83</v>
      </c>
      <c r="AY161" s="18" t="s">
        <v>204</v>
      </c>
      <c r="BE161" s="100">
        <f t="shared" si="4"/>
        <v>0</v>
      </c>
      <c r="BF161" s="100">
        <f t="shared" si="5"/>
        <v>0</v>
      </c>
      <c r="BG161" s="100">
        <f t="shared" si="6"/>
        <v>0</v>
      </c>
      <c r="BH161" s="100">
        <f t="shared" si="7"/>
        <v>0</v>
      </c>
      <c r="BI161" s="100">
        <f t="shared" si="8"/>
        <v>0</v>
      </c>
      <c r="BJ161" s="18" t="s">
        <v>81</v>
      </c>
      <c r="BK161" s="100">
        <f t="shared" si="9"/>
        <v>0</v>
      </c>
      <c r="BL161" s="18" t="s">
        <v>211</v>
      </c>
      <c r="BM161" s="99" t="s">
        <v>316</v>
      </c>
    </row>
    <row r="162" spans="1:65" s="2" customFormat="1" ht="16.5" customHeight="1" x14ac:dyDescent="0.2">
      <c r="A162" s="111"/>
      <c r="B162" s="112"/>
      <c r="C162" s="187" t="s">
        <v>317</v>
      </c>
      <c r="D162" s="187" t="s">
        <v>207</v>
      </c>
      <c r="E162" s="188" t="s">
        <v>3597</v>
      </c>
      <c r="F162" s="189" t="s">
        <v>3598</v>
      </c>
      <c r="G162" s="190" t="s">
        <v>1421</v>
      </c>
      <c r="H162" s="191">
        <v>1</v>
      </c>
      <c r="I162" s="192"/>
      <c r="J162" s="192">
        <f t="shared" si="0"/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 t="shared" si="4"/>
        <v>0</v>
      </c>
      <c r="BF162" s="100">
        <f t="shared" si="5"/>
        <v>0</v>
      </c>
      <c r="BG162" s="100">
        <f t="shared" si="6"/>
        <v>0</v>
      </c>
      <c r="BH162" s="100">
        <f t="shared" si="7"/>
        <v>0</v>
      </c>
      <c r="BI162" s="100">
        <f t="shared" si="8"/>
        <v>0</v>
      </c>
      <c r="BJ162" s="18" t="s">
        <v>81</v>
      </c>
      <c r="BK162" s="100">
        <f t="shared" si="9"/>
        <v>0</v>
      </c>
      <c r="BL162" s="18" t="s">
        <v>211</v>
      </c>
      <c r="BM162" s="99" t="s">
        <v>320</v>
      </c>
    </row>
    <row r="163" spans="1:65" s="2" customFormat="1" ht="24.2" customHeight="1" x14ac:dyDescent="0.2">
      <c r="A163" s="111"/>
      <c r="B163" s="112"/>
      <c r="C163" s="187" t="s">
        <v>295</v>
      </c>
      <c r="D163" s="187" t="s">
        <v>207</v>
      </c>
      <c r="E163" s="188" t="s">
        <v>3599</v>
      </c>
      <c r="F163" s="189" t="s">
        <v>3600</v>
      </c>
      <c r="G163" s="190" t="s">
        <v>1421</v>
      </c>
      <c r="H163" s="191">
        <v>1</v>
      </c>
      <c r="I163" s="192"/>
      <c r="J163" s="192">
        <f t="shared" si="0"/>
        <v>0</v>
      </c>
      <c r="K163" s="193"/>
      <c r="L163" s="112"/>
      <c r="M163" s="194" t="s">
        <v>1</v>
      </c>
      <c r="N163" s="195" t="s">
        <v>40</v>
      </c>
      <c r="O163" s="196">
        <v>0</v>
      </c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 t="shared" si="4"/>
        <v>0</v>
      </c>
      <c r="BF163" s="100">
        <f t="shared" si="5"/>
        <v>0</v>
      </c>
      <c r="BG163" s="100">
        <f t="shared" si="6"/>
        <v>0</v>
      </c>
      <c r="BH163" s="100">
        <f t="shared" si="7"/>
        <v>0</v>
      </c>
      <c r="BI163" s="100">
        <f t="shared" si="8"/>
        <v>0</v>
      </c>
      <c r="BJ163" s="18" t="s">
        <v>81</v>
      </c>
      <c r="BK163" s="100">
        <f t="shared" si="9"/>
        <v>0</v>
      </c>
      <c r="BL163" s="18" t="s">
        <v>211</v>
      </c>
      <c r="BM163" s="99" t="s">
        <v>333</v>
      </c>
    </row>
    <row r="164" spans="1:65" s="2" customFormat="1" ht="44.25" customHeight="1" x14ac:dyDescent="0.2">
      <c r="A164" s="111"/>
      <c r="B164" s="112"/>
      <c r="C164" s="187" t="s">
        <v>346</v>
      </c>
      <c r="D164" s="187" t="s">
        <v>207</v>
      </c>
      <c r="E164" s="188" t="s">
        <v>3601</v>
      </c>
      <c r="F164" s="189" t="s">
        <v>3602</v>
      </c>
      <c r="G164" s="190" t="s">
        <v>282</v>
      </c>
      <c r="H164" s="191">
        <v>1</v>
      </c>
      <c r="I164" s="192"/>
      <c r="J164" s="192">
        <f t="shared" si="0"/>
        <v>0</v>
      </c>
      <c r="K164" s="193"/>
      <c r="L164" s="112"/>
      <c r="M164" s="194" t="s">
        <v>1</v>
      </c>
      <c r="N164" s="195" t="s">
        <v>40</v>
      </c>
      <c r="O164" s="196">
        <v>0</v>
      </c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211</v>
      </c>
      <c r="AT164" s="99" t="s">
        <v>207</v>
      </c>
      <c r="AU164" s="99" t="s">
        <v>83</v>
      </c>
      <c r="AY164" s="18" t="s">
        <v>204</v>
      </c>
      <c r="BE164" s="100">
        <f t="shared" si="4"/>
        <v>0</v>
      </c>
      <c r="BF164" s="100">
        <f t="shared" si="5"/>
        <v>0</v>
      </c>
      <c r="BG164" s="100">
        <f t="shared" si="6"/>
        <v>0</v>
      </c>
      <c r="BH164" s="100">
        <f t="shared" si="7"/>
        <v>0</v>
      </c>
      <c r="BI164" s="100">
        <f t="shared" si="8"/>
        <v>0</v>
      </c>
      <c r="BJ164" s="18" t="s">
        <v>81</v>
      </c>
      <c r="BK164" s="100">
        <f t="shared" si="9"/>
        <v>0</v>
      </c>
      <c r="BL164" s="18" t="s">
        <v>211</v>
      </c>
      <c r="BM164" s="99" t="s">
        <v>350</v>
      </c>
    </row>
    <row r="165" spans="1:65" s="2" customFormat="1" ht="55.5" customHeight="1" x14ac:dyDescent="0.2">
      <c r="A165" s="111"/>
      <c r="B165" s="112"/>
      <c r="C165" s="187" t="s">
        <v>305</v>
      </c>
      <c r="D165" s="187" t="s">
        <v>207</v>
      </c>
      <c r="E165" s="188" t="s">
        <v>3603</v>
      </c>
      <c r="F165" s="189" t="s">
        <v>3604</v>
      </c>
      <c r="G165" s="190" t="s">
        <v>282</v>
      </c>
      <c r="H165" s="191">
        <v>4</v>
      </c>
      <c r="I165" s="192"/>
      <c r="J165" s="192">
        <f t="shared" si="0"/>
        <v>0</v>
      </c>
      <c r="K165" s="193"/>
      <c r="L165" s="112"/>
      <c r="M165" s="194" t="s">
        <v>1</v>
      </c>
      <c r="N165" s="195" t="s">
        <v>40</v>
      </c>
      <c r="O165" s="196">
        <v>0</v>
      </c>
      <c r="P165" s="196">
        <f t="shared" si="1"/>
        <v>0</v>
      </c>
      <c r="Q165" s="196">
        <v>0</v>
      </c>
      <c r="R165" s="196">
        <f t="shared" si="2"/>
        <v>0</v>
      </c>
      <c r="S165" s="196">
        <v>0</v>
      </c>
      <c r="T165" s="197">
        <f t="shared" si="3"/>
        <v>0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 t="shared" si="4"/>
        <v>0</v>
      </c>
      <c r="BF165" s="100">
        <f t="shared" si="5"/>
        <v>0</v>
      </c>
      <c r="BG165" s="100">
        <f t="shared" si="6"/>
        <v>0</v>
      </c>
      <c r="BH165" s="100">
        <f t="shared" si="7"/>
        <v>0</v>
      </c>
      <c r="BI165" s="100">
        <f t="shared" si="8"/>
        <v>0</v>
      </c>
      <c r="BJ165" s="18" t="s">
        <v>81</v>
      </c>
      <c r="BK165" s="100">
        <f t="shared" si="9"/>
        <v>0</v>
      </c>
      <c r="BL165" s="18" t="s">
        <v>211</v>
      </c>
      <c r="BM165" s="99" t="s">
        <v>355</v>
      </c>
    </row>
    <row r="166" spans="1:65" s="2" customFormat="1" ht="49.15" customHeight="1" x14ac:dyDescent="0.2">
      <c r="A166" s="111"/>
      <c r="B166" s="112"/>
      <c r="C166" s="187" t="s">
        <v>8</v>
      </c>
      <c r="D166" s="187" t="s">
        <v>207</v>
      </c>
      <c r="E166" s="188" t="s">
        <v>3605</v>
      </c>
      <c r="F166" s="189" t="s">
        <v>3606</v>
      </c>
      <c r="G166" s="190" t="s">
        <v>210</v>
      </c>
      <c r="H166" s="191">
        <v>1.44</v>
      </c>
      <c r="I166" s="192"/>
      <c r="J166" s="192">
        <f t="shared" si="0"/>
        <v>0</v>
      </c>
      <c r="K166" s="193"/>
      <c r="L166" s="112"/>
      <c r="M166" s="194" t="s">
        <v>1</v>
      </c>
      <c r="N166" s="195" t="s">
        <v>40</v>
      </c>
      <c r="O166" s="196">
        <v>0</v>
      </c>
      <c r="P166" s="196">
        <f t="shared" si="1"/>
        <v>0</v>
      </c>
      <c r="Q166" s="196">
        <v>0</v>
      </c>
      <c r="R166" s="196">
        <f t="shared" si="2"/>
        <v>0</v>
      </c>
      <c r="S166" s="196">
        <v>0</v>
      </c>
      <c r="T166" s="197">
        <f t="shared" si="3"/>
        <v>0</v>
      </c>
      <c r="U166" s="111"/>
      <c r="V166" s="111"/>
      <c r="W166" s="29"/>
      <c r="X166" s="29"/>
      <c r="Y166" s="29"/>
      <c r="Z166" s="29"/>
      <c r="AA166" s="29"/>
      <c r="AB166" s="29"/>
      <c r="AC166" s="29"/>
      <c r="AD166" s="29"/>
      <c r="AE166" s="29"/>
      <c r="AR166" s="99" t="s">
        <v>211</v>
      </c>
      <c r="AT166" s="99" t="s">
        <v>207</v>
      </c>
      <c r="AU166" s="99" t="s">
        <v>83</v>
      </c>
      <c r="AY166" s="18" t="s">
        <v>204</v>
      </c>
      <c r="BE166" s="100">
        <f t="shared" si="4"/>
        <v>0</v>
      </c>
      <c r="BF166" s="100">
        <f t="shared" si="5"/>
        <v>0</v>
      </c>
      <c r="BG166" s="100">
        <f t="shared" si="6"/>
        <v>0</v>
      </c>
      <c r="BH166" s="100">
        <f t="shared" si="7"/>
        <v>0</v>
      </c>
      <c r="BI166" s="100">
        <f t="shared" si="8"/>
        <v>0</v>
      </c>
      <c r="BJ166" s="18" t="s">
        <v>81</v>
      </c>
      <c r="BK166" s="100">
        <f t="shared" si="9"/>
        <v>0</v>
      </c>
      <c r="BL166" s="18" t="s">
        <v>211</v>
      </c>
      <c r="BM166" s="99" t="s">
        <v>362</v>
      </c>
    </row>
    <row r="167" spans="1:65" s="14" customFormat="1" x14ac:dyDescent="0.2">
      <c r="A167" s="198"/>
      <c r="B167" s="199"/>
      <c r="C167" s="198"/>
      <c r="D167" s="200" t="s">
        <v>212</v>
      </c>
      <c r="E167" s="201" t="s">
        <v>1</v>
      </c>
      <c r="F167" s="202" t="s">
        <v>3607</v>
      </c>
      <c r="G167" s="198"/>
      <c r="H167" s="203">
        <v>1.44</v>
      </c>
      <c r="I167" s="198"/>
      <c r="J167" s="198"/>
      <c r="K167" s="198"/>
      <c r="L167" s="199"/>
      <c r="M167" s="204"/>
      <c r="N167" s="205"/>
      <c r="O167" s="205"/>
      <c r="P167" s="205"/>
      <c r="Q167" s="205"/>
      <c r="R167" s="205"/>
      <c r="S167" s="205"/>
      <c r="T167" s="206"/>
      <c r="U167" s="198"/>
      <c r="V167" s="198"/>
      <c r="AT167" s="102" t="s">
        <v>212</v>
      </c>
      <c r="AU167" s="102" t="s">
        <v>83</v>
      </c>
      <c r="AV167" s="14" t="s">
        <v>83</v>
      </c>
      <c r="AW167" s="14" t="s">
        <v>32</v>
      </c>
      <c r="AX167" s="14" t="s">
        <v>75</v>
      </c>
      <c r="AY167" s="102" t="s">
        <v>204</v>
      </c>
    </row>
    <row r="168" spans="1:65" s="15" customFormat="1" x14ac:dyDescent="0.2">
      <c r="A168" s="207"/>
      <c r="B168" s="208"/>
      <c r="C168" s="207"/>
      <c r="D168" s="200" t="s">
        <v>212</v>
      </c>
      <c r="E168" s="209" t="s">
        <v>1</v>
      </c>
      <c r="F168" s="210" t="s">
        <v>227</v>
      </c>
      <c r="G168" s="207"/>
      <c r="H168" s="211">
        <v>1.44</v>
      </c>
      <c r="I168" s="207"/>
      <c r="J168" s="207"/>
      <c r="K168" s="207"/>
      <c r="L168" s="208"/>
      <c r="M168" s="212"/>
      <c r="N168" s="213"/>
      <c r="O168" s="213"/>
      <c r="P168" s="213"/>
      <c r="Q168" s="213"/>
      <c r="R168" s="213"/>
      <c r="S168" s="213"/>
      <c r="T168" s="214"/>
      <c r="U168" s="207"/>
      <c r="V168" s="207"/>
      <c r="AT168" s="103" t="s">
        <v>212</v>
      </c>
      <c r="AU168" s="103" t="s">
        <v>83</v>
      </c>
      <c r="AV168" s="15" t="s">
        <v>211</v>
      </c>
      <c r="AW168" s="15" t="s">
        <v>32</v>
      </c>
      <c r="AX168" s="15" t="s">
        <v>81</v>
      </c>
      <c r="AY168" s="103" t="s">
        <v>204</v>
      </c>
    </row>
    <row r="169" spans="1:65" s="2" customFormat="1" ht="44.25" customHeight="1" x14ac:dyDescent="0.2">
      <c r="A169" s="111"/>
      <c r="B169" s="112"/>
      <c r="C169" s="187" t="s">
        <v>310</v>
      </c>
      <c r="D169" s="187" t="s">
        <v>207</v>
      </c>
      <c r="E169" s="188" t="s">
        <v>3608</v>
      </c>
      <c r="F169" s="189" t="s">
        <v>3609</v>
      </c>
      <c r="G169" s="190" t="s">
        <v>859</v>
      </c>
      <c r="H169" s="191">
        <v>4.7709999999999999</v>
      </c>
      <c r="I169" s="192"/>
      <c r="J169" s="192">
        <f>ROUND(I169*H169,2)</f>
        <v>0</v>
      </c>
      <c r="K169" s="193"/>
      <c r="L169" s="112"/>
      <c r="M169" s="194" t="s">
        <v>1</v>
      </c>
      <c r="N169" s="195" t="s">
        <v>40</v>
      </c>
      <c r="O169" s="196">
        <v>0</v>
      </c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111"/>
      <c r="V169" s="111"/>
      <c r="W169" s="29"/>
      <c r="X169" s="29"/>
      <c r="Y169" s="29"/>
      <c r="Z169" s="29"/>
      <c r="AA169" s="29"/>
      <c r="AB169" s="29"/>
      <c r="AC169" s="29"/>
      <c r="AD169" s="29"/>
      <c r="AE169" s="29"/>
      <c r="AR169" s="99" t="s">
        <v>211</v>
      </c>
      <c r="AT169" s="99" t="s">
        <v>207</v>
      </c>
      <c r="AU169" s="99" t="s">
        <v>83</v>
      </c>
      <c r="AY169" s="18" t="s">
        <v>204</v>
      </c>
      <c r="BE169" s="100">
        <f>IF(N169="základní",J169,0)</f>
        <v>0</v>
      </c>
      <c r="BF169" s="100">
        <f>IF(N169="snížená",J169,0)</f>
        <v>0</v>
      </c>
      <c r="BG169" s="100">
        <f>IF(N169="zákl. přenesená",J169,0)</f>
        <v>0</v>
      </c>
      <c r="BH169" s="100">
        <f>IF(N169="sníž. přenesená",J169,0)</f>
        <v>0</v>
      </c>
      <c r="BI169" s="100">
        <f>IF(N169="nulová",J169,0)</f>
        <v>0</v>
      </c>
      <c r="BJ169" s="18" t="s">
        <v>81</v>
      </c>
      <c r="BK169" s="100">
        <f>ROUND(I169*H169,2)</f>
        <v>0</v>
      </c>
      <c r="BL169" s="18" t="s">
        <v>211</v>
      </c>
      <c r="BM169" s="99" t="s">
        <v>368</v>
      </c>
    </row>
    <row r="170" spans="1:65" s="12" customFormat="1" ht="22.9" customHeight="1" x14ac:dyDescent="0.2">
      <c r="A170" s="176"/>
      <c r="B170" s="177"/>
      <c r="C170" s="176"/>
      <c r="D170" s="178" t="s">
        <v>74</v>
      </c>
      <c r="E170" s="185" t="s">
        <v>3610</v>
      </c>
      <c r="F170" s="185" t="s">
        <v>3611</v>
      </c>
      <c r="G170" s="176"/>
      <c r="H170" s="176"/>
      <c r="I170" s="176"/>
      <c r="J170" s="186">
        <f>BK170</f>
        <v>0</v>
      </c>
      <c r="K170" s="176"/>
      <c r="L170" s="177"/>
      <c r="M170" s="181"/>
      <c r="N170" s="182"/>
      <c r="O170" s="182"/>
      <c r="P170" s="183">
        <f>SUM(P171:P183)</f>
        <v>0</v>
      </c>
      <c r="Q170" s="182"/>
      <c r="R170" s="183">
        <f>SUM(R171:R183)</f>
        <v>0</v>
      </c>
      <c r="S170" s="182"/>
      <c r="T170" s="184">
        <f>SUM(T171:T183)</f>
        <v>0</v>
      </c>
      <c r="U170" s="176"/>
      <c r="V170" s="176"/>
      <c r="AR170" s="96" t="s">
        <v>81</v>
      </c>
      <c r="AT170" s="97" t="s">
        <v>74</v>
      </c>
      <c r="AU170" s="97" t="s">
        <v>81</v>
      </c>
      <c r="AY170" s="96" t="s">
        <v>204</v>
      </c>
      <c r="BK170" s="98">
        <f>SUM(BK171:BK183)</f>
        <v>0</v>
      </c>
    </row>
    <row r="171" spans="1:65" s="2" customFormat="1" ht="24.2" customHeight="1" x14ac:dyDescent="0.2">
      <c r="A171" s="111"/>
      <c r="B171" s="112"/>
      <c r="C171" s="187" t="s">
        <v>376</v>
      </c>
      <c r="D171" s="187" t="s">
        <v>207</v>
      </c>
      <c r="E171" s="188" t="s">
        <v>3612</v>
      </c>
      <c r="F171" s="189" t="s">
        <v>3613</v>
      </c>
      <c r="G171" s="190" t="s">
        <v>282</v>
      </c>
      <c r="H171" s="191">
        <v>4</v>
      </c>
      <c r="I171" s="192"/>
      <c r="J171" s="192">
        <f>ROUND(I171*H171,2)</f>
        <v>0</v>
      </c>
      <c r="K171" s="193"/>
      <c r="L171" s="112"/>
      <c r="M171" s="194" t="s">
        <v>1</v>
      </c>
      <c r="N171" s="195" t="s">
        <v>40</v>
      </c>
      <c r="O171" s="196">
        <v>0</v>
      </c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111"/>
      <c r="V171" s="111"/>
      <c r="W171" s="29"/>
      <c r="X171" s="29"/>
      <c r="Y171" s="29"/>
      <c r="Z171" s="29"/>
      <c r="AA171" s="29"/>
      <c r="AB171" s="29"/>
      <c r="AC171" s="29"/>
      <c r="AD171" s="29"/>
      <c r="AE171" s="29"/>
      <c r="AR171" s="99" t="s">
        <v>211</v>
      </c>
      <c r="AT171" s="99" t="s">
        <v>207</v>
      </c>
      <c r="AU171" s="99" t="s">
        <v>83</v>
      </c>
      <c r="AY171" s="18" t="s">
        <v>204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8" t="s">
        <v>81</v>
      </c>
      <c r="BK171" s="100">
        <f>ROUND(I171*H171,2)</f>
        <v>0</v>
      </c>
      <c r="BL171" s="18" t="s">
        <v>211</v>
      </c>
      <c r="BM171" s="99" t="s">
        <v>379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3614</v>
      </c>
      <c r="G172" s="198"/>
      <c r="H172" s="203">
        <v>4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5" customFormat="1" x14ac:dyDescent="0.2">
      <c r="A173" s="207"/>
      <c r="B173" s="208"/>
      <c r="C173" s="207"/>
      <c r="D173" s="200" t="s">
        <v>212</v>
      </c>
      <c r="E173" s="209" t="s">
        <v>1</v>
      </c>
      <c r="F173" s="210" t="s">
        <v>227</v>
      </c>
      <c r="G173" s="207"/>
      <c r="H173" s="211">
        <v>4</v>
      </c>
      <c r="I173" s="207"/>
      <c r="J173" s="207"/>
      <c r="K173" s="207"/>
      <c r="L173" s="208"/>
      <c r="M173" s="212"/>
      <c r="N173" s="213"/>
      <c r="O173" s="213"/>
      <c r="P173" s="213"/>
      <c r="Q173" s="213"/>
      <c r="R173" s="213"/>
      <c r="S173" s="213"/>
      <c r="T173" s="214"/>
      <c r="U173" s="207"/>
      <c r="V173" s="207"/>
      <c r="AT173" s="103" t="s">
        <v>212</v>
      </c>
      <c r="AU173" s="103" t="s">
        <v>83</v>
      </c>
      <c r="AV173" s="15" t="s">
        <v>211</v>
      </c>
      <c r="AW173" s="15" t="s">
        <v>32</v>
      </c>
      <c r="AX173" s="15" t="s">
        <v>81</v>
      </c>
      <c r="AY173" s="103" t="s">
        <v>204</v>
      </c>
    </row>
    <row r="174" spans="1:65" s="2" customFormat="1" ht="37.9" customHeight="1" x14ac:dyDescent="0.2">
      <c r="A174" s="111"/>
      <c r="B174" s="112"/>
      <c r="C174" s="215" t="s">
        <v>313</v>
      </c>
      <c r="D174" s="215" t="s">
        <v>1071</v>
      </c>
      <c r="E174" s="216" t="s">
        <v>3615</v>
      </c>
      <c r="F174" s="217" t="s">
        <v>3616</v>
      </c>
      <c r="G174" s="218" t="s">
        <v>282</v>
      </c>
      <c r="H174" s="219">
        <v>4</v>
      </c>
      <c r="I174" s="220"/>
      <c r="J174" s="220">
        <f>ROUND(I174*H174,2)</f>
        <v>0</v>
      </c>
      <c r="K174" s="221"/>
      <c r="L174" s="222"/>
      <c r="M174" s="223" t="s">
        <v>1</v>
      </c>
      <c r="N174" s="224" t="s">
        <v>40</v>
      </c>
      <c r="O174" s="196">
        <v>0</v>
      </c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278</v>
      </c>
      <c r="AT174" s="99" t="s">
        <v>1071</v>
      </c>
      <c r="AU174" s="99" t="s">
        <v>83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211</v>
      </c>
      <c r="BM174" s="99" t="s">
        <v>223</v>
      </c>
    </row>
    <row r="175" spans="1:65" s="14" customFormat="1" x14ac:dyDescent="0.2">
      <c r="A175" s="198"/>
      <c r="B175" s="199"/>
      <c r="C175" s="198"/>
      <c r="D175" s="200" t="s">
        <v>212</v>
      </c>
      <c r="E175" s="201" t="s">
        <v>1</v>
      </c>
      <c r="F175" s="202" t="s">
        <v>211</v>
      </c>
      <c r="G175" s="198"/>
      <c r="H175" s="203">
        <v>4</v>
      </c>
      <c r="I175" s="198"/>
      <c r="J175" s="198"/>
      <c r="K175" s="198"/>
      <c r="L175" s="199"/>
      <c r="M175" s="204"/>
      <c r="N175" s="205"/>
      <c r="O175" s="205"/>
      <c r="P175" s="205"/>
      <c r="Q175" s="205"/>
      <c r="R175" s="205"/>
      <c r="S175" s="205"/>
      <c r="T175" s="206"/>
      <c r="U175" s="198"/>
      <c r="V175" s="198"/>
      <c r="AT175" s="102" t="s">
        <v>212</v>
      </c>
      <c r="AU175" s="102" t="s">
        <v>83</v>
      </c>
      <c r="AV175" s="14" t="s">
        <v>83</v>
      </c>
      <c r="AW175" s="14" t="s">
        <v>32</v>
      </c>
      <c r="AX175" s="14" t="s">
        <v>75</v>
      </c>
      <c r="AY175" s="102" t="s">
        <v>204</v>
      </c>
    </row>
    <row r="176" spans="1:65" s="15" customFormat="1" x14ac:dyDescent="0.2">
      <c r="A176" s="207"/>
      <c r="B176" s="208"/>
      <c r="C176" s="207"/>
      <c r="D176" s="200" t="s">
        <v>212</v>
      </c>
      <c r="E176" s="209" t="s">
        <v>1</v>
      </c>
      <c r="F176" s="210" t="s">
        <v>227</v>
      </c>
      <c r="G176" s="207"/>
      <c r="H176" s="211">
        <v>4</v>
      </c>
      <c r="I176" s="207"/>
      <c r="J176" s="207"/>
      <c r="K176" s="207"/>
      <c r="L176" s="208"/>
      <c r="M176" s="212"/>
      <c r="N176" s="213"/>
      <c r="O176" s="213"/>
      <c r="P176" s="213"/>
      <c r="Q176" s="213"/>
      <c r="R176" s="213"/>
      <c r="S176" s="213"/>
      <c r="T176" s="214"/>
      <c r="U176" s="207"/>
      <c r="V176" s="207"/>
      <c r="AT176" s="103" t="s">
        <v>212</v>
      </c>
      <c r="AU176" s="103" t="s">
        <v>83</v>
      </c>
      <c r="AV176" s="15" t="s">
        <v>211</v>
      </c>
      <c r="AW176" s="15" t="s">
        <v>32</v>
      </c>
      <c r="AX176" s="15" t="s">
        <v>81</v>
      </c>
      <c r="AY176" s="103" t="s">
        <v>204</v>
      </c>
    </row>
    <row r="177" spans="1:65" s="2" customFormat="1" ht="33" customHeight="1" x14ac:dyDescent="0.2">
      <c r="A177" s="111"/>
      <c r="B177" s="112"/>
      <c r="C177" s="187" t="s">
        <v>386</v>
      </c>
      <c r="D177" s="187" t="s">
        <v>207</v>
      </c>
      <c r="E177" s="188" t="s">
        <v>3617</v>
      </c>
      <c r="F177" s="189" t="s">
        <v>3618</v>
      </c>
      <c r="G177" s="190" t="s">
        <v>282</v>
      </c>
      <c r="H177" s="191">
        <v>6</v>
      </c>
      <c r="I177" s="192"/>
      <c r="J177" s="192">
        <f t="shared" ref="J177:J183" si="10">ROUND(I177*H177,2)</f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 t="shared" ref="P177:P183" si="11">O177*H177</f>
        <v>0</v>
      </c>
      <c r="Q177" s="196">
        <v>0</v>
      </c>
      <c r="R177" s="196">
        <f t="shared" ref="R177:R183" si="12">Q177*H177</f>
        <v>0</v>
      </c>
      <c r="S177" s="196">
        <v>0</v>
      </c>
      <c r="T177" s="197">
        <f t="shared" ref="T177:T183" si="13">S177*H177</f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 t="shared" ref="BE177:BE183" si="14">IF(N177="základní",J177,0)</f>
        <v>0</v>
      </c>
      <c r="BF177" s="100">
        <f t="shared" ref="BF177:BF183" si="15">IF(N177="snížená",J177,0)</f>
        <v>0</v>
      </c>
      <c r="BG177" s="100">
        <f t="shared" ref="BG177:BG183" si="16">IF(N177="zákl. přenesená",J177,0)</f>
        <v>0</v>
      </c>
      <c r="BH177" s="100">
        <f t="shared" ref="BH177:BH183" si="17">IF(N177="sníž. přenesená",J177,0)</f>
        <v>0</v>
      </c>
      <c r="BI177" s="100">
        <f t="shared" ref="BI177:BI183" si="18">IF(N177="nulová",J177,0)</f>
        <v>0</v>
      </c>
      <c r="BJ177" s="18" t="s">
        <v>81</v>
      </c>
      <c r="BK177" s="100">
        <f t="shared" ref="BK177:BK183" si="19">ROUND(I177*H177,2)</f>
        <v>0</v>
      </c>
      <c r="BL177" s="18" t="s">
        <v>211</v>
      </c>
      <c r="BM177" s="99" t="s">
        <v>389</v>
      </c>
    </row>
    <row r="178" spans="1:65" s="2" customFormat="1" ht="16.5" customHeight="1" x14ac:dyDescent="0.2">
      <c r="A178" s="111"/>
      <c r="B178" s="112"/>
      <c r="C178" s="215" t="s">
        <v>316</v>
      </c>
      <c r="D178" s="215" t="s">
        <v>1071</v>
      </c>
      <c r="E178" s="216" t="s">
        <v>3619</v>
      </c>
      <c r="F178" s="217" t="s">
        <v>3620</v>
      </c>
      <c r="G178" s="218" t="s">
        <v>282</v>
      </c>
      <c r="H178" s="219">
        <v>1</v>
      </c>
      <c r="I178" s="220"/>
      <c r="J178" s="220">
        <f t="shared" si="10"/>
        <v>0</v>
      </c>
      <c r="K178" s="221"/>
      <c r="L178" s="222"/>
      <c r="M178" s="223" t="s">
        <v>1</v>
      </c>
      <c r="N178" s="224" t="s">
        <v>40</v>
      </c>
      <c r="O178" s="196">
        <v>0</v>
      </c>
      <c r="P178" s="196">
        <f t="shared" si="11"/>
        <v>0</v>
      </c>
      <c r="Q178" s="196">
        <v>0</v>
      </c>
      <c r="R178" s="196">
        <f t="shared" si="12"/>
        <v>0</v>
      </c>
      <c r="S178" s="196">
        <v>0</v>
      </c>
      <c r="T178" s="197">
        <f t="shared" si="13"/>
        <v>0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278</v>
      </c>
      <c r="AT178" s="99" t="s">
        <v>1071</v>
      </c>
      <c r="AU178" s="99" t="s">
        <v>83</v>
      </c>
      <c r="AY178" s="18" t="s">
        <v>204</v>
      </c>
      <c r="BE178" s="100">
        <f t="shared" si="14"/>
        <v>0</v>
      </c>
      <c r="BF178" s="100">
        <f t="shared" si="15"/>
        <v>0</v>
      </c>
      <c r="BG178" s="100">
        <f t="shared" si="16"/>
        <v>0</v>
      </c>
      <c r="BH178" s="100">
        <f t="shared" si="17"/>
        <v>0</v>
      </c>
      <c r="BI178" s="100">
        <f t="shared" si="18"/>
        <v>0</v>
      </c>
      <c r="BJ178" s="18" t="s">
        <v>81</v>
      </c>
      <c r="BK178" s="100">
        <f t="shared" si="19"/>
        <v>0</v>
      </c>
      <c r="BL178" s="18" t="s">
        <v>211</v>
      </c>
      <c r="BM178" s="99" t="s">
        <v>406</v>
      </c>
    </row>
    <row r="179" spans="1:65" s="2" customFormat="1" ht="24.2" customHeight="1" x14ac:dyDescent="0.2">
      <c r="A179" s="111"/>
      <c r="B179" s="112"/>
      <c r="C179" s="215" t="s">
        <v>7</v>
      </c>
      <c r="D179" s="215" t="s">
        <v>1071</v>
      </c>
      <c r="E179" s="216" t="s">
        <v>3621</v>
      </c>
      <c r="F179" s="217" t="s">
        <v>3622</v>
      </c>
      <c r="G179" s="218" t="s">
        <v>282</v>
      </c>
      <c r="H179" s="219">
        <v>1</v>
      </c>
      <c r="I179" s="220"/>
      <c r="J179" s="220">
        <f t="shared" si="10"/>
        <v>0</v>
      </c>
      <c r="K179" s="221"/>
      <c r="L179" s="222"/>
      <c r="M179" s="223" t="s">
        <v>1</v>
      </c>
      <c r="N179" s="224" t="s">
        <v>40</v>
      </c>
      <c r="O179" s="196">
        <v>0</v>
      </c>
      <c r="P179" s="196">
        <f t="shared" si="11"/>
        <v>0</v>
      </c>
      <c r="Q179" s="196">
        <v>0</v>
      </c>
      <c r="R179" s="196">
        <f t="shared" si="12"/>
        <v>0</v>
      </c>
      <c r="S179" s="196">
        <v>0</v>
      </c>
      <c r="T179" s="197">
        <f t="shared" si="13"/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278</v>
      </c>
      <c r="AT179" s="99" t="s">
        <v>1071</v>
      </c>
      <c r="AU179" s="99" t="s">
        <v>83</v>
      </c>
      <c r="AY179" s="18" t="s">
        <v>204</v>
      </c>
      <c r="BE179" s="100">
        <f t="shared" si="14"/>
        <v>0</v>
      </c>
      <c r="BF179" s="100">
        <f t="shared" si="15"/>
        <v>0</v>
      </c>
      <c r="BG179" s="100">
        <f t="shared" si="16"/>
        <v>0</v>
      </c>
      <c r="BH179" s="100">
        <f t="shared" si="17"/>
        <v>0</v>
      </c>
      <c r="BI179" s="100">
        <f t="shared" si="18"/>
        <v>0</v>
      </c>
      <c r="BJ179" s="18" t="s">
        <v>81</v>
      </c>
      <c r="BK179" s="100">
        <f t="shared" si="19"/>
        <v>0</v>
      </c>
      <c r="BL179" s="18" t="s">
        <v>211</v>
      </c>
      <c r="BM179" s="99" t="s">
        <v>410</v>
      </c>
    </row>
    <row r="180" spans="1:65" s="2" customFormat="1" ht="24.2" customHeight="1" x14ac:dyDescent="0.2">
      <c r="A180" s="111"/>
      <c r="B180" s="112"/>
      <c r="C180" s="215" t="s">
        <v>320</v>
      </c>
      <c r="D180" s="215" t="s">
        <v>1071</v>
      </c>
      <c r="E180" s="216" t="s">
        <v>3623</v>
      </c>
      <c r="F180" s="217" t="s">
        <v>3624</v>
      </c>
      <c r="G180" s="218" t="s">
        <v>282</v>
      </c>
      <c r="H180" s="219">
        <v>1</v>
      </c>
      <c r="I180" s="220"/>
      <c r="J180" s="220">
        <f t="shared" si="10"/>
        <v>0</v>
      </c>
      <c r="K180" s="221"/>
      <c r="L180" s="222"/>
      <c r="M180" s="223" t="s">
        <v>1</v>
      </c>
      <c r="N180" s="224" t="s">
        <v>40</v>
      </c>
      <c r="O180" s="196">
        <v>0</v>
      </c>
      <c r="P180" s="196">
        <f t="shared" si="11"/>
        <v>0</v>
      </c>
      <c r="Q180" s="196">
        <v>0</v>
      </c>
      <c r="R180" s="196">
        <f t="shared" si="12"/>
        <v>0</v>
      </c>
      <c r="S180" s="196">
        <v>0</v>
      </c>
      <c r="T180" s="197">
        <f t="shared" si="13"/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278</v>
      </c>
      <c r="AT180" s="99" t="s">
        <v>1071</v>
      </c>
      <c r="AU180" s="99" t="s">
        <v>83</v>
      </c>
      <c r="AY180" s="18" t="s">
        <v>204</v>
      </c>
      <c r="BE180" s="100">
        <f t="shared" si="14"/>
        <v>0</v>
      </c>
      <c r="BF180" s="100">
        <f t="shared" si="15"/>
        <v>0</v>
      </c>
      <c r="BG180" s="100">
        <f t="shared" si="16"/>
        <v>0</v>
      </c>
      <c r="BH180" s="100">
        <f t="shared" si="17"/>
        <v>0</v>
      </c>
      <c r="BI180" s="100">
        <f t="shared" si="18"/>
        <v>0</v>
      </c>
      <c r="BJ180" s="18" t="s">
        <v>81</v>
      </c>
      <c r="BK180" s="100">
        <f t="shared" si="19"/>
        <v>0</v>
      </c>
      <c r="BL180" s="18" t="s">
        <v>211</v>
      </c>
      <c r="BM180" s="99" t="s">
        <v>418</v>
      </c>
    </row>
    <row r="181" spans="1:65" s="2" customFormat="1" ht="24.2" customHeight="1" x14ac:dyDescent="0.2">
      <c r="A181" s="111"/>
      <c r="B181" s="112"/>
      <c r="C181" s="215" t="s">
        <v>435</v>
      </c>
      <c r="D181" s="215" t="s">
        <v>1071</v>
      </c>
      <c r="E181" s="216" t="s">
        <v>3625</v>
      </c>
      <c r="F181" s="217" t="s">
        <v>3626</v>
      </c>
      <c r="G181" s="218" t="s">
        <v>282</v>
      </c>
      <c r="H181" s="219">
        <v>1</v>
      </c>
      <c r="I181" s="220"/>
      <c r="J181" s="220">
        <f t="shared" si="10"/>
        <v>0</v>
      </c>
      <c r="K181" s="221"/>
      <c r="L181" s="222"/>
      <c r="M181" s="223" t="s">
        <v>1</v>
      </c>
      <c r="N181" s="224" t="s">
        <v>40</v>
      </c>
      <c r="O181" s="196">
        <v>0</v>
      </c>
      <c r="P181" s="196">
        <f t="shared" si="11"/>
        <v>0</v>
      </c>
      <c r="Q181" s="196">
        <v>0</v>
      </c>
      <c r="R181" s="196">
        <f t="shared" si="12"/>
        <v>0</v>
      </c>
      <c r="S181" s="196">
        <v>0</v>
      </c>
      <c r="T181" s="197">
        <f t="shared" si="13"/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278</v>
      </c>
      <c r="AT181" s="99" t="s">
        <v>1071</v>
      </c>
      <c r="AU181" s="99" t="s">
        <v>83</v>
      </c>
      <c r="AY181" s="18" t="s">
        <v>204</v>
      </c>
      <c r="BE181" s="100">
        <f t="shared" si="14"/>
        <v>0</v>
      </c>
      <c r="BF181" s="100">
        <f t="shared" si="15"/>
        <v>0</v>
      </c>
      <c r="BG181" s="100">
        <f t="shared" si="16"/>
        <v>0</v>
      </c>
      <c r="BH181" s="100">
        <f t="shared" si="17"/>
        <v>0</v>
      </c>
      <c r="BI181" s="100">
        <f t="shared" si="18"/>
        <v>0</v>
      </c>
      <c r="BJ181" s="18" t="s">
        <v>81</v>
      </c>
      <c r="BK181" s="100">
        <f t="shared" si="19"/>
        <v>0</v>
      </c>
      <c r="BL181" s="18" t="s">
        <v>211</v>
      </c>
      <c r="BM181" s="99" t="s">
        <v>438</v>
      </c>
    </row>
    <row r="182" spans="1:65" s="2" customFormat="1" ht="24.2" customHeight="1" x14ac:dyDescent="0.2">
      <c r="A182" s="111"/>
      <c r="B182" s="112"/>
      <c r="C182" s="215" t="s">
        <v>333</v>
      </c>
      <c r="D182" s="215" t="s">
        <v>1071</v>
      </c>
      <c r="E182" s="216" t="s">
        <v>3627</v>
      </c>
      <c r="F182" s="217" t="s">
        <v>3628</v>
      </c>
      <c r="G182" s="218" t="s">
        <v>282</v>
      </c>
      <c r="H182" s="219">
        <v>1</v>
      </c>
      <c r="I182" s="220"/>
      <c r="J182" s="220">
        <f t="shared" si="10"/>
        <v>0</v>
      </c>
      <c r="K182" s="221"/>
      <c r="L182" s="222"/>
      <c r="M182" s="223" t="s">
        <v>1</v>
      </c>
      <c r="N182" s="224" t="s">
        <v>40</v>
      </c>
      <c r="O182" s="196">
        <v>0</v>
      </c>
      <c r="P182" s="196">
        <f t="shared" si="11"/>
        <v>0</v>
      </c>
      <c r="Q182" s="196">
        <v>0</v>
      </c>
      <c r="R182" s="196">
        <f t="shared" si="12"/>
        <v>0</v>
      </c>
      <c r="S182" s="196">
        <v>0</v>
      </c>
      <c r="T182" s="197">
        <f t="shared" si="13"/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278</v>
      </c>
      <c r="AT182" s="99" t="s">
        <v>1071</v>
      </c>
      <c r="AU182" s="99" t="s">
        <v>83</v>
      </c>
      <c r="AY182" s="18" t="s">
        <v>204</v>
      </c>
      <c r="BE182" s="100">
        <f t="shared" si="14"/>
        <v>0</v>
      </c>
      <c r="BF182" s="100">
        <f t="shared" si="15"/>
        <v>0</v>
      </c>
      <c r="BG182" s="100">
        <f t="shared" si="16"/>
        <v>0</v>
      </c>
      <c r="BH182" s="100">
        <f t="shared" si="17"/>
        <v>0</v>
      </c>
      <c r="BI182" s="100">
        <f t="shared" si="18"/>
        <v>0</v>
      </c>
      <c r="BJ182" s="18" t="s">
        <v>81</v>
      </c>
      <c r="BK182" s="100">
        <f t="shared" si="19"/>
        <v>0</v>
      </c>
      <c r="BL182" s="18" t="s">
        <v>211</v>
      </c>
      <c r="BM182" s="99" t="s">
        <v>445</v>
      </c>
    </row>
    <row r="183" spans="1:65" s="2" customFormat="1" ht="24.2" customHeight="1" x14ac:dyDescent="0.2">
      <c r="A183" s="111"/>
      <c r="B183" s="112"/>
      <c r="C183" s="215" t="s">
        <v>397</v>
      </c>
      <c r="D183" s="215" t="s">
        <v>1071</v>
      </c>
      <c r="E183" s="216" t="s">
        <v>3629</v>
      </c>
      <c r="F183" s="217" t="s">
        <v>3630</v>
      </c>
      <c r="G183" s="218" t="s">
        <v>282</v>
      </c>
      <c r="H183" s="219">
        <v>1</v>
      </c>
      <c r="I183" s="220"/>
      <c r="J183" s="220">
        <f t="shared" si="10"/>
        <v>0</v>
      </c>
      <c r="K183" s="221"/>
      <c r="L183" s="222"/>
      <c r="M183" s="223" t="s">
        <v>1</v>
      </c>
      <c r="N183" s="224" t="s">
        <v>40</v>
      </c>
      <c r="O183" s="196">
        <v>0</v>
      </c>
      <c r="P183" s="196">
        <f t="shared" si="11"/>
        <v>0</v>
      </c>
      <c r="Q183" s="196">
        <v>0</v>
      </c>
      <c r="R183" s="196">
        <f t="shared" si="12"/>
        <v>0</v>
      </c>
      <c r="S183" s="196">
        <v>0</v>
      </c>
      <c r="T183" s="197">
        <f t="shared" si="13"/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278</v>
      </c>
      <c r="AT183" s="99" t="s">
        <v>1071</v>
      </c>
      <c r="AU183" s="99" t="s">
        <v>83</v>
      </c>
      <c r="AY183" s="18" t="s">
        <v>204</v>
      </c>
      <c r="BE183" s="100">
        <f t="shared" si="14"/>
        <v>0</v>
      </c>
      <c r="BF183" s="100">
        <f t="shared" si="15"/>
        <v>0</v>
      </c>
      <c r="BG183" s="100">
        <f t="shared" si="16"/>
        <v>0</v>
      </c>
      <c r="BH183" s="100">
        <f t="shared" si="17"/>
        <v>0</v>
      </c>
      <c r="BI183" s="100">
        <f t="shared" si="18"/>
        <v>0</v>
      </c>
      <c r="BJ183" s="18" t="s">
        <v>81</v>
      </c>
      <c r="BK183" s="100">
        <f t="shared" si="19"/>
        <v>0</v>
      </c>
      <c r="BL183" s="18" t="s">
        <v>211</v>
      </c>
      <c r="BM183" s="99" t="s">
        <v>462</v>
      </c>
    </row>
    <row r="184" spans="1:65" s="12" customFormat="1" ht="22.9" customHeight="1" x14ac:dyDescent="0.2">
      <c r="A184" s="176"/>
      <c r="B184" s="177"/>
      <c r="C184" s="176"/>
      <c r="D184" s="178" t="s">
        <v>74</v>
      </c>
      <c r="E184" s="185" t="s">
        <v>3631</v>
      </c>
      <c r="F184" s="185" t="s">
        <v>3632</v>
      </c>
      <c r="G184" s="176"/>
      <c r="H184" s="176"/>
      <c r="I184" s="176"/>
      <c r="J184" s="186">
        <f>BK184</f>
        <v>0</v>
      </c>
      <c r="K184" s="176"/>
      <c r="L184" s="177"/>
      <c r="M184" s="181"/>
      <c r="N184" s="182"/>
      <c r="O184" s="182"/>
      <c r="P184" s="183">
        <f>SUM(P185:P254)</f>
        <v>0</v>
      </c>
      <c r="Q184" s="182"/>
      <c r="R184" s="183">
        <f>SUM(R185:R254)</f>
        <v>0</v>
      </c>
      <c r="S184" s="182"/>
      <c r="T184" s="184">
        <f>SUM(T185:T254)</f>
        <v>0</v>
      </c>
      <c r="U184" s="176"/>
      <c r="V184" s="176"/>
      <c r="AR184" s="96" t="s">
        <v>81</v>
      </c>
      <c r="AT184" s="97" t="s">
        <v>74</v>
      </c>
      <c r="AU184" s="97" t="s">
        <v>81</v>
      </c>
      <c r="AY184" s="96" t="s">
        <v>204</v>
      </c>
      <c r="BK184" s="98">
        <f>SUM(BK185:BK254)</f>
        <v>0</v>
      </c>
    </row>
    <row r="185" spans="1:65" s="2" customFormat="1" ht="44.25" customHeight="1" x14ac:dyDescent="0.2">
      <c r="A185" s="111"/>
      <c r="B185" s="112"/>
      <c r="C185" s="187" t="s">
        <v>350</v>
      </c>
      <c r="D185" s="187" t="s">
        <v>207</v>
      </c>
      <c r="E185" s="188" t="s">
        <v>3633</v>
      </c>
      <c r="F185" s="189" t="s">
        <v>3634</v>
      </c>
      <c r="G185" s="190" t="s">
        <v>282</v>
      </c>
      <c r="H185" s="191">
        <v>2</v>
      </c>
      <c r="I185" s="192"/>
      <c r="J185" s="192">
        <f>ROUND(I185*H185,2)</f>
        <v>0</v>
      </c>
      <c r="K185" s="193"/>
      <c r="L185" s="112"/>
      <c r="M185" s="194" t="s">
        <v>1</v>
      </c>
      <c r="N185" s="195" t="s">
        <v>40</v>
      </c>
      <c r="O185" s="196">
        <v>0</v>
      </c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  <c r="AR185" s="99" t="s">
        <v>211</v>
      </c>
      <c r="AT185" s="99" t="s">
        <v>207</v>
      </c>
      <c r="AU185" s="99" t="s">
        <v>83</v>
      </c>
      <c r="AY185" s="18" t="s">
        <v>204</v>
      </c>
      <c r="BE185" s="100">
        <f>IF(N185="základní",J185,0)</f>
        <v>0</v>
      </c>
      <c r="BF185" s="100">
        <f>IF(N185="snížená",J185,0)</f>
        <v>0</v>
      </c>
      <c r="BG185" s="100">
        <f>IF(N185="zákl. přenesená",J185,0)</f>
        <v>0</v>
      </c>
      <c r="BH185" s="100">
        <f>IF(N185="sníž. přenesená",J185,0)</f>
        <v>0</v>
      </c>
      <c r="BI185" s="100">
        <f>IF(N185="nulová",J185,0)</f>
        <v>0</v>
      </c>
      <c r="BJ185" s="18" t="s">
        <v>81</v>
      </c>
      <c r="BK185" s="100">
        <f>ROUND(I185*H185,2)</f>
        <v>0</v>
      </c>
      <c r="BL185" s="18" t="s">
        <v>211</v>
      </c>
      <c r="BM185" s="99" t="s">
        <v>467</v>
      </c>
    </row>
    <row r="186" spans="1:65" s="2" customFormat="1" ht="16.5" customHeight="1" x14ac:dyDescent="0.2">
      <c r="A186" s="111"/>
      <c r="B186" s="112"/>
      <c r="C186" s="215" t="s">
        <v>469</v>
      </c>
      <c r="D186" s="215" t="s">
        <v>1071</v>
      </c>
      <c r="E186" s="216" t="s">
        <v>3635</v>
      </c>
      <c r="F186" s="217" t="s">
        <v>3636</v>
      </c>
      <c r="G186" s="218" t="s">
        <v>282</v>
      </c>
      <c r="H186" s="219">
        <v>2</v>
      </c>
      <c r="I186" s="220"/>
      <c r="J186" s="220">
        <f>ROUND(I186*H186,2)</f>
        <v>0</v>
      </c>
      <c r="K186" s="221"/>
      <c r="L186" s="222"/>
      <c r="M186" s="223" t="s">
        <v>1</v>
      </c>
      <c r="N186" s="224" t="s">
        <v>40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278</v>
      </c>
      <c r="AT186" s="99" t="s">
        <v>1071</v>
      </c>
      <c r="AU186" s="99" t="s">
        <v>83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211</v>
      </c>
      <c r="BM186" s="99" t="s">
        <v>472</v>
      </c>
    </row>
    <row r="187" spans="1:65" s="14" customFormat="1" x14ac:dyDescent="0.2">
      <c r="A187" s="198"/>
      <c r="B187" s="199"/>
      <c r="C187" s="198"/>
      <c r="D187" s="200" t="s">
        <v>212</v>
      </c>
      <c r="E187" s="201" t="s">
        <v>1</v>
      </c>
      <c r="F187" s="202" t="s">
        <v>83</v>
      </c>
      <c r="G187" s="198"/>
      <c r="H187" s="203">
        <v>2</v>
      </c>
      <c r="I187" s="198"/>
      <c r="J187" s="198"/>
      <c r="K187" s="198"/>
      <c r="L187" s="199"/>
      <c r="M187" s="204"/>
      <c r="N187" s="205"/>
      <c r="O187" s="205"/>
      <c r="P187" s="205"/>
      <c r="Q187" s="205"/>
      <c r="R187" s="205"/>
      <c r="S187" s="205"/>
      <c r="T187" s="206"/>
      <c r="U187" s="198"/>
      <c r="V187" s="198"/>
      <c r="AT187" s="102" t="s">
        <v>212</v>
      </c>
      <c r="AU187" s="102" t="s">
        <v>83</v>
      </c>
      <c r="AV187" s="14" t="s">
        <v>83</v>
      </c>
      <c r="AW187" s="14" t="s">
        <v>32</v>
      </c>
      <c r="AX187" s="14" t="s">
        <v>75</v>
      </c>
      <c r="AY187" s="102" t="s">
        <v>204</v>
      </c>
    </row>
    <row r="188" spans="1:65" s="15" customFormat="1" x14ac:dyDescent="0.2">
      <c r="A188" s="207"/>
      <c r="B188" s="208"/>
      <c r="C188" s="207"/>
      <c r="D188" s="200" t="s">
        <v>212</v>
      </c>
      <c r="E188" s="209" t="s">
        <v>1</v>
      </c>
      <c r="F188" s="210" t="s">
        <v>227</v>
      </c>
      <c r="G188" s="207"/>
      <c r="H188" s="211">
        <v>2</v>
      </c>
      <c r="I188" s="207"/>
      <c r="J188" s="207"/>
      <c r="K188" s="207"/>
      <c r="L188" s="208"/>
      <c r="M188" s="212"/>
      <c r="N188" s="213"/>
      <c r="O188" s="213"/>
      <c r="P188" s="213"/>
      <c r="Q188" s="213"/>
      <c r="R188" s="213"/>
      <c r="S188" s="213"/>
      <c r="T188" s="214"/>
      <c r="U188" s="207"/>
      <c r="V188" s="207"/>
      <c r="AT188" s="103" t="s">
        <v>212</v>
      </c>
      <c r="AU188" s="103" t="s">
        <v>83</v>
      </c>
      <c r="AV188" s="15" t="s">
        <v>211</v>
      </c>
      <c r="AW188" s="15" t="s">
        <v>32</v>
      </c>
      <c r="AX188" s="15" t="s">
        <v>81</v>
      </c>
      <c r="AY188" s="103" t="s">
        <v>204</v>
      </c>
    </row>
    <row r="189" spans="1:65" s="2" customFormat="1" ht="49.15" customHeight="1" x14ac:dyDescent="0.2">
      <c r="A189" s="111"/>
      <c r="B189" s="112"/>
      <c r="C189" s="187" t="s">
        <v>355</v>
      </c>
      <c r="D189" s="187" t="s">
        <v>207</v>
      </c>
      <c r="E189" s="188" t="s">
        <v>3637</v>
      </c>
      <c r="F189" s="189" t="s">
        <v>3638</v>
      </c>
      <c r="G189" s="190" t="s">
        <v>282</v>
      </c>
      <c r="H189" s="191">
        <v>3</v>
      </c>
      <c r="I189" s="192"/>
      <c r="J189" s="192">
        <f>ROUND(I189*H189,2)</f>
        <v>0</v>
      </c>
      <c r="K189" s="193"/>
      <c r="L189" s="112"/>
      <c r="M189" s="194" t="s">
        <v>1</v>
      </c>
      <c r="N189" s="195" t="s">
        <v>40</v>
      </c>
      <c r="O189" s="196">
        <v>0</v>
      </c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211</v>
      </c>
      <c r="AT189" s="99" t="s">
        <v>207</v>
      </c>
      <c r="AU189" s="99" t="s">
        <v>83</v>
      </c>
      <c r="AY189" s="18" t="s">
        <v>204</v>
      </c>
      <c r="BE189" s="100">
        <f>IF(N189="základní",J189,0)</f>
        <v>0</v>
      </c>
      <c r="BF189" s="100">
        <f>IF(N189="snížená",J189,0)</f>
        <v>0</v>
      </c>
      <c r="BG189" s="100">
        <f>IF(N189="zákl. přenesená",J189,0)</f>
        <v>0</v>
      </c>
      <c r="BH189" s="100">
        <f>IF(N189="sníž. přenesená",J189,0)</f>
        <v>0</v>
      </c>
      <c r="BI189" s="100">
        <f>IF(N189="nulová",J189,0)</f>
        <v>0</v>
      </c>
      <c r="BJ189" s="18" t="s">
        <v>81</v>
      </c>
      <c r="BK189" s="100">
        <f>ROUND(I189*H189,2)</f>
        <v>0</v>
      </c>
      <c r="BL189" s="18" t="s">
        <v>211</v>
      </c>
      <c r="BM189" s="99" t="s">
        <v>481</v>
      </c>
    </row>
    <row r="190" spans="1:65" s="2" customFormat="1" ht="16.5" customHeight="1" x14ac:dyDescent="0.2">
      <c r="A190" s="111"/>
      <c r="B190" s="112"/>
      <c r="C190" s="215" t="s">
        <v>487</v>
      </c>
      <c r="D190" s="215" t="s">
        <v>1071</v>
      </c>
      <c r="E190" s="216" t="s">
        <v>3639</v>
      </c>
      <c r="F190" s="217" t="s">
        <v>3640</v>
      </c>
      <c r="G190" s="218" t="s">
        <v>282</v>
      </c>
      <c r="H190" s="219">
        <v>3</v>
      </c>
      <c r="I190" s="220"/>
      <c r="J190" s="220">
        <f>ROUND(I190*H190,2)</f>
        <v>0</v>
      </c>
      <c r="K190" s="221"/>
      <c r="L190" s="222"/>
      <c r="M190" s="223" t="s">
        <v>1</v>
      </c>
      <c r="N190" s="224" t="s">
        <v>40</v>
      </c>
      <c r="O190" s="196">
        <v>0</v>
      </c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278</v>
      </c>
      <c r="AT190" s="99" t="s">
        <v>1071</v>
      </c>
      <c r="AU190" s="99" t="s">
        <v>83</v>
      </c>
      <c r="AY190" s="18" t="s">
        <v>204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8" t="s">
        <v>81</v>
      </c>
      <c r="BK190" s="100">
        <f>ROUND(I190*H190,2)</f>
        <v>0</v>
      </c>
      <c r="BL190" s="18" t="s">
        <v>211</v>
      </c>
      <c r="BM190" s="99" t="s">
        <v>490</v>
      </c>
    </row>
    <row r="191" spans="1:65" s="14" customFormat="1" x14ac:dyDescent="0.2">
      <c r="A191" s="198"/>
      <c r="B191" s="199"/>
      <c r="C191" s="198"/>
      <c r="D191" s="200" t="s">
        <v>212</v>
      </c>
      <c r="E191" s="201" t="s">
        <v>1</v>
      </c>
      <c r="F191" s="202" t="s">
        <v>3641</v>
      </c>
      <c r="G191" s="198"/>
      <c r="H191" s="203">
        <v>3</v>
      </c>
      <c r="I191" s="198"/>
      <c r="J191" s="198"/>
      <c r="K191" s="198"/>
      <c r="L191" s="199"/>
      <c r="M191" s="204"/>
      <c r="N191" s="205"/>
      <c r="O191" s="205"/>
      <c r="P191" s="205"/>
      <c r="Q191" s="205"/>
      <c r="R191" s="205"/>
      <c r="S191" s="205"/>
      <c r="T191" s="206"/>
      <c r="U191" s="198"/>
      <c r="V191" s="198"/>
      <c r="AT191" s="102" t="s">
        <v>212</v>
      </c>
      <c r="AU191" s="102" t="s">
        <v>83</v>
      </c>
      <c r="AV191" s="14" t="s">
        <v>83</v>
      </c>
      <c r="AW191" s="14" t="s">
        <v>32</v>
      </c>
      <c r="AX191" s="14" t="s">
        <v>75</v>
      </c>
      <c r="AY191" s="102" t="s">
        <v>204</v>
      </c>
    </row>
    <row r="192" spans="1:65" s="15" customFormat="1" x14ac:dyDescent="0.2">
      <c r="A192" s="207"/>
      <c r="B192" s="208"/>
      <c r="C192" s="207"/>
      <c r="D192" s="200" t="s">
        <v>212</v>
      </c>
      <c r="E192" s="209" t="s">
        <v>1</v>
      </c>
      <c r="F192" s="210" t="s">
        <v>227</v>
      </c>
      <c r="G192" s="207"/>
      <c r="H192" s="211">
        <v>3</v>
      </c>
      <c r="I192" s="207"/>
      <c r="J192" s="207"/>
      <c r="K192" s="207"/>
      <c r="L192" s="208"/>
      <c r="M192" s="212"/>
      <c r="N192" s="213"/>
      <c r="O192" s="213"/>
      <c r="P192" s="213"/>
      <c r="Q192" s="213"/>
      <c r="R192" s="213"/>
      <c r="S192" s="213"/>
      <c r="T192" s="214"/>
      <c r="U192" s="207"/>
      <c r="V192" s="207"/>
      <c r="AT192" s="103" t="s">
        <v>212</v>
      </c>
      <c r="AU192" s="103" t="s">
        <v>83</v>
      </c>
      <c r="AV192" s="15" t="s">
        <v>211</v>
      </c>
      <c r="AW192" s="15" t="s">
        <v>32</v>
      </c>
      <c r="AX192" s="15" t="s">
        <v>81</v>
      </c>
      <c r="AY192" s="103" t="s">
        <v>204</v>
      </c>
    </row>
    <row r="193" spans="1:65" s="2" customFormat="1" ht="49.15" customHeight="1" x14ac:dyDescent="0.2">
      <c r="A193" s="111"/>
      <c r="B193" s="112"/>
      <c r="C193" s="187" t="s">
        <v>362</v>
      </c>
      <c r="D193" s="187" t="s">
        <v>207</v>
      </c>
      <c r="E193" s="188" t="s">
        <v>3642</v>
      </c>
      <c r="F193" s="189" t="s">
        <v>3643</v>
      </c>
      <c r="G193" s="190" t="s">
        <v>282</v>
      </c>
      <c r="H193" s="191">
        <v>1</v>
      </c>
      <c r="I193" s="192"/>
      <c r="J193" s="192">
        <f>ROUND(I193*H193,2)</f>
        <v>0</v>
      </c>
      <c r="K193" s="193"/>
      <c r="L193" s="112"/>
      <c r="M193" s="194" t="s">
        <v>1</v>
      </c>
      <c r="N193" s="195" t="s">
        <v>40</v>
      </c>
      <c r="O193" s="196">
        <v>0</v>
      </c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111"/>
      <c r="V193" s="111"/>
      <c r="W193" s="29"/>
      <c r="X193" s="29"/>
      <c r="Y193" s="29"/>
      <c r="Z193" s="29"/>
      <c r="AA193" s="29"/>
      <c r="AB193" s="29"/>
      <c r="AC193" s="29"/>
      <c r="AD193" s="29"/>
      <c r="AE193" s="29"/>
      <c r="AR193" s="99" t="s">
        <v>211</v>
      </c>
      <c r="AT193" s="99" t="s">
        <v>207</v>
      </c>
      <c r="AU193" s="99" t="s">
        <v>83</v>
      </c>
      <c r="AY193" s="18" t="s">
        <v>204</v>
      </c>
      <c r="BE193" s="100">
        <f>IF(N193="základní",J193,0)</f>
        <v>0</v>
      </c>
      <c r="BF193" s="100">
        <f>IF(N193="snížená",J193,0)</f>
        <v>0</v>
      </c>
      <c r="BG193" s="100">
        <f>IF(N193="zákl. přenesená",J193,0)</f>
        <v>0</v>
      </c>
      <c r="BH193" s="100">
        <f>IF(N193="sníž. přenesená",J193,0)</f>
        <v>0</v>
      </c>
      <c r="BI193" s="100">
        <f>IF(N193="nulová",J193,0)</f>
        <v>0</v>
      </c>
      <c r="BJ193" s="18" t="s">
        <v>81</v>
      </c>
      <c r="BK193" s="100">
        <f>ROUND(I193*H193,2)</f>
        <v>0</v>
      </c>
      <c r="BL193" s="18" t="s">
        <v>211</v>
      </c>
      <c r="BM193" s="99" t="s">
        <v>518</v>
      </c>
    </row>
    <row r="194" spans="1:65" s="2" customFormat="1" ht="16.5" customHeight="1" x14ac:dyDescent="0.2">
      <c r="A194" s="111"/>
      <c r="B194" s="112"/>
      <c r="C194" s="215" t="s">
        <v>520</v>
      </c>
      <c r="D194" s="215" t="s">
        <v>1071</v>
      </c>
      <c r="E194" s="216" t="s">
        <v>3644</v>
      </c>
      <c r="F194" s="217" t="s">
        <v>3645</v>
      </c>
      <c r="G194" s="218" t="s">
        <v>282</v>
      </c>
      <c r="H194" s="219">
        <v>1</v>
      </c>
      <c r="I194" s="220"/>
      <c r="J194" s="220">
        <f>ROUND(I194*H194,2)</f>
        <v>0</v>
      </c>
      <c r="K194" s="221"/>
      <c r="L194" s="222"/>
      <c r="M194" s="223" t="s">
        <v>1</v>
      </c>
      <c r="N194" s="224" t="s">
        <v>40</v>
      </c>
      <c r="O194" s="196">
        <v>0</v>
      </c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111"/>
      <c r="V194" s="111"/>
      <c r="W194" s="29"/>
      <c r="X194" s="29"/>
      <c r="Y194" s="29"/>
      <c r="Z194" s="29"/>
      <c r="AA194" s="29"/>
      <c r="AB194" s="29"/>
      <c r="AC194" s="29"/>
      <c r="AD194" s="29"/>
      <c r="AE194" s="29"/>
      <c r="AR194" s="99" t="s">
        <v>278</v>
      </c>
      <c r="AT194" s="99" t="s">
        <v>1071</v>
      </c>
      <c r="AU194" s="99" t="s">
        <v>83</v>
      </c>
      <c r="AY194" s="18" t="s">
        <v>204</v>
      </c>
      <c r="BE194" s="100">
        <f>IF(N194="základní",J194,0)</f>
        <v>0</v>
      </c>
      <c r="BF194" s="100">
        <f>IF(N194="snížená",J194,0)</f>
        <v>0</v>
      </c>
      <c r="BG194" s="100">
        <f>IF(N194="zákl. přenesená",J194,0)</f>
        <v>0</v>
      </c>
      <c r="BH194" s="100">
        <f>IF(N194="sníž. přenesená",J194,0)</f>
        <v>0</v>
      </c>
      <c r="BI194" s="100">
        <f>IF(N194="nulová",J194,0)</f>
        <v>0</v>
      </c>
      <c r="BJ194" s="18" t="s">
        <v>81</v>
      </c>
      <c r="BK194" s="100">
        <f>ROUND(I194*H194,2)</f>
        <v>0</v>
      </c>
      <c r="BL194" s="18" t="s">
        <v>211</v>
      </c>
      <c r="BM194" s="99" t="s">
        <v>523</v>
      </c>
    </row>
    <row r="195" spans="1:65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81</v>
      </c>
      <c r="G195" s="198"/>
      <c r="H195" s="203">
        <v>1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83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65" s="15" customFormat="1" x14ac:dyDescent="0.2">
      <c r="A196" s="207"/>
      <c r="B196" s="208"/>
      <c r="C196" s="207"/>
      <c r="D196" s="200" t="s">
        <v>212</v>
      </c>
      <c r="E196" s="209" t="s">
        <v>1</v>
      </c>
      <c r="F196" s="210" t="s">
        <v>227</v>
      </c>
      <c r="G196" s="207"/>
      <c r="H196" s="211">
        <v>1</v>
      </c>
      <c r="I196" s="207"/>
      <c r="J196" s="207"/>
      <c r="K196" s="207"/>
      <c r="L196" s="208"/>
      <c r="M196" s="212"/>
      <c r="N196" s="213"/>
      <c r="O196" s="213"/>
      <c r="P196" s="213"/>
      <c r="Q196" s="213"/>
      <c r="R196" s="213"/>
      <c r="S196" s="213"/>
      <c r="T196" s="214"/>
      <c r="U196" s="207"/>
      <c r="V196" s="207"/>
      <c r="AT196" s="103" t="s">
        <v>212</v>
      </c>
      <c r="AU196" s="103" t="s">
        <v>83</v>
      </c>
      <c r="AV196" s="15" t="s">
        <v>211</v>
      </c>
      <c r="AW196" s="15" t="s">
        <v>32</v>
      </c>
      <c r="AX196" s="15" t="s">
        <v>81</v>
      </c>
      <c r="AY196" s="103" t="s">
        <v>204</v>
      </c>
    </row>
    <row r="197" spans="1:65" s="2" customFormat="1" ht="49.15" customHeight="1" x14ac:dyDescent="0.2">
      <c r="A197" s="111"/>
      <c r="B197" s="112"/>
      <c r="C197" s="187" t="s">
        <v>368</v>
      </c>
      <c r="D197" s="187" t="s">
        <v>207</v>
      </c>
      <c r="E197" s="188" t="s">
        <v>3646</v>
      </c>
      <c r="F197" s="189" t="s">
        <v>3647</v>
      </c>
      <c r="G197" s="190" t="s">
        <v>282</v>
      </c>
      <c r="H197" s="191">
        <v>36</v>
      </c>
      <c r="I197" s="192"/>
      <c r="J197" s="192">
        <f>ROUND(I197*H197,2)</f>
        <v>0</v>
      </c>
      <c r="K197" s="193"/>
      <c r="L197" s="112"/>
      <c r="M197" s="194" t="s">
        <v>1</v>
      </c>
      <c r="N197" s="195" t="s">
        <v>40</v>
      </c>
      <c r="O197" s="196">
        <v>0</v>
      </c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211</v>
      </c>
      <c r="AT197" s="99" t="s">
        <v>207</v>
      </c>
      <c r="AU197" s="99" t="s">
        <v>83</v>
      </c>
      <c r="AY197" s="18" t="s">
        <v>204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8" t="s">
        <v>81</v>
      </c>
      <c r="BK197" s="100">
        <f>ROUND(I197*H197,2)</f>
        <v>0</v>
      </c>
      <c r="BL197" s="18" t="s">
        <v>211</v>
      </c>
      <c r="BM197" s="99" t="s">
        <v>529</v>
      </c>
    </row>
    <row r="198" spans="1:65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3648</v>
      </c>
      <c r="G198" s="198"/>
      <c r="H198" s="203">
        <v>1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83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65" s="14" customFormat="1" x14ac:dyDescent="0.2">
      <c r="A199" s="198"/>
      <c r="B199" s="199"/>
      <c r="C199" s="198"/>
      <c r="D199" s="200" t="s">
        <v>212</v>
      </c>
      <c r="E199" s="201" t="s">
        <v>1</v>
      </c>
      <c r="F199" s="202" t="s">
        <v>3649</v>
      </c>
      <c r="G199" s="198"/>
      <c r="H199" s="203">
        <v>30</v>
      </c>
      <c r="I199" s="198"/>
      <c r="J199" s="198"/>
      <c r="K199" s="198"/>
      <c r="L199" s="199"/>
      <c r="M199" s="204"/>
      <c r="N199" s="205"/>
      <c r="O199" s="205"/>
      <c r="P199" s="205"/>
      <c r="Q199" s="205"/>
      <c r="R199" s="205"/>
      <c r="S199" s="205"/>
      <c r="T199" s="206"/>
      <c r="U199" s="198"/>
      <c r="V199" s="198"/>
      <c r="AT199" s="102" t="s">
        <v>212</v>
      </c>
      <c r="AU199" s="102" t="s">
        <v>83</v>
      </c>
      <c r="AV199" s="14" t="s">
        <v>83</v>
      </c>
      <c r="AW199" s="14" t="s">
        <v>32</v>
      </c>
      <c r="AX199" s="14" t="s">
        <v>75</v>
      </c>
      <c r="AY199" s="102" t="s">
        <v>204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3650</v>
      </c>
      <c r="G200" s="198"/>
      <c r="H200" s="203">
        <v>1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4" customFormat="1" x14ac:dyDescent="0.2">
      <c r="A201" s="198"/>
      <c r="B201" s="199"/>
      <c r="C201" s="198"/>
      <c r="D201" s="200" t="s">
        <v>212</v>
      </c>
      <c r="E201" s="201" t="s">
        <v>1</v>
      </c>
      <c r="F201" s="202" t="s">
        <v>3651</v>
      </c>
      <c r="G201" s="198"/>
      <c r="H201" s="203">
        <v>4</v>
      </c>
      <c r="I201" s="198"/>
      <c r="J201" s="198"/>
      <c r="K201" s="198"/>
      <c r="L201" s="199"/>
      <c r="M201" s="204"/>
      <c r="N201" s="205"/>
      <c r="O201" s="205"/>
      <c r="P201" s="205"/>
      <c r="Q201" s="205"/>
      <c r="R201" s="205"/>
      <c r="S201" s="205"/>
      <c r="T201" s="206"/>
      <c r="U201" s="198"/>
      <c r="V201" s="198"/>
      <c r="AT201" s="102" t="s">
        <v>212</v>
      </c>
      <c r="AU201" s="102" t="s">
        <v>83</v>
      </c>
      <c r="AV201" s="14" t="s">
        <v>83</v>
      </c>
      <c r="AW201" s="14" t="s">
        <v>32</v>
      </c>
      <c r="AX201" s="14" t="s">
        <v>75</v>
      </c>
      <c r="AY201" s="102" t="s">
        <v>204</v>
      </c>
    </row>
    <row r="202" spans="1:65" s="15" customFormat="1" x14ac:dyDescent="0.2">
      <c r="A202" s="207"/>
      <c r="B202" s="208"/>
      <c r="C202" s="207"/>
      <c r="D202" s="200" t="s">
        <v>212</v>
      </c>
      <c r="E202" s="209" t="s">
        <v>1</v>
      </c>
      <c r="F202" s="210" t="s">
        <v>227</v>
      </c>
      <c r="G202" s="207"/>
      <c r="H202" s="211">
        <v>36</v>
      </c>
      <c r="I202" s="207"/>
      <c r="J202" s="207"/>
      <c r="K202" s="207"/>
      <c r="L202" s="208"/>
      <c r="M202" s="212"/>
      <c r="N202" s="213"/>
      <c r="O202" s="213"/>
      <c r="P202" s="213"/>
      <c r="Q202" s="213"/>
      <c r="R202" s="213"/>
      <c r="S202" s="213"/>
      <c r="T202" s="214"/>
      <c r="U202" s="207"/>
      <c r="V202" s="207"/>
      <c r="AT202" s="103" t="s">
        <v>212</v>
      </c>
      <c r="AU202" s="103" t="s">
        <v>83</v>
      </c>
      <c r="AV202" s="15" t="s">
        <v>211</v>
      </c>
      <c r="AW202" s="15" t="s">
        <v>32</v>
      </c>
      <c r="AX202" s="15" t="s">
        <v>81</v>
      </c>
      <c r="AY202" s="103" t="s">
        <v>204</v>
      </c>
    </row>
    <row r="203" spans="1:65" s="2" customFormat="1" ht="24.2" customHeight="1" x14ac:dyDescent="0.2">
      <c r="A203" s="111"/>
      <c r="B203" s="112"/>
      <c r="C203" s="215" t="s">
        <v>533</v>
      </c>
      <c r="D203" s="215" t="s">
        <v>1071</v>
      </c>
      <c r="E203" s="216" t="s">
        <v>3652</v>
      </c>
      <c r="F203" s="217" t="s">
        <v>3653</v>
      </c>
      <c r="G203" s="218" t="s">
        <v>282</v>
      </c>
      <c r="H203" s="219">
        <v>31</v>
      </c>
      <c r="I203" s="220"/>
      <c r="J203" s="220">
        <f t="shared" ref="J203:J209" si="20">ROUND(I203*H203,2)</f>
        <v>0</v>
      </c>
      <c r="K203" s="221"/>
      <c r="L203" s="222"/>
      <c r="M203" s="223" t="s">
        <v>1</v>
      </c>
      <c r="N203" s="224" t="s">
        <v>40</v>
      </c>
      <c r="O203" s="196">
        <v>0</v>
      </c>
      <c r="P203" s="196">
        <f t="shared" ref="P203:P209" si="21">O203*H203</f>
        <v>0</v>
      </c>
      <c r="Q203" s="196">
        <v>0</v>
      </c>
      <c r="R203" s="196">
        <f t="shared" ref="R203:R209" si="22">Q203*H203</f>
        <v>0</v>
      </c>
      <c r="S203" s="196">
        <v>0</v>
      </c>
      <c r="T203" s="197">
        <f t="shared" ref="T203:T209" si="23"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278</v>
      </c>
      <c r="AT203" s="99" t="s">
        <v>1071</v>
      </c>
      <c r="AU203" s="99" t="s">
        <v>83</v>
      </c>
      <c r="AY203" s="18" t="s">
        <v>204</v>
      </c>
      <c r="BE203" s="100">
        <f t="shared" ref="BE203:BE209" si="24">IF(N203="základní",J203,0)</f>
        <v>0</v>
      </c>
      <c r="BF203" s="100">
        <f t="shared" ref="BF203:BF209" si="25">IF(N203="snížená",J203,0)</f>
        <v>0</v>
      </c>
      <c r="BG203" s="100">
        <f t="shared" ref="BG203:BG209" si="26">IF(N203="zákl. přenesená",J203,0)</f>
        <v>0</v>
      </c>
      <c r="BH203" s="100">
        <f t="shared" ref="BH203:BH209" si="27">IF(N203="sníž. přenesená",J203,0)</f>
        <v>0</v>
      </c>
      <c r="BI203" s="100">
        <f t="shared" ref="BI203:BI209" si="28">IF(N203="nulová",J203,0)</f>
        <v>0</v>
      </c>
      <c r="BJ203" s="18" t="s">
        <v>81</v>
      </c>
      <c r="BK203" s="100">
        <f t="shared" ref="BK203:BK209" si="29">ROUND(I203*H203,2)</f>
        <v>0</v>
      </c>
      <c r="BL203" s="18" t="s">
        <v>211</v>
      </c>
      <c r="BM203" s="99" t="s">
        <v>536</v>
      </c>
    </row>
    <row r="204" spans="1:65" s="2" customFormat="1" ht="21.75" customHeight="1" x14ac:dyDescent="0.2">
      <c r="A204" s="111"/>
      <c r="B204" s="112"/>
      <c r="C204" s="187" t="s">
        <v>379</v>
      </c>
      <c r="D204" s="187" t="s">
        <v>207</v>
      </c>
      <c r="E204" s="188" t="s">
        <v>3654</v>
      </c>
      <c r="F204" s="189" t="s">
        <v>3655</v>
      </c>
      <c r="G204" s="190" t="s">
        <v>282</v>
      </c>
      <c r="H204" s="191">
        <v>1</v>
      </c>
      <c r="I204" s="192"/>
      <c r="J204" s="192">
        <f t="shared" si="20"/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 t="shared" si="21"/>
        <v>0</v>
      </c>
      <c r="Q204" s="196">
        <v>0</v>
      </c>
      <c r="R204" s="196">
        <f t="shared" si="22"/>
        <v>0</v>
      </c>
      <c r="S204" s="196">
        <v>0</v>
      </c>
      <c r="T204" s="197">
        <f t="shared" si="23"/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211</v>
      </c>
      <c r="AT204" s="99" t="s">
        <v>207</v>
      </c>
      <c r="AU204" s="99" t="s">
        <v>83</v>
      </c>
      <c r="AY204" s="18" t="s">
        <v>204</v>
      </c>
      <c r="BE204" s="100">
        <f t="shared" si="24"/>
        <v>0</v>
      </c>
      <c r="BF204" s="100">
        <f t="shared" si="25"/>
        <v>0</v>
      </c>
      <c r="BG204" s="100">
        <f t="shared" si="26"/>
        <v>0</v>
      </c>
      <c r="BH204" s="100">
        <f t="shared" si="27"/>
        <v>0</v>
      </c>
      <c r="BI204" s="100">
        <f t="shared" si="28"/>
        <v>0</v>
      </c>
      <c r="BJ204" s="18" t="s">
        <v>81</v>
      </c>
      <c r="BK204" s="100">
        <f t="shared" si="29"/>
        <v>0</v>
      </c>
      <c r="BL204" s="18" t="s">
        <v>211</v>
      </c>
      <c r="BM204" s="99" t="s">
        <v>541</v>
      </c>
    </row>
    <row r="205" spans="1:65" s="2" customFormat="1" ht="21.75" customHeight="1" x14ac:dyDescent="0.2">
      <c r="A205" s="111"/>
      <c r="B205" s="112"/>
      <c r="C205" s="215" t="s">
        <v>549</v>
      </c>
      <c r="D205" s="215" t="s">
        <v>1071</v>
      </c>
      <c r="E205" s="216" t="s">
        <v>3656</v>
      </c>
      <c r="F205" s="217" t="s">
        <v>3657</v>
      </c>
      <c r="G205" s="218" t="s">
        <v>282</v>
      </c>
      <c r="H205" s="219">
        <v>1</v>
      </c>
      <c r="I205" s="220"/>
      <c r="J205" s="220">
        <f t="shared" si="20"/>
        <v>0</v>
      </c>
      <c r="K205" s="221"/>
      <c r="L205" s="222"/>
      <c r="M205" s="223" t="s">
        <v>1</v>
      </c>
      <c r="N205" s="224" t="s">
        <v>40</v>
      </c>
      <c r="O205" s="196">
        <v>0</v>
      </c>
      <c r="P205" s="196">
        <f t="shared" si="21"/>
        <v>0</v>
      </c>
      <c r="Q205" s="196">
        <v>0</v>
      </c>
      <c r="R205" s="196">
        <f t="shared" si="22"/>
        <v>0</v>
      </c>
      <c r="S205" s="196">
        <v>0</v>
      </c>
      <c r="T205" s="197">
        <f t="shared" si="23"/>
        <v>0</v>
      </c>
      <c r="U205" s="111"/>
      <c r="V205" s="111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278</v>
      </c>
      <c r="AT205" s="99" t="s">
        <v>1071</v>
      </c>
      <c r="AU205" s="99" t="s">
        <v>83</v>
      </c>
      <c r="AY205" s="18" t="s">
        <v>204</v>
      </c>
      <c r="BE205" s="100">
        <f t="shared" si="24"/>
        <v>0</v>
      </c>
      <c r="BF205" s="100">
        <f t="shared" si="25"/>
        <v>0</v>
      </c>
      <c r="BG205" s="100">
        <f t="shared" si="26"/>
        <v>0</v>
      </c>
      <c r="BH205" s="100">
        <f t="shared" si="27"/>
        <v>0</v>
      </c>
      <c r="BI205" s="100">
        <f t="shared" si="28"/>
        <v>0</v>
      </c>
      <c r="BJ205" s="18" t="s">
        <v>81</v>
      </c>
      <c r="BK205" s="100">
        <f t="shared" si="29"/>
        <v>0</v>
      </c>
      <c r="BL205" s="18" t="s">
        <v>211</v>
      </c>
      <c r="BM205" s="99" t="s">
        <v>552</v>
      </c>
    </row>
    <row r="206" spans="1:65" s="2" customFormat="1" ht="16.5" customHeight="1" x14ac:dyDescent="0.2">
      <c r="A206" s="111"/>
      <c r="B206" s="112"/>
      <c r="C206" s="215" t="s">
        <v>223</v>
      </c>
      <c r="D206" s="215" t="s">
        <v>1071</v>
      </c>
      <c r="E206" s="216" t="s">
        <v>3658</v>
      </c>
      <c r="F206" s="217" t="s">
        <v>3659</v>
      </c>
      <c r="G206" s="218" t="s">
        <v>282</v>
      </c>
      <c r="H206" s="219">
        <v>1</v>
      </c>
      <c r="I206" s="220"/>
      <c r="J206" s="220">
        <f t="shared" si="20"/>
        <v>0</v>
      </c>
      <c r="K206" s="221"/>
      <c r="L206" s="222"/>
      <c r="M206" s="223" t="s">
        <v>1</v>
      </c>
      <c r="N206" s="224" t="s">
        <v>40</v>
      </c>
      <c r="O206" s="196">
        <v>0</v>
      </c>
      <c r="P206" s="196">
        <f t="shared" si="21"/>
        <v>0</v>
      </c>
      <c r="Q206" s="196">
        <v>0</v>
      </c>
      <c r="R206" s="196">
        <f t="shared" si="22"/>
        <v>0</v>
      </c>
      <c r="S206" s="196">
        <v>0</v>
      </c>
      <c r="T206" s="197">
        <f t="shared" si="23"/>
        <v>0</v>
      </c>
      <c r="U206" s="111"/>
      <c r="V206" s="111"/>
      <c r="W206" s="29"/>
      <c r="X206" s="29"/>
      <c r="Y206" s="29"/>
      <c r="Z206" s="29"/>
      <c r="AA206" s="29"/>
      <c r="AB206" s="29"/>
      <c r="AC206" s="29"/>
      <c r="AD206" s="29"/>
      <c r="AE206" s="29"/>
      <c r="AR206" s="99" t="s">
        <v>278</v>
      </c>
      <c r="AT206" s="99" t="s">
        <v>1071</v>
      </c>
      <c r="AU206" s="99" t="s">
        <v>83</v>
      </c>
      <c r="AY206" s="18" t="s">
        <v>204</v>
      </c>
      <c r="BE206" s="100">
        <f t="shared" si="24"/>
        <v>0</v>
      </c>
      <c r="BF206" s="100">
        <f t="shared" si="25"/>
        <v>0</v>
      </c>
      <c r="BG206" s="100">
        <f t="shared" si="26"/>
        <v>0</v>
      </c>
      <c r="BH206" s="100">
        <f t="shared" si="27"/>
        <v>0</v>
      </c>
      <c r="BI206" s="100">
        <f t="shared" si="28"/>
        <v>0</v>
      </c>
      <c r="BJ206" s="18" t="s">
        <v>81</v>
      </c>
      <c r="BK206" s="100">
        <f t="shared" si="29"/>
        <v>0</v>
      </c>
      <c r="BL206" s="18" t="s">
        <v>211</v>
      </c>
      <c r="BM206" s="99" t="s">
        <v>556</v>
      </c>
    </row>
    <row r="207" spans="1:65" s="2" customFormat="1" ht="24.2" customHeight="1" x14ac:dyDescent="0.2">
      <c r="A207" s="111"/>
      <c r="B207" s="112"/>
      <c r="C207" s="215" t="s">
        <v>221</v>
      </c>
      <c r="D207" s="215" t="s">
        <v>1071</v>
      </c>
      <c r="E207" s="216" t="s">
        <v>3660</v>
      </c>
      <c r="F207" s="217" t="s">
        <v>3661</v>
      </c>
      <c r="G207" s="218" t="s">
        <v>282</v>
      </c>
      <c r="H207" s="219">
        <v>4</v>
      </c>
      <c r="I207" s="220"/>
      <c r="J207" s="220">
        <f t="shared" si="20"/>
        <v>0</v>
      </c>
      <c r="K207" s="221"/>
      <c r="L207" s="222"/>
      <c r="M207" s="223" t="s">
        <v>1</v>
      </c>
      <c r="N207" s="224" t="s">
        <v>40</v>
      </c>
      <c r="O207" s="196">
        <v>0</v>
      </c>
      <c r="P207" s="196">
        <f t="shared" si="21"/>
        <v>0</v>
      </c>
      <c r="Q207" s="196">
        <v>0</v>
      </c>
      <c r="R207" s="196">
        <f t="shared" si="22"/>
        <v>0</v>
      </c>
      <c r="S207" s="196">
        <v>0</v>
      </c>
      <c r="T207" s="197">
        <f t="shared" si="23"/>
        <v>0</v>
      </c>
      <c r="U207" s="111"/>
      <c r="V207" s="111"/>
      <c r="W207" s="29"/>
      <c r="X207" s="29"/>
      <c r="Y207" s="29"/>
      <c r="Z207" s="29"/>
      <c r="AA207" s="29"/>
      <c r="AB207" s="29"/>
      <c r="AC207" s="29"/>
      <c r="AD207" s="29"/>
      <c r="AE207" s="29"/>
      <c r="AR207" s="99" t="s">
        <v>278</v>
      </c>
      <c r="AT207" s="99" t="s">
        <v>1071</v>
      </c>
      <c r="AU207" s="99" t="s">
        <v>83</v>
      </c>
      <c r="AY207" s="18" t="s">
        <v>204</v>
      </c>
      <c r="BE207" s="100">
        <f t="shared" si="24"/>
        <v>0</v>
      </c>
      <c r="BF207" s="100">
        <f t="shared" si="25"/>
        <v>0</v>
      </c>
      <c r="BG207" s="100">
        <f t="shared" si="26"/>
        <v>0</v>
      </c>
      <c r="BH207" s="100">
        <f t="shared" si="27"/>
        <v>0</v>
      </c>
      <c r="BI207" s="100">
        <f t="shared" si="28"/>
        <v>0</v>
      </c>
      <c r="BJ207" s="18" t="s">
        <v>81</v>
      </c>
      <c r="BK207" s="100">
        <f t="shared" si="29"/>
        <v>0</v>
      </c>
      <c r="BL207" s="18" t="s">
        <v>211</v>
      </c>
      <c r="BM207" s="99" t="s">
        <v>560</v>
      </c>
    </row>
    <row r="208" spans="1:65" s="2" customFormat="1" ht="49.15" customHeight="1" x14ac:dyDescent="0.2">
      <c r="A208" s="111"/>
      <c r="B208" s="112"/>
      <c r="C208" s="187" t="s">
        <v>389</v>
      </c>
      <c r="D208" s="187" t="s">
        <v>207</v>
      </c>
      <c r="E208" s="188" t="s">
        <v>3662</v>
      </c>
      <c r="F208" s="189" t="s">
        <v>3663</v>
      </c>
      <c r="G208" s="190" t="s">
        <v>282</v>
      </c>
      <c r="H208" s="191">
        <v>2</v>
      </c>
      <c r="I208" s="192"/>
      <c r="J208" s="192">
        <f t="shared" si="20"/>
        <v>0</v>
      </c>
      <c r="K208" s="193"/>
      <c r="L208" s="112"/>
      <c r="M208" s="194" t="s">
        <v>1</v>
      </c>
      <c r="N208" s="195" t="s">
        <v>40</v>
      </c>
      <c r="O208" s="196">
        <v>0</v>
      </c>
      <c r="P208" s="196">
        <f t="shared" si="21"/>
        <v>0</v>
      </c>
      <c r="Q208" s="196">
        <v>0</v>
      </c>
      <c r="R208" s="196">
        <f t="shared" si="22"/>
        <v>0</v>
      </c>
      <c r="S208" s="196">
        <v>0</v>
      </c>
      <c r="T208" s="197">
        <f t="shared" si="23"/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211</v>
      </c>
      <c r="AT208" s="99" t="s">
        <v>207</v>
      </c>
      <c r="AU208" s="99" t="s">
        <v>83</v>
      </c>
      <c r="AY208" s="18" t="s">
        <v>204</v>
      </c>
      <c r="BE208" s="100">
        <f t="shared" si="24"/>
        <v>0</v>
      </c>
      <c r="BF208" s="100">
        <f t="shared" si="25"/>
        <v>0</v>
      </c>
      <c r="BG208" s="100">
        <f t="shared" si="26"/>
        <v>0</v>
      </c>
      <c r="BH208" s="100">
        <f t="shared" si="27"/>
        <v>0</v>
      </c>
      <c r="BI208" s="100">
        <f t="shared" si="28"/>
        <v>0</v>
      </c>
      <c r="BJ208" s="18" t="s">
        <v>81</v>
      </c>
      <c r="BK208" s="100">
        <f t="shared" si="29"/>
        <v>0</v>
      </c>
      <c r="BL208" s="18" t="s">
        <v>211</v>
      </c>
      <c r="BM208" s="99" t="s">
        <v>564</v>
      </c>
    </row>
    <row r="209" spans="1:65" s="2" customFormat="1" ht="16.5" customHeight="1" x14ac:dyDescent="0.2">
      <c r="A209" s="111"/>
      <c r="B209" s="112"/>
      <c r="C209" s="215" t="s">
        <v>567</v>
      </c>
      <c r="D209" s="215" t="s">
        <v>1071</v>
      </c>
      <c r="E209" s="216" t="s">
        <v>3664</v>
      </c>
      <c r="F209" s="217" t="s">
        <v>3665</v>
      </c>
      <c r="G209" s="218" t="s">
        <v>282</v>
      </c>
      <c r="H209" s="219">
        <v>2</v>
      </c>
      <c r="I209" s="220"/>
      <c r="J209" s="220">
        <f t="shared" si="20"/>
        <v>0</v>
      </c>
      <c r="K209" s="221"/>
      <c r="L209" s="222"/>
      <c r="M209" s="223" t="s">
        <v>1</v>
      </c>
      <c r="N209" s="224" t="s">
        <v>40</v>
      </c>
      <c r="O209" s="196">
        <v>0</v>
      </c>
      <c r="P209" s="196">
        <f t="shared" si="21"/>
        <v>0</v>
      </c>
      <c r="Q209" s="196">
        <v>0</v>
      </c>
      <c r="R209" s="196">
        <f t="shared" si="22"/>
        <v>0</v>
      </c>
      <c r="S209" s="196">
        <v>0</v>
      </c>
      <c r="T209" s="197">
        <f t="shared" si="23"/>
        <v>0</v>
      </c>
      <c r="U209" s="111"/>
      <c r="V209" s="111"/>
      <c r="W209" s="29"/>
      <c r="X209" s="29"/>
      <c r="Y209" s="29"/>
      <c r="Z209" s="29"/>
      <c r="AA209" s="29"/>
      <c r="AB209" s="29"/>
      <c r="AC209" s="29"/>
      <c r="AD209" s="29"/>
      <c r="AE209" s="29"/>
      <c r="AR209" s="99" t="s">
        <v>278</v>
      </c>
      <c r="AT209" s="99" t="s">
        <v>1071</v>
      </c>
      <c r="AU209" s="99" t="s">
        <v>83</v>
      </c>
      <c r="AY209" s="18" t="s">
        <v>204</v>
      </c>
      <c r="BE209" s="100">
        <f t="shared" si="24"/>
        <v>0</v>
      </c>
      <c r="BF209" s="100">
        <f t="shared" si="25"/>
        <v>0</v>
      </c>
      <c r="BG209" s="100">
        <f t="shared" si="26"/>
        <v>0</v>
      </c>
      <c r="BH209" s="100">
        <f t="shared" si="27"/>
        <v>0</v>
      </c>
      <c r="BI209" s="100">
        <f t="shared" si="28"/>
        <v>0</v>
      </c>
      <c r="BJ209" s="18" t="s">
        <v>81</v>
      </c>
      <c r="BK209" s="100">
        <f t="shared" si="29"/>
        <v>0</v>
      </c>
      <c r="BL209" s="18" t="s">
        <v>211</v>
      </c>
      <c r="BM209" s="99" t="s">
        <v>570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3666</v>
      </c>
      <c r="G210" s="198"/>
      <c r="H210" s="203">
        <v>2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83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5" customFormat="1" x14ac:dyDescent="0.2">
      <c r="A211" s="207"/>
      <c r="B211" s="208"/>
      <c r="C211" s="207"/>
      <c r="D211" s="200" t="s">
        <v>212</v>
      </c>
      <c r="E211" s="209" t="s">
        <v>1</v>
      </c>
      <c r="F211" s="210" t="s">
        <v>227</v>
      </c>
      <c r="G211" s="207"/>
      <c r="H211" s="211">
        <v>2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AT211" s="103" t="s">
        <v>212</v>
      </c>
      <c r="AU211" s="103" t="s">
        <v>83</v>
      </c>
      <c r="AV211" s="15" t="s">
        <v>211</v>
      </c>
      <c r="AW211" s="15" t="s">
        <v>32</v>
      </c>
      <c r="AX211" s="15" t="s">
        <v>81</v>
      </c>
      <c r="AY211" s="103" t="s">
        <v>204</v>
      </c>
    </row>
    <row r="212" spans="1:65" s="2" customFormat="1" ht="24.2" customHeight="1" x14ac:dyDescent="0.2">
      <c r="A212" s="111"/>
      <c r="B212" s="112"/>
      <c r="C212" s="187" t="s">
        <v>406</v>
      </c>
      <c r="D212" s="187" t="s">
        <v>207</v>
      </c>
      <c r="E212" s="188" t="s">
        <v>3667</v>
      </c>
      <c r="F212" s="189" t="s">
        <v>3668</v>
      </c>
      <c r="G212" s="190" t="s">
        <v>282</v>
      </c>
      <c r="H212" s="191">
        <v>5</v>
      </c>
      <c r="I212" s="192"/>
      <c r="J212" s="192">
        <f>ROUND(I212*H212,2)</f>
        <v>0</v>
      </c>
      <c r="K212" s="193"/>
      <c r="L212" s="112"/>
      <c r="M212" s="194" t="s">
        <v>1</v>
      </c>
      <c r="N212" s="195" t="s">
        <v>40</v>
      </c>
      <c r="O212" s="196">
        <v>0</v>
      </c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211</v>
      </c>
      <c r="AT212" s="99" t="s">
        <v>207</v>
      </c>
      <c r="AU212" s="99" t="s">
        <v>83</v>
      </c>
      <c r="AY212" s="18" t="s">
        <v>204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8" t="s">
        <v>81</v>
      </c>
      <c r="BK212" s="100">
        <f>ROUND(I212*H212,2)</f>
        <v>0</v>
      </c>
      <c r="BL212" s="18" t="s">
        <v>211</v>
      </c>
      <c r="BM212" s="99" t="s">
        <v>576</v>
      </c>
    </row>
    <row r="213" spans="1:65" s="14" customFormat="1" x14ac:dyDescent="0.2">
      <c r="A213" s="198"/>
      <c r="B213" s="199"/>
      <c r="C213" s="198"/>
      <c r="D213" s="200" t="s">
        <v>212</v>
      </c>
      <c r="E213" s="201" t="s">
        <v>1</v>
      </c>
      <c r="F213" s="202" t="s">
        <v>211</v>
      </c>
      <c r="G213" s="198"/>
      <c r="H213" s="203">
        <v>4</v>
      </c>
      <c r="I213" s="198"/>
      <c r="J213" s="198"/>
      <c r="K213" s="198"/>
      <c r="L213" s="199"/>
      <c r="M213" s="204"/>
      <c r="N213" s="205"/>
      <c r="O213" s="205"/>
      <c r="P213" s="205"/>
      <c r="Q213" s="205"/>
      <c r="R213" s="205"/>
      <c r="S213" s="205"/>
      <c r="T213" s="206"/>
      <c r="U213" s="198"/>
      <c r="V213" s="198"/>
      <c r="AT213" s="102" t="s">
        <v>212</v>
      </c>
      <c r="AU213" s="102" t="s">
        <v>83</v>
      </c>
      <c r="AV213" s="14" t="s">
        <v>83</v>
      </c>
      <c r="AW213" s="14" t="s">
        <v>32</v>
      </c>
      <c r="AX213" s="14" t="s">
        <v>75</v>
      </c>
      <c r="AY213" s="102" t="s">
        <v>204</v>
      </c>
    </row>
    <row r="214" spans="1:65" s="14" customFormat="1" x14ac:dyDescent="0.2">
      <c r="A214" s="198"/>
      <c r="B214" s="199"/>
      <c r="C214" s="198"/>
      <c r="D214" s="200" t="s">
        <v>212</v>
      </c>
      <c r="E214" s="201" t="s">
        <v>1</v>
      </c>
      <c r="F214" s="202" t="s">
        <v>81</v>
      </c>
      <c r="G214" s="198"/>
      <c r="H214" s="203">
        <v>1</v>
      </c>
      <c r="I214" s="198"/>
      <c r="J214" s="198"/>
      <c r="K214" s="198"/>
      <c r="L214" s="199"/>
      <c r="M214" s="204"/>
      <c r="N214" s="205"/>
      <c r="O214" s="205"/>
      <c r="P214" s="205"/>
      <c r="Q214" s="205"/>
      <c r="R214" s="205"/>
      <c r="S214" s="205"/>
      <c r="T214" s="206"/>
      <c r="U214" s="198"/>
      <c r="V214" s="198"/>
      <c r="AT214" s="102" t="s">
        <v>212</v>
      </c>
      <c r="AU214" s="102" t="s">
        <v>83</v>
      </c>
      <c r="AV214" s="14" t="s">
        <v>83</v>
      </c>
      <c r="AW214" s="14" t="s">
        <v>32</v>
      </c>
      <c r="AX214" s="14" t="s">
        <v>75</v>
      </c>
      <c r="AY214" s="102" t="s">
        <v>204</v>
      </c>
    </row>
    <row r="215" spans="1:65" s="15" customFormat="1" x14ac:dyDescent="0.2">
      <c r="A215" s="207"/>
      <c r="B215" s="208"/>
      <c r="C215" s="207"/>
      <c r="D215" s="200" t="s">
        <v>212</v>
      </c>
      <c r="E215" s="209" t="s">
        <v>1</v>
      </c>
      <c r="F215" s="210" t="s">
        <v>227</v>
      </c>
      <c r="G215" s="207"/>
      <c r="H215" s="211">
        <v>5</v>
      </c>
      <c r="I215" s="207"/>
      <c r="J215" s="207"/>
      <c r="K215" s="207"/>
      <c r="L215" s="208"/>
      <c r="M215" s="212"/>
      <c r="N215" s="213"/>
      <c r="O215" s="213"/>
      <c r="P215" s="213"/>
      <c r="Q215" s="213"/>
      <c r="R215" s="213"/>
      <c r="S215" s="213"/>
      <c r="T215" s="214"/>
      <c r="U215" s="207"/>
      <c r="V215" s="207"/>
      <c r="AT215" s="103" t="s">
        <v>212</v>
      </c>
      <c r="AU215" s="103" t="s">
        <v>83</v>
      </c>
      <c r="AV215" s="15" t="s">
        <v>211</v>
      </c>
      <c r="AW215" s="15" t="s">
        <v>32</v>
      </c>
      <c r="AX215" s="15" t="s">
        <v>81</v>
      </c>
      <c r="AY215" s="103" t="s">
        <v>204</v>
      </c>
    </row>
    <row r="216" spans="1:65" s="2" customFormat="1" ht="16.5" customHeight="1" x14ac:dyDescent="0.2">
      <c r="A216" s="111"/>
      <c r="B216" s="112"/>
      <c r="C216" s="215" t="s">
        <v>578</v>
      </c>
      <c r="D216" s="215" t="s">
        <v>1071</v>
      </c>
      <c r="E216" s="216" t="s">
        <v>3669</v>
      </c>
      <c r="F216" s="217" t="s">
        <v>3670</v>
      </c>
      <c r="G216" s="218" t="s">
        <v>282</v>
      </c>
      <c r="H216" s="219">
        <v>4</v>
      </c>
      <c r="I216" s="220"/>
      <c r="J216" s="220">
        <f>ROUND(I216*H216,2)</f>
        <v>0</v>
      </c>
      <c r="K216" s="221"/>
      <c r="L216" s="222"/>
      <c r="M216" s="223" t="s">
        <v>1</v>
      </c>
      <c r="N216" s="224" t="s">
        <v>40</v>
      </c>
      <c r="O216" s="196">
        <v>0</v>
      </c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111"/>
      <c r="V216" s="111"/>
      <c r="W216" s="29"/>
      <c r="X216" s="29"/>
      <c r="Y216" s="29"/>
      <c r="Z216" s="29"/>
      <c r="AA216" s="29"/>
      <c r="AB216" s="29"/>
      <c r="AC216" s="29"/>
      <c r="AD216" s="29"/>
      <c r="AE216" s="29"/>
      <c r="AR216" s="99" t="s">
        <v>278</v>
      </c>
      <c r="AT216" s="99" t="s">
        <v>1071</v>
      </c>
      <c r="AU216" s="99" t="s">
        <v>83</v>
      </c>
      <c r="AY216" s="18" t="s">
        <v>204</v>
      </c>
      <c r="BE216" s="100">
        <f>IF(N216="základní",J216,0)</f>
        <v>0</v>
      </c>
      <c r="BF216" s="100">
        <f>IF(N216="snížená",J216,0)</f>
        <v>0</v>
      </c>
      <c r="BG216" s="100">
        <f>IF(N216="zákl. přenesená",J216,0)</f>
        <v>0</v>
      </c>
      <c r="BH216" s="100">
        <f>IF(N216="sníž. přenesená",J216,0)</f>
        <v>0</v>
      </c>
      <c r="BI216" s="100">
        <f>IF(N216="nulová",J216,0)</f>
        <v>0</v>
      </c>
      <c r="BJ216" s="18" t="s">
        <v>81</v>
      </c>
      <c r="BK216" s="100">
        <f>ROUND(I216*H216,2)</f>
        <v>0</v>
      </c>
      <c r="BL216" s="18" t="s">
        <v>211</v>
      </c>
      <c r="BM216" s="99" t="s">
        <v>581</v>
      </c>
    </row>
    <row r="217" spans="1:65" s="14" customFormat="1" x14ac:dyDescent="0.2">
      <c r="A217" s="198"/>
      <c r="B217" s="199"/>
      <c r="C217" s="198"/>
      <c r="D217" s="200" t="s">
        <v>212</v>
      </c>
      <c r="E217" s="201" t="s">
        <v>1</v>
      </c>
      <c r="F217" s="202" t="s">
        <v>3671</v>
      </c>
      <c r="G217" s="198"/>
      <c r="H217" s="203">
        <v>4</v>
      </c>
      <c r="I217" s="198"/>
      <c r="J217" s="198"/>
      <c r="K217" s="198"/>
      <c r="L217" s="199"/>
      <c r="M217" s="204"/>
      <c r="N217" s="205"/>
      <c r="O217" s="205"/>
      <c r="P217" s="205"/>
      <c r="Q217" s="205"/>
      <c r="R217" s="205"/>
      <c r="S217" s="205"/>
      <c r="T217" s="206"/>
      <c r="U217" s="198"/>
      <c r="V217" s="198"/>
      <c r="AT217" s="102" t="s">
        <v>212</v>
      </c>
      <c r="AU217" s="102" t="s">
        <v>83</v>
      </c>
      <c r="AV217" s="14" t="s">
        <v>83</v>
      </c>
      <c r="AW217" s="14" t="s">
        <v>32</v>
      </c>
      <c r="AX217" s="14" t="s">
        <v>75</v>
      </c>
      <c r="AY217" s="102" t="s">
        <v>204</v>
      </c>
    </row>
    <row r="218" spans="1:65" s="15" customFormat="1" x14ac:dyDescent="0.2">
      <c r="A218" s="207"/>
      <c r="B218" s="208"/>
      <c r="C218" s="207"/>
      <c r="D218" s="200" t="s">
        <v>212</v>
      </c>
      <c r="E218" s="209" t="s">
        <v>1</v>
      </c>
      <c r="F218" s="210" t="s">
        <v>227</v>
      </c>
      <c r="G218" s="207"/>
      <c r="H218" s="211">
        <v>4</v>
      </c>
      <c r="I218" s="207"/>
      <c r="J218" s="207"/>
      <c r="K218" s="207"/>
      <c r="L218" s="208"/>
      <c r="M218" s="212"/>
      <c r="N218" s="213"/>
      <c r="O218" s="213"/>
      <c r="P218" s="213"/>
      <c r="Q218" s="213"/>
      <c r="R218" s="213"/>
      <c r="S218" s="213"/>
      <c r="T218" s="214"/>
      <c r="U218" s="207"/>
      <c r="V218" s="207"/>
      <c r="AT218" s="103" t="s">
        <v>212</v>
      </c>
      <c r="AU218" s="103" t="s">
        <v>83</v>
      </c>
      <c r="AV218" s="15" t="s">
        <v>211</v>
      </c>
      <c r="AW218" s="15" t="s">
        <v>32</v>
      </c>
      <c r="AX218" s="15" t="s">
        <v>81</v>
      </c>
      <c r="AY218" s="103" t="s">
        <v>204</v>
      </c>
    </row>
    <row r="219" spans="1:65" s="2" customFormat="1" ht="24.2" customHeight="1" x14ac:dyDescent="0.2">
      <c r="A219" s="111"/>
      <c r="B219" s="112"/>
      <c r="C219" s="215" t="s">
        <v>410</v>
      </c>
      <c r="D219" s="215" t="s">
        <v>1071</v>
      </c>
      <c r="E219" s="216" t="s">
        <v>3672</v>
      </c>
      <c r="F219" s="217" t="s">
        <v>3673</v>
      </c>
      <c r="G219" s="218" t="s">
        <v>282</v>
      </c>
      <c r="H219" s="219">
        <v>1</v>
      </c>
      <c r="I219" s="220"/>
      <c r="J219" s="220">
        <f>ROUND(I219*H219,2)</f>
        <v>0</v>
      </c>
      <c r="K219" s="221"/>
      <c r="L219" s="222"/>
      <c r="M219" s="223" t="s">
        <v>1</v>
      </c>
      <c r="N219" s="224" t="s">
        <v>40</v>
      </c>
      <c r="O219" s="196">
        <v>0</v>
      </c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111"/>
      <c r="V219" s="111"/>
      <c r="W219" s="29"/>
      <c r="X219" s="29"/>
      <c r="Y219" s="29"/>
      <c r="Z219" s="29"/>
      <c r="AA219" s="29"/>
      <c r="AB219" s="29"/>
      <c r="AC219" s="29"/>
      <c r="AD219" s="29"/>
      <c r="AE219" s="29"/>
      <c r="AR219" s="99" t="s">
        <v>278</v>
      </c>
      <c r="AT219" s="99" t="s">
        <v>1071</v>
      </c>
      <c r="AU219" s="99" t="s">
        <v>83</v>
      </c>
      <c r="AY219" s="18" t="s">
        <v>204</v>
      </c>
      <c r="BE219" s="100">
        <f>IF(N219="základní",J219,0)</f>
        <v>0</v>
      </c>
      <c r="BF219" s="100">
        <f>IF(N219="snížená",J219,0)</f>
        <v>0</v>
      </c>
      <c r="BG219" s="100">
        <f>IF(N219="zákl. přenesená",J219,0)</f>
        <v>0</v>
      </c>
      <c r="BH219" s="100">
        <f>IF(N219="sníž. přenesená",J219,0)</f>
        <v>0</v>
      </c>
      <c r="BI219" s="100">
        <f>IF(N219="nulová",J219,0)</f>
        <v>0</v>
      </c>
      <c r="BJ219" s="18" t="s">
        <v>81</v>
      </c>
      <c r="BK219" s="100">
        <f>ROUND(I219*H219,2)</f>
        <v>0</v>
      </c>
      <c r="BL219" s="18" t="s">
        <v>211</v>
      </c>
      <c r="BM219" s="99" t="s">
        <v>586</v>
      </c>
    </row>
    <row r="220" spans="1:65" s="14" customFormat="1" x14ac:dyDescent="0.2">
      <c r="A220" s="198"/>
      <c r="B220" s="199"/>
      <c r="C220" s="198"/>
      <c r="D220" s="200" t="s">
        <v>212</v>
      </c>
      <c r="E220" s="201" t="s">
        <v>1</v>
      </c>
      <c r="F220" s="202" t="s">
        <v>3674</v>
      </c>
      <c r="G220" s="198"/>
      <c r="H220" s="203">
        <v>1</v>
      </c>
      <c r="I220" s="198"/>
      <c r="J220" s="198"/>
      <c r="K220" s="198"/>
      <c r="L220" s="199"/>
      <c r="M220" s="204"/>
      <c r="N220" s="205"/>
      <c r="O220" s="205"/>
      <c r="P220" s="205"/>
      <c r="Q220" s="205"/>
      <c r="R220" s="205"/>
      <c r="S220" s="205"/>
      <c r="T220" s="206"/>
      <c r="U220" s="198"/>
      <c r="V220" s="198"/>
      <c r="AT220" s="102" t="s">
        <v>212</v>
      </c>
      <c r="AU220" s="102" t="s">
        <v>83</v>
      </c>
      <c r="AV220" s="14" t="s">
        <v>83</v>
      </c>
      <c r="AW220" s="14" t="s">
        <v>32</v>
      </c>
      <c r="AX220" s="14" t="s">
        <v>75</v>
      </c>
      <c r="AY220" s="102" t="s">
        <v>204</v>
      </c>
    </row>
    <row r="221" spans="1:65" s="15" customFormat="1" x14ac:dyDescent="0.2">
      <c r="A221" s="207"/>
      <c r="B221" s="208"/>
      <c r="C221" s="207"/>
      <c r="D221" s="200" t="s">
        <v>212</v>
      </c>
      <c r="E221" s="209" t="s">
        <v>1</v>
      </c>
      <c r="F221" s="210" t="s">
        <v>227</v>
      </c>
      <c r="G221" s="207"/>
      <c r="H221" s="211">
        <v>1</v>
      </c>
      <c r="I221" s="207"/>
      <c r="J221" s="207"/>
      <c r="K221" s="207"/>
      <c r="L221" s="208"/>
      <c r="M221" s="212"/>
      <c r="N221" s="213"/>
      <c r="O221" s="213"/>
      <c r="P221" s="213"/>
      <c r="Q221" s="213"/>
      <c r="R221" s="213"/>
      <c r="S221" s="213"/>
      <c r="T221" s="214"/>
      <c r="U221" s="207"/>
      <c r="V221" s="207"/>
      <c r="AT221" s="103" t="s">
        <v>212</v>
      </c>
      <c r="AU221" s="103" t="s">
        <v>83</v>
      </c>
      <c r="AV221" s="15" t="s">
        <v>211</v>
      </c>
      <c r="AW221" s="15" t="s">
        <v>32</v>
      </c>
      <c r="AX221" s="15" t="s">
        <v>81</v>
      </c>
      <c r="AY221" s="103" t="s">
        <v>204</v>
      </c>
    </row>
    <row r="222" spans="1:65" s="2" customFormat="1" ht="37.9" customHeight="1" x14ac:dyDescent="0.2">
      <c r="A222" s="111"/>
      <c r="B222" s="112"/>
      <c r="C222" s="187" t="s">
        <v>590</v>
      </c>
      <c r="D222" s="187" t="s">
        <v>207</v>
      </c>
      <c r="E222" s="188" t="s">
        <v>3675</v>
      </c>
      <c r="F222" s="189" t="s">
        <v>3676</v>
      </c>
      <c r="G222" s="190" t="s">
        <v>282</v>
      </c>
      <c r="H222" s="191">
        <v>178</v>
      </c>
      <c r="I222" s="192"/>
      <c r="J222" s="192">
        <f>ROUND(I222*H222,2)</f>
        <v>0</v>
      </c>
      <c r="K222" s="193"/>
      <c r="L222" s="112"/>
      <c r="M222" s="194" t="s">
        <v>1</v>
      </c>
      <c r="N222" s="195" t="s">
        <v>40</v>
      </c>
      <c r="O222" s="196">
        <v>0</v>
      </c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111"/>
      <c r="V222" s="111"/>
      <c r="W222" s="29"/>
      <c r="X222" s="29"/>
      <c r="Y222" s="29"/>
      <c r="Z222" s="29"/>
      <c r="AA222" s="29"/>
      <c r="AB222" s="29"/>
      <c r="AC222" s="29"/>
      <c r="AD222" s="29"/>
      <c r="AE222" s="29"/>
      <c r="AR222" s="99" t="s">
        <v>211</v>
      </c>
      <c r="AT222" s="99" t="s">
        <v>207</v>
      </c>
      <c r="AU222" s="99" t="s">
        <v>83</v>
      </c>
      <c r="AY222" s="18" t="s">
        <v>204</v>
      </c>
      <c r="BE222" s="100">
        <f>IF(N222="základní",J222,0)</f>
        <v>0</v>
      </c>
      <c r="BF222" s="100">
        <f>IF(N222="snížená",J222,0)</f>
        <v>0</v>
      </c>
      <c r="BG222" s="100">
        <f>IF(N222="zákl. přenesená",J222,0)</f>
        <v>0</v>
      </c>
      <c r="BH222" s="100">
        <f>IF(N222="sníž. přenesená",J222,0)</f>
        <v>0</v>
      </c>
      <c r="BI222" s="100">
        <f>IF(N222="nulová",J222,0)</f>
        <v>0</v>
      </c>
      <c r="BJ222" s="18" t="s">
        <v>81</v>
      </c>
      <c r="BK222" s="100">
        <f>ROUND(I222*H222,2)</f>
        <v>0</v>
      </c>
      <c r="BL222" s="18" t="s">
        <v>211</v>
      </c>
      <c r="BM222" s="99" t="s">
        <v>593</v>
      </c>
    </row>
    <row r="223" spans="1:65" s="2" customFormat="1" ht="49.15" customHeight="1" x14ac:dyDescent="0.2">
      <c r="A223" s="111"/>
      <c r="B223" s="112"/>
      <c r="C223" s="187" t="s">
        <v>418</v>
      </c>
      <c r="D223" s="187" t="s">
        <v>207</v>
      </c>
      <c r="E223" s="188" t="s">
        <v>3677</v>
      </c>
      <c r="F223" s="189" t="s">
        <v>3678</v>
      </c>
      <c r="G223" s="190" t="s">
        <v>282</v>
      </c>
      <c r="H223" s="191">
        <v>61</v>
      </c>
      <c r="I223" s="192"/>
      <c r="J223" s="192">
        <f>ROUND(I223*H223,2)</f>
        <v>0</v>
      </c>
      <c r="K223" s="193"/>
      <c r="L223" s="112"/>
      <c r="M223" s="194" t="s">
        <v>1</v>
      </c>
      <c r="N223" s="195" t="s">
        <v>40</v>
      </c>
      <c r="O223" s="196">
        <v>0</v>
      </c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111"/>
      <c r="V223" s="111"/>
      <c r="W223" s="29"/>
      <c r="X223" s="29"/>
      <c r="Y223" s="29"/>
      <c r="Z223" s="29"/>
      <c r="AA223" s="29"/>
      <c r="AB223" s="29"/>
      <c r="AC223" s="29"/>
      <c r="AD223" s="29"/>
      <c r="AE223" s="29"/>
      <c r="AR223" s="99" t="s">
        <v>211</v>
      </c>
      <c r="AT223" s="99" t="s">
        <v>207</v>
      </c>
      <c r="AU223" s="99" t="s">
        <v>83</v>
      </c>
      <c r="AY223" s="18" t="s">
        <v>204</v>
      </c>
      <c r="BE223" s="100">
        <f>IF(N223="základní",J223,0)</f>
        <v>0</v>
      </c>
      <c r="BF223" s="100">
        <f>IF(N223="snížená",J223,0)</f>
        <v>0</v>
      </c>
      <c r="BG223" s="100">
        <f>IF(N223="zákl. přenesená",J223,0)</f>
        <v>0</v>
      </c>
      <c r="BH223" s="100">
        <f>IF(N223="sníž. přenesená",J223,0)</f>
        <v>0</v>
      </c>
      <c r="BI223" s="100">
        <f>IF(N223="nulová",J223,0)</f>
        <v>0</v>
      </c>
      <c r="BJ223" s="18" t="s">
        <v>81</v>
      </c>
      <c r="BK223" s="100">
        <f>ROUND(I223*H223,2)</f>
        <v>0</v>
      </c>
      <c r="BL223" s="18" t="s">
        <v>211</v>
      </c>
      <c r="BM223" s="99" t="s">
        <v>597</v>
      </c>
    </row>
    <row r="224" spans="1:65" s="2" customFormat="1" ht="16.5" customHeight="1" x14ac:dyDescent="0.2">
      <c r="A224" s="111"/>
      <c r="B224" s="112"/>
      <c r="C224" s="215" t="s">
        <v>598</v>
      </c>
      <c r="D224" s="215" t="s">
        <v>1071</v>
      </c>
      <c r="E224" s="216" t="s">
        <v>3679</v>
      </c>
      <c r="F224" s="217" t="s">
        <v>3680</v>
      </c>
      <c r="G224" s="218" t="s">
        <v>282</v>
      </c>
      <c r="H224" s="219">
        <v>29</v>
      </c>
      <c r="I224" s="220"/>
      <c r="J224" s="220">
        <f>ROUND(I224*H224,2)</f>
        <v>0</v>
      </c>
      <c r="K224" s="221"/>
      <c r="L224" s="222"/>
      <c r="M224" s="223" t="s">
        <v>1</v>
      </c>
      <c r="N224" s="224" t="s">
        <v>40</v>
      </c>
      <c r="O224" s="196">
        <v>0</v>
      </c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111"/>
      <c r="V224" s="111"/>
      <c r="W224" s="29"/>
      <c r="X224" s="29"/>
      <c r="Y224" s="29"/>
      <c r="Z224" s="29"/>
      <c r="AA224" s="29"/>
      <c r="AB224" s="29"/>
      <c r="AC224" s="29"/>
      <c r="AD224" s="29"/>
      <c r="AE224" s="29"/>
      <c r="AR224" s="99" t="s">
        <v>278</v>
      </c>
      <c r="AT224" s="99" t="s">
        <v>1071</v>
      </c>
      <c r="AU224" s="99" t="s">
        <v>83</v>
      </c>
      <c r="AY224" s="18" t="s">
        <v>204</v>
      </c>
      <c r="BE224" s="100">
        <f>IF(N224="základní",J224,0)</f>
        <v>0</v>
      </c>
      <c r="BF224" s="100">
        <f>IF(N224="snížená",J224,0)</f>
        <v>0</v>
      </c>
      <c r="BG224" s="100">
        <f>IF(N224="zákl. přenesená",J224,0)</f>
        <v>0</v>
      </c>
      <c r="BH224" s="100">
        <f>IF(N224="sníž. přenesená",J224,0)</f>
        <v>0</v>
      </c>
      <c r="BI224" s="100">
        <f>IF(N224="nulová",J224,0)</f>
        <v>0</v>
      </c>
      <c r="BJ224" s="18" t="s">
        <v>81</v>
      </c>
      <c r="BK224" s="100">
        <f>ROUND(I224*H224,2)</f>
        <v>0</v>
      </c>
      <c r="BL224" s="18" t="s">
        <v>211</v>
      </c>
      <c r="BM224" s="99" t="s">
        <v>601</v>
      </c>
    </row>
    <row r="225" spans="1:65" s="14" customFormat="1" x14ac:dyDescent="0.2">
      <c r="A225" s="198"/>
      <c r="B225" s="199"/>
      <c r="C225" s="198"/>
      <c r="D225" s="200" t="s">
        <v>212</v>
      </c>
      <c r="E225" s="201" t="s">
        <v>1</v>
      </c>
      <c r="F225" s="202" t="s">
        <v>3681</v>
      </c>
      <c r="G225" s="198"/>
      <c r="H225" s="203">
        <v>18</v>
      </c>
      <c r="I225" s="198"/>
      <c r="J225" s="198"/>
      <c r="K225" s="198"/>
      <c r="L225" s="199"/>
      <c r="M225" s="204"/>
      <c r="N225" s="205"/>
      <c r="O225" s="205"/>
      <c r="P225" s="205"/>
      <c r="Q225" s="205"/>
      <c r="R225" s="205"/>
      <c r="S225" s="205"/>
      <c r="T225" s="206"/>
      <c r="U225" s="198"/>
      <c r="V225" s="198"/>
      <c r="AT225" s="102" t="s">
        <v>212</v>
      </c>
      <c r="AU225" s="102" t="s">
        <v>83</v>
      </c>
      <c r="AV225" s="14" t="s">
        <v>83</v>
      </c>
      <c r="AW225" s="14" t="s">
        <v>32</v>
      </c>
      <c r="AX225" s="14" t="s">
        <v>75</v>
      </c>
      <c r="AY225" s="102" t="s">
        <v>204</v>
      </c>
    </row>
    <row r="226" spans="1:65" s="14" customFormat="1" x14ac:dyDescent="0.2">
      <c r="A226" s="198"/>
      <c r="B226" s="199"/>
      <c r="C226" s="198"/>
      <c r="D226" s="200" t="s">
        <v>212</v>
      </c>
      <c r="E226" s="201" t="s">
        <v>1</v>
      </c>
      <c r="F226" s="202" t="s">
        <v>3682</v>
      </c>
      <c r="G226" s="198"/>
      <c r="H226" s="203">
        <v>9</v>
      </c>
      <c r="I226" s="198"/>
      <c r="J226" s="198"/>
      <c r="K226" s="198"/>
      <c r="L226" s="199"/>
      <c r="M226" s="204"/>
      <c r="N226" s="205"/>
      <c r="O226" s="205"/>
      <c r="P226" s="205"/>
      <c r="Q226" s="205"/>
      <c r="R226" s="205"/>
      <c r="S226" s="205"/>
      <c r="T226" s="206"/>
      <c r="U226" s="198"/>
      <c r="V226" s="198"/>
      <c r="AT226" s="102" t="s">
        <v>212</v>
      </c>
      <c r="AU226" s="102" t="s">
        <v>83</v>
      </c>
      <c r="AV226" s="14" t="s">
        <v>83</v>
      </c>
      <c r="AW226" s="14" t="s">
        <v>32</v>
      </c>
      <c r="AX226" s="14" t="s">
        <v>75</v>
      </c>
      <c r="AY226" s="102" t="s">
        <v>204</v>
      </c>
    </row>
    <row r="227" spans="1:65" s="14" customFormat="1" x14ac:dyDescent="0.2">
      <c r="A227" s="198"/>
      <c r="B227" s="199"/>
      <c r="C227" s="198"/>
      <c r="D227" s="200" t="s">
        <v>212</v>
      </c>
      <c r="E227" s="201" t="s">
        <v>1</v>
      </c>
      <c r="F227" s="202" t="s">
        <v>3683</v>
      </c>
      <c r="G227" s="198"/>
      <c r="H227" s="203">
        <v>2</v>
      </c>
      <c r="I227" s="198"/>
      <c r="J227" s="198"/>
      <c r="K227" s="198"/>
      <c r="L227" s="199"/>
      <c r="M227" s="204"/>
      <c r="N227" s="205"/>
      <c r="O227" s="205"/>
      <c r="P227" s="205"/>
      <c r="Q227" s="205"/>
      <c r="R227" s="205"/>
      <c r="S227" s="205"/>
      <c r="T227" s="206"/>
      <c r="U227" s="198"/>
      <c r="V227" s="198"/>
      <c r="AT227" s="102" t="s">
        <v>212</v>
      </c>
      <c r="AU227" s="102" t="s">
        <v>83</v>
      </c>
      <c r="AV227" s="14" t="s">
        <v>83</v>
      </c>
      <c r="AW227" s="14" t="s">
        <v>32</v>
      </c>
      <c r="AX227" s="14" t="s">
        <v>75</v>
      </c>
      <c r="AY227" s="102" t="s">
        <v>204</v>
      </c>
    </row>
    <row r="228" spans="1:65" s="15" customFormat="1" x14ac:dyDescent="0.2">
      <c r="A228" s="207"/>
      <c r="B228" s="208"/>
      <c r="C228" s="207"/>
      <c r="D228" s="200" t="s">
        <v>212</v>
      </c>
      <c r="E228" s="209" t="s">
        <v>1</v>
      </c>
      <c r="F228" s="210" t="s">
        <v>227</v>
      </c>
      <c r="G228" s="207"/>
      <c r="H228" s="211">
        <v>29</v>
      </c>
      <c r="I228" s="207"/>
      <c r="J228" s="207"/>
      <c r="K228" s="207"/>
      <c r="L228" s="208"/>
      <c r="M228" s="212"/>
      <c r="N228" s="213"/>
      <c r="O228" s="213"/>
      <c r="P228" s="213"/>
      <c r="Q228" s="213"/>
      <c r="R228" s="213"/>
      <c r="S228" s="213"/>
      <c r="T228" s="214"/>
      <c r="U228" s="207"/>
      <c r="V228" s="207"/>
      <c r="AT228" s="103" t="s">
        <v>212</v>
      </c>
      <c r="AU228" s="103" t="s">
        <v>83</v>
      </c>
      <c r="AV228" s="15" t="s">
        <v>211</v>
      </c>
      <c r="AW228" s="15" t="s">
        <v>32</v>
      </c>
      <c r="AX228" s="15" t="s">
        <v>81</v>
      </c>
      <c r="AY228" s="103" t="s">
        <v>204</v>
      </c>
    </row>
    <row r="229" spans="1:65" s="2" customFormat="1" ht="24.2" customHeight="1" x14ac:dyDescent="0.2">
      <c r="A229" s="111"/>
      <c r="B229" s="112"/>
      <c r="C229" s="215" t="s">
        <v>438</v>
      </c>
      <c r="D229" s="215" t="s">
        <v>1071</v>
      </c>
      <c r="E229" s="216" t="s">
        <v>3684</v>
      </c>
      <c r="F229" s="217" t="s">
        <v>3685</v>
      </c>
      <c r="G229" s="218" t="s">
        <v>282</v>
      </c>
      <c r="H229" s="219">
        <v>119</v>
      </c>
      <c r="I229" s="220"/>
      <c r="J229" s="220">
        <f>ROUND(I229*H229,2)</f>
        <v>0</v>
      </c>
      <c r="K229" s="221"/>
      <c r="L229" s="222"/>
      <c r="M229" s="223" t="s">
        <v>1</v>
      </c>
      <c r="N229" s="224" t="s">
        <v>40</v>
      </c>
      <c r="O229" s="196">
        <v>0</v>
      </c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278</v>
      </c>
      <c r="AT229" s="99" t="s">
        <v>1071</v>
      </c>
      <c r="AU229" s="99" t="s">
        <v>83</v>
      </c>
      <c r="AY229" s="18" t="s">
        <v>204</v>
      </c>
      <c r="BE229" s="100">
        <f>IF(N229="základní",J229,0)</f>
        <v>0</v>
      </c>
      <c r="BF229" s="100">
        <f>IF(N229="snížená",J229,0)</f>
        <v>0</v>
      </c>
      <c r="BG229" s="100">
        <f>IF(N229="zákl. přenesená",J229,0)</f>
        <v>0</v>
      </c>
      <c r="BH229" s="100">
        <f>IF(N229="sníž. přenesená",J229,0)</f>
        <v>0</v>
      </c>
      <c r="BI229" s="100">
        <f>IF(N229="nulová",J229,0)</f>
        <v>0</v>
      </c>
      <c r="BJ229" s="18" t="s">
        <v>81</v>
      </c>
      <c r="BK229" s="100">
        <f>ROUND(I229*H229,2)</f>
        <v>0</v>
      </c>
      <c r="BL229" s="18" t="s">
        <v>211</v>
      </c>
      <c r="BM229" s="99" t="s">
        <v>606</v>
      </c>
    </row>
    <row r="230" spans="1:65" s="14" customFormat="1" x14ac:dyDescent="0.2">
      <c r="A230" s="198"/>
      <c r="B230" s="199"/>
      <c r="C230" s="198"/>
      <c r="D230" s="200" t="s">
        <v>212</v>
      </c>
      <c r="E230" s="201" t="s">
        <v>1</v>
      </c>
      <c r="F230" s="202" t="s">
        <v>3686</v>
      </c>
      <c r="G230" s="198"/>
      <c r="H230" s="203">
        <v>119</v>
      </c>
      <c r="I230" s="198"/>
      <c r="J230" s="198"/>
      <c r="K230" s="198"/>
      <c r="L230" s="199"/>
      <c r="M230" s="204"/>
      <c r="N230" s="205"/>
      <c r="O230" s="205"/>
      <c r="P230" s="205"/>
      <c r="Q230" s="205"/>
      <c r="R230" s="205"/>
      <c r="S230" s="205"/>
      <c r="T230" s="206"/>
      <c r="U230" s="198"/>
      <c r="V230" s="198"/>
      <c r="AT230" s="102" t="s">
        <v>212</v>
      </c>
      <c r="AU230" s="102" t="s">
        <v>83</v>
      </c>
      <c r="AV230" s="14" t="s">
        <v>83</v>
      </c>
      <c r="AW230" s="14" t="s">
        <v>32</v>
      </c>
      <c r="AX230" s="14" t="s">
        <v>75</v>
      </c>
      <c r="AY230" s="102" t="s">
        <v>204</v>
      </c>
    </row>
    <row r="231" spans="1:65" s="15" customFormat="1" x14ac:dyDescent="0.2">
      <c r="A231" s="207"/>
      <c r="B231" s="208"/>
      <c r="C231" s="207"/>
      <c r="D231" s="200" t="s">
        <v>212</v>
      </c>
      <c r="E231" s="209" t="s">
        <v>1</v>
      </c>
      <c r="F231" s="210" t="s">
        <v>227</v>
      </c>
      <c r="G231" s="207"/>
      <c r="H231" s="211">
        <v>119</v>
      </c>
      <c r="I231" s="207"/>
      <c r="J231" s="207"/>
      <c r="K231" s="207"/>
      <c r="L231" s="208"/>
      <c r="M231" s="212"/>
      <c r="N231" s="213"/>
      <c r="O231" s="213"/>
      <c r="P231" s="213"/>
      <c r="Q231" s="213"/>
      <c r="R231" s="213"/>
      <c r="S231" s="213"/>
      <c r="T231" s="214"/>
      <c r="U231" s="207"/>
      <c r="V231" s="207"/>
      <c r="AT231" s="103" t="s">
        <v>212</v>
      </c>
      <c r="AU231" s="103" t="s">
        <v>83</v>
      </c>
      <c r="AV231" s="15" t="s">
        <v>211</v>
      </c>
      <c r="AW231" s="15" t="s">
        <v>32</v>
      </c>
      <c r="AX231" s="15" t="s">
        <v>81</v>
      </c>
      <c r="AY231" s="103" t="s">
        <v>204</v>
      </c>
    </row>
    <row r="232" spans="1:65" s="2" customFormat="1" ht="33" customHeight="1" x14ac:dyDescent="0.2">
      <c r="A232" s="111"/>
      <c r="B232" s="112"/>
      <c r="C232" s="215" t="s">
        <v>608</v>
      </c>
      <c r="D232" s="215" t="s">
        <v>1071</v>
      </c>
      <c r="E232" s="216" t="s">
        <v>3687</v>
      </c>
      <c r="F232" s="217" t="s">
        <v>3688</v>
      </c>
      <c r="G232" s="218" t="s">
        <v>282</v>
      </c>
      <c r="H232" s="219">
        <v>6</v>
      </c>
      <c r="I232" s="220"/>
      <c r="J232" s="220">
        <f>ROUND(I232*H232,2)</f>
        <v>0</v>
      </c>
      <c r="K232" s="221"/>
      <c r="L232" s="222"/>
      <c r="M232" s="223" t="s">
        <v>1</v>
      </c>
      <c r="N232" s="224" t="s">
        <v>40</v>
      </c>
      <c r="O232" s="196">
        <v>0</v>
      </c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111"/>
      <c r="V232" s="111"/>
      <c r="W232" s="29"/>
      <c r="X232" s="29"/>
      <c r="Y232" s="29"/>
      <c r="Z232" s="29"/>
      <c r="AA232" s="29"/>
      <c r="AB232" s="29"/>
      <c r="AC232" s="29"/>
      <c r="AD232" s="29"/>
      <c r="AE232" s="29"/>
      <c r="AR232" s="99" t="s">
        <v>278</v>
      </c>
      <c r="AT232" s="99" t="s">
        <v>1071</v>
      </c>
      <c r="AU232" s="99" t="s">
        <v>83</v>
      </c>
      <c r="AY232" s="18" t="s">
        <v>204</v>
      </c>
      <c r="BE232" s="100">
        <f>IF(N232="základní",J232,0)</f>
        <v>0</v>
      </c>
      <c r="BF232" s="100">
        <f>IF(N232="snížená",J232,0)</f>
        <v>0</v>
      </c>
      <c r="BG232" s="100">
        <f>IF(N232="zákl. přenesená",J232,0)</f>
        <v>0</v>
      </c>
      <c r="BH232" s="100">
        <f>IF(N232="sníž. přenesená",J232,0)</f>
        <v>0</v>
      </c>
      <c r="BI232" s="100">
        <f>IF(N232="nulová",J232,0)</f>
        <v>0</v>
      </c>
      <c r="BJ232" s="18" t="s">
        <v>81</v>
      </c>
      <c r="BK232" s="100">
        <f>ROUND(I232*H232,2)</f>
        <v>0</v>
      </c>
      <c r="BL232" s="18" t="s">
        <v>211</v>
      </c>
      <c r="BM232" s="99" t="s">
        <v>286</v>
      </c>
    </row>
    <row r="233" spans="1:65" s="14" customFormat="1" x14ac:dyDescent="0.2">
      <c r="A233" s="198"/>
      <c r="B233" s="199"/>
      <c r="C233" s="198"/>
      <c r="D233" s="200" t="s">
        <v>212</v>
      </c>
      <c r="E233" s="201" t="s">
        <v>1</v>
      </c>
      <c r="F233" s="202" t="s">
        <v>3689</v>
      </c>
      <c r="G233" s="198"/>
      <c r="H233" s="203">
        <v>6</v>
      </c>
      <c r="I233" s="198"/>
      <c r="J233" s="198"/>
      <c r="K233" s="198"/>
      <c r="L233" s="199"/>
      <c r="M233" s="204"/>
      <c r="N233" s="205"/>
      <c r="O233" s="205"/>
      <c r="P233" s="205"/>
      <c r="Q233" s="205"/>
      <c r="R233" s="205"/>
      <c r="S233" s="205"/>
      <c r="T233" s="206"/>
      <c r="U233" s="198"/>
      <c r="V233" s="198"/>
      <c r="AT233" s="102" t="s">
        <v>212</v>
      </c>
      <c r="AU233" s="102" t="s">
        <v>83</v>
      </c>
      <c r="AV233" s="14" t="s">
        <v>83</v>
      </c>
      <c r="AW233" s="14" t="s">
        <v>32</v>
      </c>
      <c r="AX233" s="14" t="s">
        <v>75</v>
      </c>
      <c r="AY233" s="102" t="s">
        <v>204</v>
      </c>
    </row>
    <row r="234" spans="1:65" s="15" customFormat="1" x14ac:dyDescent="0.2">
      <c r="A234" s="207"/>
      <c r="B234" s="208"/>
      <c r="C234" s="207"/>
      <c r="D234" s="200" t="s">
        <v>212</v>
      </c>
      <c r="E234" s="209" t="s">
        <v>1</v>
      </c>
      <c r="F234" s="210" t="s">
        <v>227</v>
      </c>
      <c r="G234" s="207"/>
      <c r="H234" s="211">
        <v>6</v>
      </c>
      <c r="I234" s="207"/>
      <c r="J234" s="207"/>
      <c r="K234" s="207"/>
      <c r="L234" s="208"/>
      <c r="M234" s="212"/>
      <c r="N234" s="213"/>
      <c r="O234" s="213"/>
      <c r="P234" s="213"/>
      <c r="Q234" s="213"/>
      <c r="R234" s="213"/>
      <c r="S234" s="213"/>
      <c r="T234" s="214"/>
      <c r="U234" s="207"/>
      <c r="V234" s="207"/>
      <c r="AT234" s="103" t="s">
        <v>212</v>
      </c>
      <c r="AU234" s="103" t="s">
        <v>83</v>
      </c>
      <c r="AV234" s="15" t="s">
        <v>211</v>
      </c>
      <c r="AW234" s="15" t="s">
        <v>32</v>
      </c>
      <c r="AX234" s="15" t="s">
        <v>81</v>
      </c>
      <c r="AY234" s="103" t="s">
        <v>204</v>
      </c>
    </row>
    <row r="235" spans="1:65" s="2" customFormat="1" ht="24.2" customHeight="1" x14ac:dyDescent="0.2">
      <c r="A235" s="111"/>
      <c r="B235" s="112"/>
      <c r="C235" s="215" t="s">
        <v>445</v>
      </c>
      <c r="D235" s="215" t="s">
        <v>1071</v>
      </c>
      <c r="E235" s="216" t="s">
        <v>3690</v>
      </c>
      <c r="F235" s="217" t="s">
        <v>3691</v>
      </c>
      <c r="G235" s="218" t="s">
        <v>282</v>
      </c>
      <c r="H235" s="219">
        <v>41</v>
      </c>
      <c r="I235" s="220"/>
      <c r="J235" s="220">
        <f>ROUND(I235*H235,2)</f>
        <v>0</v>
      </c>
      <c r="K235" s="221"/>
      <c r="L235" s="222"/>
      <c r="M235" s="223" t="s">
        <v>1</v>
      </c>
      <c r="N235" s="224" t="s">
        <v>40</v>
      </c>
      <c r="O235" s="196">
        <v>0</v>
      </c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111"/>
      <c r="V235" s="111"/>
      <c r="W235" s="29"/>
      <c r="X235" s="29"/>
      <c r="Y235" s="29"/>
      <c r="Z235" s="29"/>
      <c r="AA235" s="29"/>
      <c r="AB235" s="29"/>
      <c r="AC235" s="29"/>
      <c r="AD235" s="29"/>
      <c r="AE235" s="29"/>
      <c r="AR235" s="99" t="s">
        <v>278</v>
      </c>
      <c r="AT235" s="99" t="s">
        <v>1071</v>
      </c>
      <c r="AU235" s="99" t="s">
        <v>83</v>
      </c>
      <c r="AY235" s="18" t="s">
        <v>204</v>
      </c>
      <c r="BE235" s="100">
        <f>IF(N235="základní",J235,0)</f>
        <v>0</v>
      </c>
      <c r="BF235" s="100">
        <f>IF(N235="snížená",J235,0)</f>
        <v>0</v>
      </c>
      <c r="BG235" s="100">
        <f>IF(N235="zákl. přenesená",J235,0)</f>
        <v>0</v>
      </c>
      <c r="BH235" s="100">
        <f>IF(N235="sníž. přenesená",J235,0)</f>
        <v>0</v>
      </c>
      <c r="BI235" s="100">
        <f>IF(N235="nulová",J235,0)</f>
        <v>0</v>
      </c>
      <c r="BJ235" s="18" t="s">
        <v>81</v>
      </c>
      <c r="BK235" s="100">
        <f>ROUND(I235*H235,2)</f>
        <v>0</v>
      </c>
      <c r="BL235" s="18" t="s">
        <v>211</v>
      </c>
      <c r="BM235" s="99" t="s">
        <v>306</v>
      </c>
    </row>
    <row r="236" spans="1:65" s="2" customFormat="1" ht="24.2" customHeight="1" x14ac:dyDescent="0.2">
      <c r="A236" s="111"/>
      <c r="B236" s="112"/>
      <c r="C236" s="215" t="s">
        <v>637</v>
      </c>
      <c r="D236" s="215" t="s">
        <v>1071</v>
      </c>
      <c r="E236" s="216" t="s">
        <v>3690</v>
      </c>
      <c r="F236" s="217" t="s">
        <v>3691</v>
      </c>
      <c r="G236" s="218" t="s">
        <v>282</v>
      </c>
      <c r="H236" s="219">
        <v>41</v>
      </c>
      <c r="I236" s="220"/>
      <c r="J236" s="220">
        <f>ROUND(I236*H236,2)</f>
        <v>0</v>
      </c>
      <c r="K236" s="221"/>
      <c r="L236" s="222"/>
      <c r="M236" s="223" t="s">
        <v>1</v>
      </c>
      <c r="N236" s="224" t="s">
        <v>40</v>
      </c>
      <c r="O236" s="196">
        <v>0</v>
      </c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111"/>
      <c r="V236" s="111"/>
      <c r="W236" s="29"/>
      <c r="X236" s="29"/>
      <c r="Y236" s="29"/>
      <c r="Z236" s="29"/>
      <c r="AA236" s="29"/>
      <c r="AB236" s="29"/>
      <c r="AC236" s="29"/>
      <c r="AD236" s="29"/>
      <c r="AE236" s="29"/>
      <c r="AR236" s="99" t="s">
        <v>278</v>
      </c>
      <c r="AT236" s="99" t="s">
        <v>1071</v>
      </c>
      <c r="AU236" s="99" t="s">
        <v>83</v>
      </c>
      <c r="AY236" s="18" t="s">
        <v>204</v>
      </c>
      <c r="BE236" s="100">
        <f>IF(N236="základní",J236,0)</f>
        <v>0</v>
      </c>
      <c r="BF236" s="100">
        <f>IF(N236="snížená",J236,0)</f>
        <v>0</v>
      </c>
      <c r="BG236" s="100">
        <f>IF(N236="zákl. přenesená",J236,0)</f>
        <v>0</v>
      </c>
      <c r="BH236" s="100">
        <f>IF(N236="sníž. přenesená",J236,0)</f>
        <v>0</v>
      </c>
      <c r="BI236" s="100">
        <f>IF(N236="nulová",J236,0)</f>
        <v>0</v>
      </c>
      <c r="BJ236" s="18" t="s">
        <v>81</v>
      </c>
      <c r="BK236" s="100">
        <f>ROUND(I236*H236,2)</f>
        <v>0</v>
      </c>
      <c r="BL236" s="18" t="s">
        <v>211</v>
      </c>
      <c r="BM236" s="99" t="s">
        <v>640</v>
      </c>
    </row>
    <row r="237" spans="1:65" s="2" customFormat="1" ht="24.2" customHeight="1" x14ac:dyDescent="0.2">
      <c r="A237" s="111"/>
      <c r="B237" s="112"/>
      <c r="C237" s="215" t="s">
        <v>462</v>
      </c>
      <c r="D237" s="215" t="s">
        <v>1071</v>
      </c>
      <c r="E237" s="216" t="s">
        <v>3692</v>
      </c>
      <c r="F237" s="217" t="s">
        <v>3693</v>
      </c>
      <c r="G237" s="218" t="s">
        <v>282</v>
      </c>
      <c r="H237" s="219">
        <v>3</v>
      </c>
      <c r="I237" s="220"/>
      <c r="J237" s="220">
        <f>ROUND(I237*H237,2)</f>
        <v>0</v>
      </c>
      <c r="K237" s="221"/>
      <c r="L237" s="222"/>
      <c r="M237" s="223" t="s">
        <v>1</v>
      </c>
      <c r="N237" s="224" t="s">
        <v>40</v>
      </c>
      <c r="O237" s="196">
        <v>0</v>
      </c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111"/>
      <c r="V237" s="111"/>
      <c r="W237" s="29"/>
      <c r="X237" s="29"/>
      <c r="Y237" s="29"/>
      <c r="Z237" s="29"/>
      <c r="AA237" s="29"/>
      <c r="AB237" s="29"/>
      <c r="AC237" s="29"/>
      <c r="AD237" s="29"/>
      <c r="AE237" s="29"/>
      <c r="AR237" s="99" t="s">
        <v>278</v>
      </c>
      <c r="AT237" s="99" t="s">
        <v>1071</v>
      </c>
      <c r="AU237" s="99" t="s">
        <v>83</v>
      </c>
      <c r="AY237" s="18" t="s">
        <v>204</v>
      </c>
      <c r="BE237" s="100">
        <f>IF(N237="základní",J237,0)</f>
        <v>0</v>
      </c>
      <c r="BF237" s="100">
        <f>IF(N237="snížená",J237,0)</f>
        <v>0</v>
      </c>
      <c r="BG237" s="100">
        <f>IF(N237="zákl. přenesená",J237,0)</f>
        <v>0</v>
      </c>
      <c r="BH237" s="100">
        <f>IF(N237="sníž. přenesená",J237,0)</f>
        <v>0</v>
      </c>
      <c r="BI237" s="100">
        <f>IF(N237="nulová",J237,0)</f>
        <v>0</v>
      </c>
      <c r="BJ237" s="18" t="s">
        <v>81</v>
      </c>
      <c r="BK237" s="100">
        <f>ROUND(I237*H237,2)</f>
        <v>0</v>
      </c>
      <c r="BL237" s="18" t="s">
        <v>211</v>
      </c>
      <c r="BM237" s="99" t="s">
        <v>644</v>
      </c>
    </row>
    <row r="238" spans="1:65" s="2" customFormat="1" ht="49.15" customHeight="1" x14ac:dyDescent="0.2">
      <c r="A238" s="111"/>
      <c r="B238" s="112"/>
      <c r="C238" s="187" t="s">
        <v>645</v>
      </c>
      <c r="D238" s="187" t="s">
        <v>207</v>
      </c>
      <c r="E238" s="188" t="s">
        <v>3694</v>
      </c>
      <c r="F238" s="189" t="s">
        <v>3695</v>
      </c>
      <c r="G238" s="190" t="s">
        <v>282</v>
      </c>
      <c r="H238" s="191">
        <v>3</v>
      </c>
      <c r="I238" s="192"/>
      <c r="J238" s="192">
        <f>ROUND(I238*H238,2)</f>
        <v>0</v>
      </c>
      <c r="K238" s="193"/>
      <c r="L238" s="112"/>
      <c r="M238" s="194" t="s">
        <v>1</v>
      </c>
      <c r="N238" s="195" t="s">
        <v>40</v>
      </c>
      <c r="O238" s="196">
        <v>0</v>
      </c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  <c r="AR238" s="99" t="s">
        <v>211</v>
      </c>
      <c r="AT238" s="99" t="s">
        <v>207</v>
      </c>
      <c r="AU238" s="99" t="s">
        <v>83</v>
      </c>
      <c r="AY238" s="18" t="s">
        <v>204</v>
      </c>
      <c r="BE238" s="100">
        <f>IF(N238="základní",J238,0)</f>
        <v>0</v>
      </c>
      <c r="BF238" s="100">
        <f>IF(N238="snížená",J238,0)</f>
        <v>0</v>
      </c>
      <c r="BG238" s="100">
        <f>IF(N238="zákl. přenesená",J238,0)</f>
        <v>0</v>
      </c>
      <c r="BH238" s="100">
        <f>IF(N238="sníž. přenesená",J238,0)</f>
        <v>0</v>
      </c>
      <c r="BI238" s="100">
        <f>IF(N238="nulová",J238,0)</f>
        <v>0</v>
      </c>
      <c r="BJ238" s="18" t="s">
        <v>81</v>
      </c>
      <c r="BK238" s="100">
        <f>ROUND(I238*H238,2)</f>
        <v>0</v>
      </c>
      <c r="BL238" s="18" t="s">
        <v>211</v>
      </c>
      <c r="BM238" s="99" t="s">
        <v>648</v>
      </c>
    </row>
    <row r="239" spans="1:65" s="2" customFormat="1" ht="16.5" customHeight="1" x14ac:dyDescent="0.2">
      <c r="A239" s="111"/>
      <c r="B239" s="112"/>
      <c r="C239" s="215" t="s">
        <v>467</v>
      </c>
      <c r="D239" s="215" t="s">
        <v>1071</v>
      </c>
      <c r="E239" s="216" t="s">
        <v>3696</v>
      </c>
      <c r="F239" s="217" t="s">
        <v>3697</v>
      </c>
      <c r="G239" s="218" t="s">
        <v>282</v>
      </c>
      <c r="H239" s="219">
        <v>3</v>
      </c>
      <c r="I239" s="220"/>
      <c r="J239" s="220">
        <f>ROUND(I239*H239,2)</f>
        <v>0</v>
      </c>
      <c r="K239" s="221"/>
      <c r="L239" s="222"/>
      <c r="M239" s="223" t="s">
        <v>1</v>
      </c>
      <c r="N239" s="224" t="s">
        <v>40</v>
      </c>
      <c r="O239" s="196">
        <v>0</v>
      </c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111"/>
      <c r="V239" s="111"/>
      <c r="W239" s="29"/>
      <c r="X239" s="29"/>
      <c r="Y239" s="29"/>
      <c r="Z239" s="29"/>
      <c r="AA239" s="29"/>
      <c r="AB239" s="29"/>
      <c r="AC239" s="29"/>
      <c r="AD239" s="29"/>
      <c r="AE239" s="29"/>
      <c r="AR239" s="99" t="s">
        <v>278</v>
      </c>
      <c r="AT239" s="99" t="s">
        <v>1071</v>
      </c>
      <c r="AU239" s="99" t="s">
        <v>83</v>
      </c>
      <c r="AY239" s="18" t="s">
        <v>204</v>
      </c>
      <c r="BE239" s="100">
        <f>IF(N239="základní",J239,0)</f>
        <v>0</v>
      </c>
      <c r="BF239" s="100">
        <f>IF(N239="snížená",J239,0)</f>
        <v>0</v>
      </c>
      <c r="BG239" s="100">
        <f>IF(N239="zákl. přenesená",J239,0)</f>
        <v>0</v>
      </c>
      <c r="BH239" s="100">
        <f>IF(N239="sníž. přenesená",J239,0)</f>
        <v>0</v>
      </c>
      <c r="BI239" s="100">
        <f>IF(N239="nulová",J239,0)</f>
        <v>0</v>
      </c>
      <c r="BJ239" s="18" t="s">
        <v>81</v>
      </c>
      <c r="BK239" s="100">
        <f>ROUND(I239*H239,2)</f>
        <v>0</v>
      </c>
      <c r="BL239" s="18" t="s">
        <v>211</v>
      </c>
      <c r="BM239" s="99" t="s">
        <v>681</v>
      </c>
    </row>
    <row r="240" spans="1:65" s="14" customFormat="1" x14ac:dyDescent="0.2">
      <c r="A240" s="198"/>
      <c r="B240" s="199"/>
      <c r="C240" s="198"/>
      <c r="D240" s="200" t="s">
        <v>212</v>
      </c>
      <c r="E240" s="201" t="s">
        <v>1</v>
      </c>
      <c r="F240" s="202" t="s">
        <v>3698</v>
      </c>
      <c r="G240" s="198"/>
      <c r="H240" s="203">
        <v>3</v>
      </c>
      <c r="I240" s="198"/>
      <c r="J240" s="198"/>
      <c r="K240" s="198"/>
      <c r="L240" s="199"/>
      <c r="M240" s="204"/>
      <c r="N240" s="205"/>
      <c r="O240" s="205"/>
      <c r="P240" s="205"/>
      <c r="Q240" s="205"/>
      <c r="R240" s="205"/>
      <c r="S240" s="205"/>
      <c r="T240" s="206"/>
      <c r="U240" s="198"/>
      <c r="V240" s="198"/>
      <c r="AT240" s="102" t="s">
        <v>212</v>
      </c>
      <c r="AU240" s="102" t="s">
        <v>83</v>
      </c>
      <c r="AV240" s="14" t="s">
        <v>83</v>
      </c>
      <c r="AW240" s="14" t="s">
        <v>32</v>
      </c>
      <c r="AX240" s="14" t="s">
        <v>75</v>
      </c>
      <c r="AY240" s="102" t="s">
        <v>204</v>
      </c>
    </row>
    <row r="241" spans="1:65" s="15" customFormat="1" x14ac:dyDescent="0.2">
      <c r="A241" s="207"/>
      <c r="B241" s="208"/>
      <c r="C241" s="207"/>
      <c r="D241" s="200" t="s">
        <v>212</v>
      </c>
      <c r="E241" s="209" t="s">
        <v>1</v>
      </c>
      <c r="F241" s="210" t="s">
        <v>227</v>
      </c>
      <c r="G241" s="207"/>
      <c r="H241" s="211">
        <v>3</v>
      </c>
      <c r="I241" s="207"/>
      <c r="J241" s="207"/>
      <c r="K241" s="207"/>
      <c r="L241" s="208"/>
      <c r="M241" s="212"/>
      <c r="N241" s="213"/>
      <c r="O241" s="213"/>
      <c r="P241" s="213"/>
      <c r="Q241" s="213"/>
      <c r="R241" s="213"/>
      <c r="S241" s="213"/>
      <c r="T241" s="214"/>
      <c r="U241" s="207"/>
      <c r="V241" s="207"/>
      <c r="AT241" s="103" t="s">
        <v>212</v>
      </c>
      <c r="AU241" s="103" t="s">
        <v>83</v>
      </c>
      <c r="AV241" s="15" t="s">
        <v>211</v>
      </c>
      <c r="AW241" s="15" t="s">
        <v>32</v>
      </c>
      <c r="AX241" s="15" t="s">
        <v>81</v>
      </c>
      <c r="AY241" s="103" t="s">
        <v>204</v>
      </c>
    </row>
    <row r="242" spans="1:65" s="2" customFormat="1" ht="37.9" customHeight="1" x14ac:dyDescent="0.2">
      <c r="A242" s="111"/>
      <c r="B242" s="112"/>
      <c r="C242" s="187" t="s">
        <v>747</v>
      </c>
      <c r="D242" s="187" t="s">
        <v>207</v>
      </c>
      <c r="E242" s="188" t="s">
        <v>3699</v>
      </c>
      <c r="F242" s="189" t="s">
        <v>3700</v>
      </c>
      <c r="G242" s="190" t="s">
        <v>282</v>
      </c>
      <c r="H242" s="191">
        <v>2</v>
      </c>
      <c r="I242" s="192"/>
      <c r="J242" s="192">
        <f>ROUND(I242*H242,2)</f>
        <v>0</v>
      </c>
      <c r="K242" s="193"/>
      <c r="L242" s="112"/>
      <c r="M242" s="194" t="s">
        <v>1</v>
      </c>
      <c r="N242" s="195" t="s">
        <v>40</v>
      </c>
      <c r="O242" s="196">
        <v>0</v>
      </c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111"/>
      <c r="V242" s="111"/>
      <c r="W242" s="29"/>
      <c r="X242" s="29"/>
      <c r="Y242" s="29"/>
      <c r="Z242" s="29"/>
      <c r="AA242" s="29"/>
      <c r="AB242" s="29"/>
      <c r="AC242" s="29"/>
      <c r="AD242" s="29"/>
      <c r="AE242" s="29"/>
      <c r="AR242" s="99" t="s">
        <v>211</v>
      </c>
      <c r="AT242" s="99" t="s">
        <v>207</v>
      </c>
      <c r="AU242" s="99" t="s">
        <v>83</v>
      </c>
      <c r="AY242" s="18" t="s">
        <v>204</v>
      </c>
      <c r="BE242" s="100">
        <f>IF(N242="základní",J242,0)</f>
        <v>0</v>
      </c>
      <c r="BF242" s="100">
        <f>IF(N242="snížená",J242,0)</f>
        <v>0</v>
      </c>
      <c r="BG242" s="100">
        <f>IF(N242="zákl. přenesená",J242,0)</f>
        <v>0</v>
      </c>
      <c r="BH242" s="100">
        <f>IF(N242="sníž. přenesená",J242,0)</f>
        <v>0</v>
      </c>
      <c r="BI242" s="100">
        <f>IF(N242="nulová",J242,0)</f>
        <v>0</v>
      </c>
      <c r="BJ242" s="18" t="s">
        <v>81</v>
      </c>
      <c r="BK242" s="100">
        <f>ROUND(I242*H242,2)</f>
        <v>0</v>
      </c>
      <c r="BL242" s="18" t="s">
        <v>211</v>
      </c>
      <c r="BM242" s="99" t="s">
        <v>750</v>
      </c>
    </row>
    <row r="243" spans="1:65" s="2" customFormat="1" ht="24.2" customHeight="1" x14ac:dyDescent="0.2">
      <c r="A243" s="111"/>
      <c r="B243" s="112"/>
      <c r="C243" s="215" t="s">
        <v>472</v>
      </c>
      <c r="D243" s="215" t="s">
        <v>1071</v>
      </c>
      <c r="E243" s="216" t="s">
        <v>3701</v>
      </c>
      <c r="F243" s="217" t="s">
        <v>3702</v>
      </c>
      <c r="G243" s="218" t="s">
        <v>282</v>
      </c>
      <c r="H243" s="219">
        <v>2</v>
      </c>
      <c r="I243" s="220"/>
      <c r="J243" s="220">
        <f>ROUND(I243*H243,2)</f>
        <v>0</v>
      </c>
      <c r="K243" s="221"/>
      <c r="L243" s="222"/>
      <c r="M243" s="223" t="s">
        <v>1</v>
      </c>
      <c r="N243" s="224" t="s">
        <v>40</v>
      </c>
      <c r="O243" s="196">
        <v>0</v>
      </c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111"/>
      <c r="V243" s="111"/>
      <c r="W243" s="29"/>
      <c r="X243" s="29"/>
      <c r="Y243" s="29"/>
      <c r="Z243" s="29"/>
      <c r="AA243" s="29"/>
      <c r="AB243" s="29"/>
      <c r="AC243" s="29"/>
      <c r="AD243" s="29"/>
      <c r="AE243" s="29"/>
      <c r="AR243" s="99" t="s">
        <v>278</v>
      </c>
      <c r="AT243" s="99" t="s">
        <v>1071</v>
      </c>
      <c r="AU243" s="99" t="s">
        <v>83</v>
      </c>
      <c r="AY243" s="18" t="s">
        <v>204</v>
      </c>
      <c r="BE243" s="100">
        <f>IF(N243="základní",J243,0)</f>
        <v>0</v>
      </c>
      <c r="BF243" s="100">
        <f>IF(N243="snížená",J243,0)</f>
        <v>0</v>
      </c>
      <c r="BG243" s="100">
        <f>IF(N243="zákl. přenesená",J243,0)</f>
        <v>0</v>
      </c>
      <c r="BH243" s="100">
        <f>IF(N243="sníž. přenesená",J243,0)</f>
        <v>0</v>
      </c>
      <c r="BI243" s="100">
        <f>IF(N243="nulová",J243,0)</f>
        <v>0</v>
      </c>
      <c r="BJ243" s="18" t="s">
        <v>81</v>
      </c>
      <c r="BK243" s="100">
        <f>ROUND(I243*H243,2)</f>
        <v>0</v>
      </c>
      <c r="BL243" s="18" t="s">
        <v>211</v>
      </c>
      <c r="BM243" s="99" t="s">
        <v>776</v>
      </c>
    </row>
    <row r="244" spans="1:65" s="14" customFormat="1" x14ac:dyDescent="0.2">
      <c r="A244" s="198"/>
      <c r="B244" s="199"/>
      <c r="C244" s="198"/>
      <c r="D244" s="200" t="s">
        <v>212</v>
      </c>
      <c r="E244" s="201" t="s">
        <v>1</v>
      </c>
      <c r="F244" s="202" t="s">
        <v>3703</v>
      </c>
      <c r="G244" s="198"/>
      <c r="H244" s="203">
        <v>2</v>
      </c>
      <c r="I244" s="198"/>
      <c r="J244" s="198"/>
      <c r="K244" s="198"/>
      <c r="L244" s="199"/>
      <c r="M244" s="204"/>
      <c r="N244" s="205"/>
      <c r="O244" s="205"/>
      <c r="P244" s="205"/>
      <c r="Q244" s="205"/>
      <c r="R244" s="205"/>
      <c r="S244" s="205"/>
      <c r="T244" s="206"/>
      <c r="U244" s="198"/>
      <c r="V244" s="198"/>
      <c r="AT244" s="102" t="s">
        <v>212</v>
      </c>
      <c r="AU244" s="102" t="s">
        <v>83</v>
      </c>
      <c r="AV244" s="14" t="s">
        <v>83</v>
      </c>
      <c r="AW244" s="14" t="s">
        <v>32</v>
      </c>
      <c r="AX244" s="14" t="s">
        <v>75</v>
      </c>
      <c r="AY244" s="102" t="s">
        <v>204</v>
      </c>
    </row>
    <row r="245" spans="1:65" s="15" customFormat="1" x14ac:dyDescent="0.2">
      <c r="A245" s="207"/>
      <c r="B245" s="208"/>
      <c r="C245" s="207"/>
      <c r="D245" s="200" t="s">
        <v>212</v>
      </c>
      <c r="E245" s="209" t="s">
        <v>1</v>
      </c>
      <c r="F245" s="210" t="s">
        <v>227</v>
      </c>
      <c r="G245" s="207"/>
      <c r="H245" s="211">
        <v>2</v>
      </c>
      <c r="I245" s="207"/>
      <c r="J245" s="207"/>
      <c r="K245" s="207"/>
      <c r="L245" s="208"/>
      <c r="M245" s="212"/>
      <c r="N245" s="213"/>
      <c r="O245" s="213"/>
      <c r="P245" s="213"/>
      <c r="Q245" s="213"/>
      <c r="R245" s="213"/>
      <c r="S245" s="213"/>
      <c r="T245" s="214"/>
      <c r="U245" s="207"/>
      <c r="V245" s="207"/>
      <c r="AT245" s="103" t="s">
        <v>212</v>
      </c>
      <c r="AU245" s="103" t="s">
        <v>83</v>
      </c>
      <c r="AV245" s="15" t="s">
        <v>211</v>
      </c>
      <c r="AW245" s="15" t="s">
        <v>32</v>
      </c>
      <c r="AX245" s="15" t="s">
        <v>81</v>
      </c>
      <c r="AY245" s="103" t="s">
        <v>204</v>
      </c>
    </row>
    <row r="246" spans="1:65" s="2" customFormat="1" ht="33" customHeight="1" x14ac:dyDescent="0.2">
      <c r="A246" s="111"/>
      <c r="B246" s="112"/>
      <c r="C246" s="187" t="s">
        <v>782</v>
      </c>
      <c r="D246" s="187" t="s">
        <v>207</v>
      </c>
      <c r="E246" s="188" t="s">
        <v>3704</v>
      </c>
      <c r="F246" s="189" t="s">
        <v>3705</v>
      </c>
      <c r="G246" s="190" t="s">
        <v>282</v>
      </c>
      <c r="H246" s="191">
        <v>1</v>
      </c>
      <c r="I246" s="192"/>
      <c r="J246" s="192">
        <f>ROUND(I246*H246,2)</f>
        <v>0</v>
      </c>
      <c r="K246" s="193"/>
      <c r="L246" s="112"/>
      <c r="M246" s="194" t="s">
        <v>1</v>
      </c>
      <c r="N246" s="195" t="s">
        <v>40</v>
      </c>
      <c r="O246" s="196">
        <v>0</v>
      </c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111"/>
      <c r="V246" s="111"/>
      <c r="W246" s="29"/>
      <c r="X246" s="29"/>
      <c r="Y246" s="29"/>
      <c r="Z246" s="29"/>
      <c r="AA246" s="29"/>
      <c r="AB246" s="29"/>
      <c r="AC246" s="29"/>
      <c r="AD246" s="29"/>
      <c r="AE246" s="29"/>
      <c r="AR246" s="99" t="s">
        <v>211</v>
      </c>
      <c r="AT246" s="99" t="s">
        <v>207</v>
      </c>
      <c r="AU246" s="99" t="s">
        <v>83</v>
      </c>
      <c r="AY246" s="18" t="s">
        <v>204</v>
      </c>
      <c r="BE246" s="100">
        <f>IF(N246="základní",J246,0)</f>
        <v>0</v>
      </c>
      <c r="BF246" s="100">
        <f>IF(N246="snížená",J246,0)</f>
        <v>0</v>
      </c>
      <c r="BG246" s="100">
        <f>IF(N246="zákl. přenesená",J246,0)</f>
        <v>0</v>
      </c>
      <c r="BH246" s="100">
        <f>IF(N246="sníž. přenesená",J246,0)</f>
        <v>0</v>
      </c>
      <c r="BI246" s="100">
        <f>IF(N246="nulová",J246,0)</f>
        <v>0</v>
      </c>
      <c r="BJ246" s="18" t="s">
        <v>81</v>
      </c>
      <c r="BK246" s="100">
        <f>ROUND(I246*H246,2)</f>
        <v>0</v>
      </c>
      <c r="BL246" s="18" t="s">
        <v>211</v>
      </c>
      <c r="BM246" s="99" t="s">
        <v>785</v>
      </c>
    </row>
    <row r="247" spans="1:65" s="2" customFormat="1" ht="24.2" customHeight="1" x14ac:dyDescent="0.2">
      <c r="A247" s="111"/>
      <c r="B247" s="112"/>
      <c r="C247" s="215" t="s">
        <v>481</v>
      </c>
      <c r="D247" s="215" t="s">
        <v>1071</v>
      </c>
      <c r="E247" s="216" t="s">
        <v>3706</v>
      </c>
      <c r="F247" s="217" t="s">
        <v>3707</v>
      </c>
      <c r="G247" s="218" t="s">
        <v>282</v>
      </c>
      <c r="H247" s="219">
        <v>1</v>
      </c>
      <c r="I247" s="220"/>
      <c r="J247" s="220">
        <f>ROUND(I247*H247,2)</f>
        <v>0</v>
      </c>
      <c r="K247" s="221"/>
      <c r="L247" s="222"/>
      <c r="M247" s="223" t="s">
        <v>1</v>
      </c>
      <c r="N247" s="224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278</v>
      </c>
      <c r="AT247" s="99" t="s">
        <v>1071</v>
      </c>
      <c r="AU247" s="99" t="s">
        <v>83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211</v>
      </c>
      <c r="BM247" s="99" t="s">
        <v>792</v>
      </c>
    </row>
    <row r="248" spans="1:65" s="14" customFormat="1" x14ac:dyDescent="0.2">
      <c r="A248" s="198"/>
      <c r="B248" s="199"/>
      <c r="C248" s="198"/>
      <c r="D248" s="200" t="s">
        <v>212</v>
      </c>
      <c r="E248" s="201" t="s">
        <v>1</v>
      </c>
      <c r="F248" s="202" t="s">
        <v>81</v>
      </c>
      <c r="G248" s="198"/>
      <c r="H248" s="203">
        <v>1</v>
      </c>
      <c r="I248" s="198"/>
      <c r="J248" s="198"/>
      <c r="K248" s="198"/>
      <c r="L248" s="199"/>
      <c r="M248" s="204"/>
      <c r="N248" s="205"/>
      <c r="O248" s="205"/>
      <c r="P248" s="205"/>
      <c r="Q248" s="205"/>
      <c r="R248" s="205"/>
      <c r="S248" s="205"/>
      <c r="T248" s="206"/>
      <c r="U248" s="198"/>
      <c r="V248" s="198"/>
      <c r="AT248" s="102" t="s">
        <v>212</v>
      </c>
      <c r="AU248" s="102" t="s">
        <v>83</v>
      </c>
      <c r="AV248" s="14" t="s">
        <v>83</v>
      </c>
      <c r="AW248" s="14" t="s">
        <v>32</v>
      </c>
      <c r="AX248" s="14" t="s">
        <v>75</v>
      </c>
      <c r="AY248" s="102" t="s">
        <v>204</v>
      </c>
    </row>
    <row r="249" spans="1:65" s="15" customFormat="1" x14ac:dyDescent="0.2">
      <c r="A249" s="207"/>
      <c r="B249" s="208"/>
      <c r="C249" s="207"/>
      <c r="D249" s="200" t="s">
        <v>212</v>
      </c>
      <c r="E249" s="209" t="s">
        <v>1</v>
      </c>
      <c r="F249" s="210" t="s">
        <v>227</v>
      </c>
      <c r="G249" s="207"/>
      <c r="H249" s="211">
        <v>1</v>
      </c>
      <c r="I249" s="207"/>
      <c r="J249" s="207"/>
      <c r="K249" s="207"/>
      <c r="L249" s="208"/>
      <c r="M249" s="212"/>
      <c r="N249" s="213"/>
      <c r="O249" s="213"/>
      <c r="P249" s="213"/>
      <c r="Q249" s="213"/>
      <c r="R249" s="213"/>
      <c r="S249" s="213"/>
      <c r="T249" s="214"/>
      <c r="U249" s="207"/>
      <c r="V249" s="207"/>
      <c r="AT249" s="103" t="s">
        <v>212</v>
      </c>
      <c r="AU249" s="103" t="s">
        <v>83</v>
      </c>
      <c r="AV249" s="15" t="s">
        <v>211</v>
      </c>
      <c r="AW249" s="15" t="s">
        <v>32</v>
      </c>
      <c r="AX249" s="15" t="s">
        <v>81</v>
      </c>
      <c r="AY249" s="103" t="s">
        <v>204</v>
      </c>
    </row>
    <row r="250" spans="1:65" s="2" customFormat="1" ht="16.5" customHeight="1" x14ac:dyDescent="0.2">
      <c r="A250" s="111"/>
      <c r="B250" s="112"/>
      <c r="C250" s="215" t="s">
        <v>793</v>
      </c>
      <c r="D250" s="215" t="s">
        <v>1071</v>
      </c>
      <c r="E250" s="216" t="s">
        <v>3708</v>
      </c>
      <c r="F250" s="217" t="s">
        <v>3709</v>
      </c>
      <c r="G250" s="218" t="s">
        <v>282</v>
      </c>
      <c r="H250" s="219">
        <v>3</v>
      </c>
      <c r="I250" s="220"/>
      <c r="J250" s="220">
        <f>ROUND(I250*H250,2)</f>
        <v>0</v>
      </c>
      <c r="K250" s="221"/>
      <c r="L250" s="222"/>
      <c r="M250" s="223" t="s">
        <v>1</v>
      </c>
      <c r="N250" s="224" t="s">
        <v>40</v>
      </c>
      <c r="O250" s="196">
        <v>0</v>
      </c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111"/>
      <c r="V250" s="111"/>
      <c r="W250" s="29"/>
      <c r="X250" s="29"/>
      <c r="Y250" s="29"/>
      <c r="Z250" s="29"/>
      <c r="AA250" s="29"/>
      <c r="AB250" s="29"/>
      <c r="AC250" s="29"/>
      <c r="AD250" s="29"/>
      <c r="AE250" s="29"/>
      <c r="AR250" s="99" t="s">
        <v>278</v>
      </c>
      <c r="AT250" s="99" t="s">
        <v>1071</v>
      </c>
      <c r="AU250" s="99" t="s">
        <v>83</v>
      </c>
      <c r="AY250" s="18" t="s">
        <v>204</v>
      </c>
      <c r="BE250" s="100">
        <f>IF(N250="základní",J250,0)</f>
        <v>0</v>
      </c>
      <c r="BF250" s="100">
        <f>IF(N250="snížená",J250,0)</f>
        <v>0</v>
      </c>
      <c r="BG250" s="100">
        <f>IF(N250="zákl. přenesená",J250,0)</f>
        <v>0</v>
      </c>
      <c r="BH250" s="100">
        <f>IF(N250="sníž. přenesená",J250,0)</f>
        <v>0</v>
      </c>
      <c r="BI250" s="100">
        <f>IF(N250="nulová",J250,0)</f>
        <v>0</v>
      </c>
      <c r="BJ250" s="18" t="s">
        <v>81</v>
      </c>
      <c r="BK250" s="100">
        <f>ROUND(I250*H250,2)</f>
        <v>0</v>
      </c>
      <c r="BL250" s="18" t="s">
        <v>211</v>
      </c>
      <c r="BM250" s="99" t="s">
        <v>796</v>
      </c>
    </row>
    <row r="251" spans="1:65" s="2" customFormat="1" ht="33" customHeight="1" x14ac:dyDescent="0.2">
      <c r="A251" s="111"/>
      <c r="B251" s="112"/>
      <c r="C251" s="187" t="s">
        <v>490</v>
      </c>
      <c r="D251" s="187" t="s">
        <v>207</v>
      </c>
      <c r="E251" s="188" t="s">
        <v>3710</v>
      </c>
      <c r="F251" s="189" t="s">
        <v>3711</v>
      </c>
      <c r="G251" s="190" t="s">
        <v>282</v>
      </c>
      <c r="H251" s="191">
        <v>2</v>
      </c>
      <c r="I251" s="192"/>
      <c r="J251" s="192">
        <f>ROUND(I251*H251,2)</f>
        <v>0</v>
      </c>
      <c r="K251" s="193"/>
      <c r="L251" s="112"/>
      <c r="M251" s="194" t="s">
        <v>1</v>
      </c>
      <c r="N251" s="195" t="s">
        <v>40</v>
      </c>
      <c r="O251" s="196">
        <v>0</v>
      </c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111"/>
      <c r="V251" s="111"/>
      <c r="W251" s="29"/>
      <c r="X251" s="29"/>
      <c r="Y251" s="29"/>
      <c r="Z251" s="29"/>
      <c r="AA251" s="29"/>
      <c r="AB251" s="29"/>
      <c r="AC251" s="29"/>
      <c r="AD251" s="29"/>
      <c r="AE251" s="29"/>
      <c r="AR251" s="99" t="s">
        <v>211</v>
      </c>
      <c r="AT251" s="99" t="s">
        <v>207</v>
      </c>
      <c r="AU251" s="99" t="s">
        <v>83</v>
      </c>
      <c r="AY251" s="18" t="s">
        <v>204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8" t="s">
        <v>81</v>
      </c>
      <c r="BK251" s="100">
        <f>ROUND(I251*H251,2)</f>
        <v>0</v>
      </c>
      <c r="BL251" s="18" t="s">
        <v>211</v>
      </c>
      <c r="BM251" s="99" t="s">
        <v>806</v>
      </c>
    </row>
    <row r="252" spans="1:65" s="2" customFormat="1" ht="24.2" customHeight="1" x14ac:dyDescent="0.2">
      <c r="A252" s="111"/>
      <c r="B252" s="112"/>
      <c r="C252" s="215" t="s">
        <v>807</v>
      </c>
      <c r="D252" s="215" t="s">
        <v>1071</v>
      </c>
      <c r="E252" s="216" t="s">
        <v>3712</v>
      </c>
      <c r="F252" s="217" t="s">
        <v>3713</v>
      </c>
      <c r="G252" s="218" t="s">
        <v>282</v>
      </c>
      <c r="H252" s="219">
        <v>2</v>
      </c>
      <c r="I252" s="220"/>
      <c r="J252" s="220">
        <f>ROUND(I252*H252,2)</f>
        <v>0</v>
      </c>
      <c r="K252" s="221"/>
      <c r="L252" s="222"/>
      <c r="M252" s="223" t="s">
        <v>1</v>
      </c>
      <c r="N252" s="224" t="s">
        <v>40</v>
      </c>
      <c r="O252" s="196">
        <v>0</v>
      </c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111"/>
      <c r="V252" s="111"/>
      <c r="W252" s="29"/>
      <c r="X252" s="29"/>
      <c r="Y252" s="29"/>
      <c r="Z252" s="29"/>
      <c r="AA252" s="29"/>
      <c r="AB252" s="29"/>
      <c r="AC252" s="29"/>
      <c r="AD252" s="29"/>
      <c r="AE252" s="29"/>
      <c r="AR252" s="99" t="s">
        <v>278</v>
      </c>
      <c r="AT252" s="99" t="s">
        <v>1071</v>
      </c>
      <c r="AU252" s="99" t="s">
        <v>83</v>
      </c>
      <c r="AY252" s="18" t="s">
        <v>204</v>
      </c>
      <c r="BE252" s="100">
        <f>IF(N252="základní",J252,0)</f>
        <v>0</v>
      </c>
      <c r="BF252" s="100">
        <f>IF(N252="snížená",J252,0)</f>
        <v>0</v>
      </c>
      <c r="BG252" s="100">
        <f>IF(N252="zákl. přenesená",J252,0)</f>
        <v>0</v>
      </c>
      <c r="BH252" s="100">
        <f>IF(N252="sníž. přenesená",J252,0)</f>
        <v>0</v>
      </c>
      <c r="BI252" s="100">
        <f>IF(N252="nulová",J252,0)</f>
        <v>0</v>
      </c>
      <c r="BJ252" s="18" t="s">
        <v>81</v>
      </c>
      <c r="BK252" s="100">
        <f>ROUND(I252*H252,2)</f>
        <v>0</v>
      </c>
      <c r="BL252" s="18" t="s">
        <v>211</v>
      </c>
      <c r="BM252" s="99" t="s">
        <v>810</v>
      </c>
    </row>
    <row r="253" spans="1:65" s="14" customFormat="1" x14ac:dyDescent="0.2">
      <c r="A253" s="198"/>
      <c r="B253" s="199"/>
      <c r="C253" s="198"/>
      <c r="D253" s="200" t="s">
        <v>212</v>
      </c>
      <c r="E253" s="201" t="s">
        <v>1</v>
      </c>
      <c r="F253" s="202" t="s">
        <v>83</v>
      </c>
      <c r="G253" s="198"/>
      <c r="H253" s="203">
        <v>2</v>
      </c>
      <c r="I253" s="198"/>
      <c r="J253" s="198"/>
      <c r="K253" s="198"/>
      <c r="L253" s="199"/>
      <c r="M253" s="204"/>
      <c r="N253" s="205"/>
      <c r="O253" s="205"/>
      <c r="P253" s="205"/>
      <c r="Q253" s="205"/>
      <c r="R253" s="205"/>
      <c r="S253" s="205"/>
      <c r="T253" s="206"/>
      <c r="U253" s="198"/>
      <c r="V253" s="198"/>
      <c r="AT253" s="102" t="s">
        <v>212</v>
      </c>
      <c r="AU253" s="102" t="s">
        <v>83</v>
      </c>
      <c r="AV253" s="14" t="s">
        <v>83</v>
      </c>
      <c r="AW253" s="14" t="s">
        <v>32</v>
      </c>
      <c r="AX253" s="14" t="s">
        <v>75</v>
      </c>
      <c r="AY253" s="102" t="s">
        <v>204</v>
      </c>
    </row>
    <row r="254" spans="1:65" s="15" customFormat="1" x14ac:dyDescent="0.2">
      <c r="A254" s="207"/>
      <c r="B254" s="208"/>
      <c r="C254" s="207"/>
      <c r="D254" s="200" t="s">
        <v>212</v>
      </c>
      <c r="E254" s="209" t="s">
        <v>1</v>
      </c>
      <c r="F254" s="210" t="s">
        <v>227</v>
      </c>
      <c r="G254" s="207"/>
      <c r="H254" s="211">
        <v>2</v>
      </c>
      <c r="I254" s="207"/>
      <c r="J254" s="207"/>
      <c r="K254" s="207"/>
      <c r="L254" s="208"/>
      <c r="M254" s="212"/>
      <c r="N254" s="213"/>
      <c r="O254" s="213"/>
      <c r="P254" s="213"/>
      <c r="Q254" s="213"/>
      <c r="R254" s="213"/>
      <c r="S254" s="213"/>
      <c r="T254" s="214"/>
      <c r="U254" s="207"/>
      <c r="V254" s="207"/>
      <c r="AT254" s="103" t="s">
        <v>212</v>
      </c>
      <c r="AU254" s="103" t="s">
        <v>83</v>
      </c>
      <c r="AV254" s="15" t="s">
        <v>211</v>
      </c>
      <c r="AW254" s="15" t="s">
        <v>32</v>
      </c>
      <c r="AX254" s="15" t="s">
        <v>81</v>
      </c>
      <c r="AY254" s="103" t="s">
        <v>204</v>
      </c>
    </row>
    <row r="255" spans="1:65" s="12" customFormat="1" ht="22.9" customHeight="1" x14ac:dyDescent="0.2">
      <c r="A255" s="176"/>
      <c r="B255" s="177"/>
      <c r="C255" s="176"/>
      <c r="D255" s="178" t="s">
        <v>74</v>
      </c>
      <c r="E255" s="185" t="s">
        <v>3714</v>
      </c>
      <c r="F255" s="185" t="s">
        <v>3715</v>
      </c>
      <c r="G255" s="176"/>
      <c r="H255" s="176"/>
      <c r="I255" s="176"/>
      <c r="J255" s="186">
        <f>BK255</f>
        <v>0</v>
      </c>
      <c r="K255" s="176"/>
      <c r="L255" s="177"/>
      <c r="M255" s="181"/>
      <c r="N255" s="182"/>
      <c r="O255" s="182"/>
      <c r="P255" s="183">
        <f>P256+P270</f>
        <v>0</v>
      </c>
      <c r="Q255" s="182"/>
      <c r="R255" s="183">
        <f>R256+R270</f>
        <v>0</v>
      </c>
      <c r="S255" s="182"/>
      <c r="T255" s="184">
        <f>T256+T270</f>
        <v>0</v>
      </c>
      <c r="U255" s="176"/>
      <c r="V255" s="176"/>
      <c r="AR255" s="96" t="s">
        <v>81</v>
      </c>
      <c r="AT255" s="97" t="s">
        <v>74</v>
      </c>
      <c r="AU255" s="97" t="s">
        <v>81</v>
      </c>
      <c r="AY255" s="96" t="s">
        <v>204</v>
      </c>
      <c r="BK255" s="98">
        <f>BK256+BK270</f>
        <v>0</v>
      </c>
    </row>
    <row r="256" spans="1:65" s="12" customFormat="1" ht="20.85" customHeight="1" x14ac:dyDescent="0.2">
      <c r="A256" s="176"/>
      <c r="B256" s="177"/>
      <c r="C256" s="176"/>
      <c r="D256" s="178" t="s">
        <v>74</v>
      </c>
      <c r="E256" s="185" t="s">
        <v>3716</v>
      </c>
      <c r="F256" s="185" t="s">
        <v>3717</v>
      </c>
      <c r="G256" s="176"/>
      <c r="H256" s="176"/>
      <c r="I256" s="176"/>
      <c r="J256" s="186">
        <f>BK256</f>
        <v>0</v>
      </c>
      <c r="K256" s="176"/>
      <c r="L256" s="177"/>
      <c r="M256" s="181"/>
      <c r="N256" s="182"/>
      <c r="O256" s="182"/>
      <c r="P256" s="183">
        <f>SUM(P257:P269)</f>
        <v>0</v>
      </c>
      <c r="Q256" s="182"/>
      <c r="R256" s="183">
        <f>SUM(R257:R269)</f>
        <v>0</v>
      </c>
      <c r="S256" s="182"/>
      <c r="T256" s="184">
        <f>SUM(T257:T269)</f>
        <v>0</v>
      </c>
      <c r="U256" s="176"/>
      <c r="V256" s="176"/>
      <c r="AR256" s="96" t="s">
        <v>81</v>
      </c>
      <c r="AT256" s="97" t="s">
        <v>74</v>
      </c>
      <c r="AU256" s="97" t="s">
        <v>83</v>
      </c>
      <c r="AY256" s="96" t="s">
        <v>204</v>
      </c>
      <c r="BK256" s="98">
        <f>SUM(BK257:BK269)</f>
        <v>0</v>
      </c>
    </row>
    <row r="257" spans="1:65" s="2" customFormat="1" ht="16.5" customHeight="1" x14ac:dyDescent="0.2">
      <c r="A257" s="111"/>
      <c r="B257" s="112"/>
      <c r="C257" s="187" t="s">
        <v>518</v>
      </c>
      <c r="D257" s="187" t="s">
        <v>207</v>
      </c>
      <c r="E257" s="188" t="s">
        <v>3718</v>
      </c>
      <c r="F257" s="189" t="s">
        <v>3719</v>
      </c>
      <c r="G257" s="190" t="s">
        <v>282</v>
      </c>
      <c r="H257" s="191">
        <v>4</v>
      </c>
      <c r="I257" s="192"/>
      <c r="J257" s="192">
        <f>ROUND(I257*H257,2)</f>
        <v>0</v>
      </c>
      <c r="K257" s="193"/>
      <c r="L257" s="112"/>
      <c r="M257" s="194" t="s">
        <v>1</v>
      </c>
      <c r="N257" s="195" t="s">
        <v>40</v>
      </c>
      <c r="O257" s="196">
        <v>0</v>
      </c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111"/>
      <c r="V257" s="111"/>
      <c r="W257" s="29"/>
      <c r="X257" s="29"/>
      <c r="Y257" s="29"/>
      <c r="Z257" s="29"/>
      <c r="AA257" s="29"/>
      <c r="AB257" s="29"/>
      <c r="AC257" s="29"/>
      <c r="AD257" s="29"/>
      <c r="AE257" s="29"/>
      <c r="AR257" s="99" t="s">
        <v>211</v>
      </c>
      <c r="AT257" s="99" t="s">
        <v>207</v>
      </c>
      <c r="AU257" s="99" t="s">
        <v>230</v>
      </c>
      <c r="AY257" s="18" t="s">
        <v>204</v>
      </c>
      <c r="BE257" s="100">
        <f>IF(N257="základní",J257,0)</f>
        <v>0</v>
      </c>
      <c r="BF257" s="100">
        <f>IF(N257="snížená",J257,0)</f>
        <v>0</v>
      </c>
      <c r="BG257" s="100">
        <f>IF(N257="zákl. přenesená",J257,0)</f>
        <v>0</v>
      </c>
      <c r="BH257" s="100">
        <f>IF(N257="sníž. přenesená",J257,0)</f>
        <v>0</v>
      </c>
      <c r="BI257" s="100">
        <f>IF(N257="nulová",J257,0)</f>
        <v>0</v>
      </c>
      <c r="BJ257" s="18" t="s">
        <v>81</v>
      </c>
      <c r="BK257" s="100">
        <f>ROUND(I257*H257,2)</f>
        <v>0</v>
      </c>
      <c r="BL257" s="18" t="s">
        <v>211</v>
      </c>
      <c r="BM257" s="99" t="s">
        <v>813</v>
      </c>
    </row>
    <row r="258" spans="1:65" s="14" customFormat="1" x14ac:dyDescent="0.2">
      <c r="A258" s="198"/>
      <c r="B258" s="199"/>
      <c r="C258" s="198"/>
      <c r="D258" s="200" t="s">
        <v>212</v>
      </c>
      <c r="E258" s="201" t="s">
        <v>1</v>
      </c>
      <c r="F258" s="202" t="s">
        <v>3720</v>
      </c>
      <c r="G258" s="198"/>
      <c r="H258" s="203">
        <v>1</v>
      </c>
      <c r="I258" s="198"/>
      <c r="J258" s="198"/>
      <c r="K258" s="198"/>
      <c r="L258" s="199"/>
      <c r="M258" s="204"/>
      <c r="N258" s="205"/>
      <c r="O258" s="205"/>
      <c r="P258" s="205"/>
      <c r="Q258" s="205"/>
      <c r="R258" s="205"/>
      <c r="S258" s="205"/>
      <c r="T258" s="206"/>
      <c r="U258" s="198"/>
      <c r="V258" s="198"/>
      <c r="AT258" s="102" t="s">
        <v>212</v>
      </c>
      <c r="AU258" s="102" t="s">
        <v>230</v>
      </c>
      <c r="AV258" s="14" t="s">
        <v>83</v>
      </c>
      <c r="AW258" s="14" t="s">
        <v>32</v>
      </c>
      <c r="AX258" s="14" t="s">
        <v>75</v>
      </c>
      <c r="AY258" s="102" t="s">
        <v>204</v>
      </c>
    </row>
    <row r="259" spans="1:65" s="14" customFormat="1" x14ac:dyDescent="0.2">
      <c r="A259" s="198"/>
      <c r="B259" s="199"/>
      <c r="C259" s="198"/>
      <c r="D259" s="200" t="s">
        <v>212</v>
      </c>
      <c r="E259" s="201" t="s">
        <v>1</v>
      </c>
      <c r="F259" s="202" t="s">
        <v>3721</v>
      </c>
      <c r="G259" s="198"/>
      <c r="H259" s="203">
        <v>1</v>
      </c>
      <c r="I259" s="198"/>
      <c r="J259" s="198"/>
      <c r="K259" s="198"/>
      <c r="L259" s="199"/>
      <c r="M259" s="204"/>
      <c r="N259" s="205"/>
      <c r="O259" s="205"/>
      <c r="P259" s="205"/>
      <c r="Q259" s="205"/>
      <c r="R259" s="205"/>
      <c r="S259" s="205"/>
      <c r="T259" s="206"/>
      <c r="U259" s="198"/>
      <c r="V259" s="198"/>
      <c r="AT259" s="102" t="s">
        <v>212</v>
      </c>
      <c r="AU259" s="102" t="s">
        <v>230</v>
      </c>
      <c r="AV259" s="14" t="s">
        <v>83</v>
      </c>
      <c r="AW259" s="14" t="s">
        <v>32</v>
      </c>
      <c r="AX259" s="14" t="s">
        <v>75</v>
      </c>
      <c r="AY259" s="102" t="s">
        <v>204</v>
      </c>
    </row>
    <row r="260" spans="1:65" s="14" customFormat="1" x14ac:dyDescent="0.2">
      <c r="A260" s="198"/>
      <c r="B260" s="199"/>
      <c r="C260" s="198"/>
      <c r="D260" s="200" t="s">
        <v>212</v>
      </c>
      <c r="E260" s="201" t="s">
        <v>1</v>
      </c>
      <c r="F260" s="202" t="s">
        <v>3722</v>
      </c>
      <c r="G260" s="198"/>
      <c r="H260" s="203">
        <v>1</v>
      </c>
      <c r="I260" s="198"/>
      <c r="J260" s="198"/>
      <c r="K260" s="198"/>
      <c r="L260" s="199"/>
      <c r="M260" s="204"/>
      <c r="N260" s="205"/>
      <c r="O260" s="205"/>
      <c r="P260" s="205"/>
      <c r="Q260" s="205"/>
      <c r="R260" s="205"/>
      <c r="S260" s="205"/>
      <c r="T260" s="206"/>
      <c r="U260" s="198"/>
      <c r="V260" s="198"/>
      <c r="AT260" s="102" t="s">
        <v>212</v>
      </c>
      <c r="AU260" s="102" t="s">
        <v>230</v>
      </c>
      <c r="AV260" s="14" t="s">
        <v>83</v>
      </c>
      <c r="AW260" s="14" t="s">
        <v>32</v>
      </c>
      <c r="AX260" s="14" t="s">
        <v>75</v>
      </c>
      <c r="AY260" s="102" t="s">
        <v>204</v>
      </c>
    </row>
    <row r="261" spans="1:65" s="14" customFormat="1" x14ac:dyDescent="0.2">
      <c r="A261" s="198"/>
      <c r="B261" s="199"/>
      <c r="C261" s="198"/>
      <c r="D261" s="200" t="s">
        <v>212</v>
      </c>
      <c r="E261" s="201" t="s">
        <v>1</v>
      </c>
      <c r="F261" s="202" t="s">
        <v>3723</v>
      </c>
      <c r="G261" s="198"/>
      <c r="H261" s="203">
        <v>0</v>
      </c>
      <c r="I261" s="198"/>
      <c r="J261" s="198"/>
      <c r="K261" s="198"/>
      <c r="L261" s="199"/>
      <c r="M261" s="204"/>
      <c r="N261" s="205"/>
      <c r="O261" s="205"/>
      <c r="P261" s="205"/>
      <c r="Q261" s="205"/>
      <c r="R261" s="205"/>
      <c r="S261" s="205"/>
      <c r="T261" s="206"/>
      <c r="U261" s="198"/>
      <c r="V261" s="198"/>
      <c r="AT261" s="102" t="s">
        <v>212</v>
      </c>
      <c r="AU261" s="102" t="s">
        <v>230</v>
      </c>
      <c r="AV261" s="14" t="s">
        <v>83</v>
      </c>
      <c r="AW261" s="14" t="s">
        <v>32</v>
      </c>
      <c r="AX261" s="14" t="s">
        <v>75</v>
      </c>
      <c r="AY261" s="102" t="s">
        <v>204</v>
      </c>
    </row>
    <row r="262" spans="1:65" s="14" customFormat="1" x14ac:dyDescent="0.2">
      <c r="A262" s="198"/>
      <c r="B262" s="199"/>
      <c r="C262" s="198"/>
      <c r="D262" s="200" t="s">
        <v>212</v>
      </c>
      <c r="E262" s="201" t="s">
        <v>1</v>
      </c>
      <c r="F262" s="202" t="s">
        <v>3724</v>
      </c>
      <c r="G262" s="198"/>
      <c r="H262" s="203">
        <v>1</v>
      </c>
      <c r="I262" s="198"/>
      <c r="J262" s="198"/>
      <c r="K262" s="198"/>
      <c r="L262" s="199"/>
      <c r="M262" s="204"/>
      <c r="N262" s="205"/>
      <c r="O262" s="205"/>
      <c r="P262" s="205"/>
      <c r="Q262" s="205"/>
      <c r="R262" s="205"/>
      <c r="S262" s="205"/>
      <c r="T262" s="206"/>
      <c r="U262" s="198"/>
      <c r="V262" s="198"/>
      <c r="AT262" s="102" t="s">
        <v>212</v>
      </c>
      <c r="AU262" s="102" t="s">
        <v>230</v>
      </c>
      <c r="AV262" s="14" t="s">
        <v>83</v>
      </c>
      <c r="AW262" s="14" t="s">
        <v>32</v>
      </c>
      <c r="AX262" s="14" t="s">
        <v>75</v>
      </c>
      <c r="AY262" s="102" t="s">
        <v>204</v>
      </c>
    </row>
    <row r="263" spans="1:65" s="15" customFormat="1" x14ac:dyDescent="0.2">
      <c r="A263" s="207"/>
      <c r="B263" s="208"/>
      <c r="C263" s="207"/>
      <c r="D263" s="200" t="s">
        <v>212</v>
      </c>
      <c r="E263" s="209" t="s">
        <v>1</v>
      </c>
      <c r="F263" s="210" t="s">
        <v>227</v>
      </c>
      <c r="G263" s="207"/>
      <c r="H263" s="211">
        <v>4</v>
      </c>
      <c r="I263" s="207"/>
      <c r="J263" s="207"/>
      <c r="K263" s="207"/>
      <c r="L263" s="208"/>
      <c r="M263" s="212"/>
      <c r="N263" s="213"/>
      <c r="O263" s="213"/>
      <c r="P263" s="213"/>
      <c r="Q263" s="213"/>
      <c r="R263" s="213"/>
      <c r="S263" s="213"/>
      <c r="T263" s="214"/>
      <c r="U263" s="207"/>
      <c r="V263" s="207"/>
      <c r="AT263" s="103" t="s">
        <v>212</v>
      </c>
      <c r="AU263" s="103" t="s">
        <v>230</v>
      </c>
      <c r="AV263" s="15" t="s">
        <v>211</v>
      </c>
      <c r="AW263" s="15" t="s">
        <v>32</v>
      </c>
      <c r="AX263" s="15" t="s">
        <v>81</v>
      </c>
      <c r="AY263" s="103" t="s">
        <v>204</v>
      </c>
    </row>
    <row r="264" spans="1:65" s="2" customFormat="1" ht="24.2" customHeight="1" x14ac:dyDescent="0.2">
      <c r="A264" s="111"/>
      <c r="B264" s="112"/>
      <c r="C264" s="215" t="s">
        <v>836</v>
      </c>
      <c r="D264" s="215" t="s">
        <v>1071</v>
      </c>
      <c r="E264" s="216" t="s">
        <v>3725</v>
      </c>
      <c r="F264" s="217" t="s">
        <v>3726</v>
      </c>
      <c r="G264" s="218" t="s">
        <v>282</v>
      </c>
      <c r="H264" s="219">
        <v>4</v>
      </c>
      <c r="I264" s="220"/>
      <c r="J264" s="220">
        <f t="shared" ref="J264:J269" si="30">ROUND(I264*H264,2)</f>
        <v>0</v>
      </c>
      <c r="K264" s="221"/>
      <c r="L264" s="222"/>
      <c r="M264" s="223" t="s">
        <v>1</v>
      </c>
      <c r="N264" s="224" t="s">
        <v>40</v>
      </c>
      <c r="O264" s="196">
        <v>0</v>
      </c>
      <c r="P264" s="196">
        <f t="shared" ref="P264:P269" si="31">O264*H264</f>
        <v>0</v>
      </c>
      <c r="Q264" s="196">
        <v>0</v>
      </c>
      <c r="R264" s="196">
        <f t="shared" ref="R264:R269" si="32">Q264*H264</f>
        <v>0</v>
      </c>
      <c r="S264" s="196">
        <v>0</v>
      </c>
      <c r="T264" s="197">
        <f t="shared" ref="T264:T269" si="33">S264*H264</f>
        <v>0</v>
      </c>
      <c r="U264" s="111"/>
      <c r="V264" s="111"/>
      <c r="W264" s="29"/>
      <c r="X264" s="29"/>
      <c r="Y264" s="29"/>
      <c r="Z264" s="29"/>
      <c r="AA264" s="29"/>
      <c r="AB264" s="29"/>
      <c r="AC264" s="29"/>
      <c r="AD264" s="29"/>
      <c r="AE264" s="29"/>
      <c r="AR264" s="99" t="s">
        <v>278</v>
      </c>
      <c r="AT264" s="99" t="s">
        <v>1071</v>
      </c>
      <c r="AU264" s="99" t="s">
        <v>230</v>
      </c>
      <c r="AY264" s="18" t="s">
        <v>204</v>
      </c>
      <c r="BE264" s="100">
        <f t="shared" ref="BE264:BE269" si="34">IF(N264="základní",J264,0)</f>
        <v>0</v>
      </c>
      <c r="BF264" s="100">
        <f t="shared" ref="BF264:BF269" si="35">IF(N264="snížená",J264,0)</f>
        <v>0</v>
      </c>
      <c r="BG264" s="100">
        <f t="shared" ref="BG264:BG269" si="36">IF(N264="zákl. přenesená",J264,0)</f>
        <v>0</v>
      </c>
      <c r="BH264" s="100">
        <f t="shared" ref="BH264:BH269" si="37">IF(N264="sníž. přenesená",J264,0)</f>
        <v>0</v>
      </c>
      <c r="BI264" s="100">
        <f t="shared" ref="BI264:BI269" si="38">IF(N264="nulová",J264,0)</f>
        <v>0</v>
      </c>
      <c r="BJ264" s="18" t="s">
        <v>81</v>
      </c>
      <c r="BK264" s="100">
        <f t="shared" ref="BK264:BK269" si="39">ROUND(I264*H264,2)</f>
        <v>0</v>
      </c>
      <c r="BL264" s="18" t="s">
        <v>211</v>
      </c>
      <c r="BM264" s="99" t="s">
        <v>839</v>
      </c>
    </row>
    <row r="265" spans="1:65" s="2" customFormat="1" ht="16.5" customHeight="1" x14ac:dyDescent="0.2">
      <c r="A265" s="111"/>
      <c r="B265" s="112"/>
      <c r="C265" s="187" t="s">
        <v>523</v>
      </c>
      <c r="D265" s="187" t="s">
        <v>207</v>
      </c>
      <c r="E265" s="188" t="s">
        <v>3727</v>
      </c>
      <c r="F265" s="189" t="s">
        <v>3728</v>
      </c>
      <c r="G265" s="190" t="s">
        <v>282</v>
      </c>
      <c r="H265" s="191">
        <v>4</v>
      </c>
      <c r="I265" s="192"/>
      <c r="J265" s="192">
        <f t="shared" si="30"/>
        <v>0</v>
      </c>
      <c r="K265" s="193"/>
      <c r="L265" s="112"/>
      <c r="M265" s="194" t="s">
        <v>1</v>
      </c>
      <c r="N265" s="195" t="s">
        <v>40</v>
      </c>
      <c r="O265" s="196">
        <v>0</v>
      </c>
      <c r="P265" s="196">
        <f t="shared" si="31"/>
        <v>0</v>
      </c>
      <c r="Q265" s="196">
        <v>0</v>
      </c>
      <c r="R265" s="196">
        <f t="shared" si="32"/>
        <v>0</v>
      </c>
      <c r="S265" s="196">
        <v>0</v>
      </c>
      <c r="T265" s="197">
        <f t="shared" si="33"/>
        <v>0</v>
      </c>
      <c r="U265" s="111"/>
      <c r="V265" s="111"/>
      <c r="W265" s="29"/>
      <c r="X265" s="29"/>
      <c r="Y265" s="29"/>
      <c r="Z265" s="29"/>
      <c r="AA265" s="29"/>
      <c r="AB265" s="29"/>
      <c r="AC265" s="29"/>
      <c r="AD265" s="29"/>
      <c r="AE265" s="29"/>
      <c r="AR265" s="99" t="s">
        <v>211</v>
      </c>
      <c r="AT265" s="99" t="s">
        <v>207</v>
      </c>
      <c r="AU265" s="99" t="s">
        <v>230</v>
      </c>
      <c r="AY265" s="18" t="s">
        <v>204</v>
      </c>
      <c r="BE265" s="100">
        <f t="shared" si="34"/>
        <v>0</v>
      </c>
      <c r="BF265" s="100">
        <f t="shared" si="35"/>
        <v>0</v>
      </c>
      <c r="BG265" s="100">
        <f t="shared" si="36"/>
        <v>0</v>
      </c>
      <c r="BH265" s="100">
        <f t="shared" si="37"/>
        <v>0</v>
      </c>
      <c r="BI265" s="100">
        <f t="shared" si="38"/>
        <v>0</v>
      </c>
      <c r="BJ265" s="18" t="s">
        <v>81</v>
      </c>
      <c r="BK265" s="100">
        <f t="shared" si="39"/>
        <v>0</v>
      </c>
      <c r="BL265" s="18" t="s">
        <v>211</v>
      </c>
      <c r="BM265" s="99" t="s">
        <v>844</v>
      </c>
    </row>
    <row r="266" spans="1:65" s="2" customFormat="1" ht="16.5" customHeight="1" x14ac:dyDescent="0.2">
      <c r="A266" s="111"/>
      <c r="B266" s="112"/>
      <c r="C266" s="215" t="s">
        <v>845</v>
      </c>
      <c r="D266" s="215" t="s">
        <v>1071</v>
      </c>
      <c r="E266" s="216" t="s">
        <v>3729</v>
      </c>
      <c r="F266" s="217" t="s">
        <v>3730</v>
      </c>
      <c r="G266" s="218" t="s">
        <v>282</v>
      </c>
      <c r="H266" s="219">
        <v>4</v>
      </c>
      <c r="I266" s="220"/>
      <c r="J266" s="220">
        <f t="shared" si="30"/>
        <v>0</v>
      </c>
      <c r="K266" s="221"/>
      <c r="L266" s="222"/>
      <c r="M266" s="223" t="s">
        <v>1</v>
      </c>
      <c r="N266" s="224" t="s">
        <v>40</v>
      </c>
      <c r="O266" s="196">
        <v>0</v>
      </c>
      <c r="P266" s="196">
        <f t="shared" si="31"/>
        <v>0</v>
      </c>
      <c r="Q266" s="196">
        <v>0</v>
      </c>
      <c r="R266" s="196">
        <f t="shared" si="32"/>
        <v>0</v>
      </c>
      <c r="S266" s="196">
        <v>0</v>
      </c>
      <c r="T266" s="197">
        <f t="shared" si="33"/>
        <v>0</v>
      </c>
      <c r="U266" s="111"/>
      <c r="V266" s="111"/>
      <c r="W266" s="29"/>
      <c r="X266" s="29"/>
      <c r="Y266" s="29"/>
      <c r="Z266" s="29"/>
      <c r="AA266" s="29"/>
      <c r="AB266" s="29"/>
      <c r="AC266" s="29"/>
      <c r="AD266" s="29"/>
      <c r="AE266" s="29"/>
      <c r="AR266" s="99" t="s">
        <v>278</v>
      </c>
      <c r="AT266" s="99" t="s">
        <v>1071</v>
      </c>
      <c r="AU266" s="99" t="s">
        <v>230</v>
      </c>
      <c r="AY266" s="18" t="s">
        <v>204</v>
      </c>
      <c r="BE266" s="100">
        <f t="shared" si="34"/>
        <v>0</v>
      </c>
      <c r="BF266" s="100">
        <f t="shared" si="35"/>
        <v>0</v>
      </c>
      <c r="BG266" s="100">
        <f t="shared" si="36"/>
        <v>0</v>
      </c>
      <c r="BH266" s="100">
        <f t="shared" si="37"/>
        <v>0</v>
      </c>
      <c r="BI266" s="100">
        <f t="shared" si="38"/>
        <v>0</v>
      </c>
      <c r="BJ266" s="18" t="s">
        <v>81</v>
      </c>
      <c r="BK266" s="100">
        <f t="shared" si="39"/>
        <v>0</v>
      </c>
      <c r="BL266" s="18" t="s">
        <v>211</v>
      </c>
      <c r="BM266" s="99" t="s">
        <v>848</v>
      </c>
    </row>
    <row r="267" spans="1:65" s="2" customFormat="1" ht="24.2" customHeight="1" x14ac:dyDescent="0.2">
      <c r="A267" s="111"/>
      <c r="B267" s="112"/>
      <c r="C267" s="187" t="s">
        <v>529</v>
      </c>
      <c r="D267" s="187" t="s">
        <v>207</v>
      </c>
      <c r="E267" s="188" t="s">
        <v>3731</v>
      </c>
      <c r="F267" s="189" t="s">
        <v>3732</v>
      </c>
      <c r="G267" s="190" t="s">
        <v>282</v>
      </c>
      <c r="H267" s="191">
        <v>4</v>
      </c>
      <c r="I267" s="192"/>
      <c r="J267" s="192">
        <f t="shared" si="30"/>
        <v>0</v>
      </c>
      <c r="K267" s="193"/>
      <c r="L267" s="112"/>
      <c r="M267" s="194" t="s">
        <v>1</v>
      </c>
      <c r="N267" s="195" t="s">
        <v>40</v>
      </c>
      <c r="O267" s="196">
        <v>0</v>
      </c>
      <c r="P267" s="196">
        <f t="shared" si="31"/>
        <v>0</v>
      </c>
      <c r="Q267" s="196">
        <v>0</v>
      </c>
      <c r="R267" s="196">
        <f t="shared" si="32"/>
        <v>0</v>
      </c>
      <c r="S267" s="196">
        <v>0</v>
      </c>
      <c r="T267" s="197">
        <f t="shared" si="33"/>
        <v>0</v>
      </c>
      <c r="U267" s="111"/>
      <c r="V267" s="111"/>
      <c r="W267" s="29"/>
      <c r="X267" s="29"/>
      <c r="Y267" s="29"/>
      <c r="Z267" s="29"/>
      <c r="AA267" s="29"/>
      <c r="AB267" s="29"/>
      <c r="AC267" s="29"/>
      <c r="AD267" s="29"/>
      <c r="AE267" s="29"/>
      <c r="AR267" s="99" t="s">
        <v>211</v>
      </c>
      <c r="AT267" s="99" t="s">
        <v>207</v>
      </c>
      <c r="AU267" s="99" t="s">
        <v>230</v>
      </c>
      <c r="AY267" s="18" t="s">
        <v>204</v>
      </c>
      <c r="BE267" s="100">
        <f t="shared" si="34"/>
        <v>0</v>
      </c>
      <c r="BF267" s="100">
        <f t="shared" si="35"/>
        <v>0</v>
      </c>
      <c r="BG267" s="100">
        <f t="shared" si="36"/>
        <v>0</v>
      </c>
      <c r="BH267" s="100">
        <f t="shared" si="37"/>
        <v>0</v>
      </c>
      <c r="BI267" s="100">
        <f t="shared" si="38"/>
        <v>0</v>
      </c>
      <c r="BJ267" s="18" t="s">
        <v>81</v>
      </c>
      <c r="BK267" s="100">
        <f t="shared" si="39"/>
        <v>0</v>
      </c>
      <c r="BL267" s="18" t="s">
        <v>211</v>
      </c>
      <c r="BM267" s="99" t="s">
        <v>851</v>
      </c>
    </row>
    <row r="268" spans="1:65" s="2" customFormat="1" ht="24.2" customHeight="1" x14ac:dyDescent="0.2">
      <c r="A268" s="111"/>
      <c r="B268" s="112"/>
      <c r="C268" s="215" t="s">
        <v>856</v>
      </c>
      <c r="D268" s="215" t="s">
        <v>1071</v>
      </c>
      <c r="E268" s="216" t="s">
        <v>3733</v>
      </c>
      <c r="F268" s="217" t="s">
        <v>3734</v>
      </c>
      <c r="G268" s="218" t="s">
        <v>282</v>
      </c>
      <c r="H268" s="219">
        <v>4</v>
      </c>
      <c r="I268" s="220"/>
      <c r="J268" s="220">
        <f t="shared" si="30"/>
        <v>0</v>
      </c>
      <c r="K268" s="221"/>
      <c r="L268" s="222"/>
      <c r="M268" s="223" t="s">
        <v>1</v>
      </c>
      <c r="N268" s="224" t="s">
        <v>40</v>
      </c>
      <c r="O268" s="196">
        <v>0</v>
      </c>
      <c r="P268" s="196">
        <f t="shared" si="31"/>
        <v>0</v>
      </c>
      <c r="Q268" s="196">
        <v>0</v>
      </c>
      <c r="R268" s="196">
        <f t="shared" si="32"/>
        <v>0</v>
      </c>
      <c r="S268" s="196">
        <v>0</v>
      </c>
      <c r="T268" s="197">
        <f t="shared" si="33"/>
        <v>0</v>
      </c>
      <c r="U268" s="111"/>
      <c r="V268" s="111"/>
      <c r="W268" s="29"/>
      <c r="X268" s="29"/>
      <c r="Y268" s="29"/>
      <c r="Z268" s="29"/>
      <c r="AA268" s="29"/>
      <c r="AB268" s="29"/>
      <c r="AC268" s="29"/>
      <c r="AD268" s="29"/>
      <c r="AE268" s="29"/>
      <c r="AR268" s="99" t="s">
        <v>278</v>
      </c>
      <c r="AT268" s="99" t="s">
        <v>1071</v>
      </c>
      <c r="AU268" s="99" t="s">
        <v>230</v>
      </c>
      <c r="AY268" s="18" t="s">
        <v>204</v>
      </c>
      <c r="BE268" s="100">
        <f t="shared" si="34"/>
        <v>0</v>
      </c>
      <c r="BF268" s="100">
        <f t="shared" si="35"/>
        <v>0</v>
      </c>
      <c r="BG268" s="100">
        <f t="shared" si="36"/>
        <v>0</v>
      </c>
      <c r="BH268" s="100">
        <f t="shared" si="37"/>
        <v>0</v>
      </c>
      <c r="BI268" s="100">
        <f t="shared" si="38"/>
        <v>0</v>
      </c>
      <c r="BJ268" s="18" t="s">
        <v>81</v>
      </c>
      <c r="BK268" s="100">
        <f t="shared" si="39"/>
        <v>0</v>
      </c>
      <c r="BL268" s="18" t="s">
        <v>211</v>
      </c>
      <c r="BM268" s="99" t="s">
        <v>860</v>
      </c>
    </row>
    <row r="269" spans="1:65" s="2" customFormat="1" ht="24.2" customHeight="1" x14ac:dyDescent="0.2">
      <c r="A269" s="111"/>
      <c r="B269" s="112"/>
      <c r="C269" s="187" t="s">
        <v>536</v>
      </c>
      <c r="D269" s="187" t="s">
        <v>207</v>
      </c>
      <c r="E269" s="188" t="s">
        <v>3735</v>
      </c>
      <c r="F269" s="189" t="s">
        <v>3736</v>
      </c>
      <c r="G269" s="190" t="s">
        <v>282</v>
      </c>
      <c r="H269" s="191">
        <v>3</v>
      </c>
      <c r="I269" s="192"/>
      <c r="J269" s="192">
        <f t="shared" si="30"/>
        <v>0</v>
      </c>
      <c r="K269" s="193"/>
      <c r="L269" s="112"/>
      <c r="M269" s="194" t="s">
        <v>1</v>
      </c>
      <c r="N269" s="195" t="s">
        <v>40</v>
      </c>
      <c r="O269" s="196">
        <v>0</v>
      </c>
      <c r="P269" s="196">
        <f t="shared" si="31"/>
        <v>0</v>
      </c>
      <c r="Q269" s="196">
        <v>0</v>
      </c>
      <c r="R269" s="196">
        <f t="shared" si="32"/>
        <v>0</v>
      </c>
      <c r="S269" s="196">
        <v>0</v>
      </c>
      <c r="T269" s="197">
        <f t="shared" si="33"/>
        <v>0</v>
      </c>
      <c r="U269" s="111"/>
      <c r="V269" s="111"/>
      <c r="W269" s="29"/>
      <c r="X269" s="29"/>
      <c r="Y269" s="29"/>
      <c r="Z269" s="29"/>
      <c r="AA269" s="29"/>
      <c r="AB269" s="29"/>
      <c r="AC269" s="29"/>
      <c r="AD269" s="29"/>
      <c r="AE269" s="29"/>
      <c r="AR269" s="99" t="s">
        <v>211</v>
      </c>
      <c r="AT269" s="99" t="s">
        <v>207</v>
      </c>
      <c r="AU269" s="99" t="s">
        <v>230</v>
      </c>
      <c r="AY269" s="18" t="s">
        <v>204</v>
      </c>
      <c r="BE269" s="100">
        <f t="shared" si="34"/>
        <v>0</v>
      </c>
      <c r="BF269" s="100">
        <f t="shared" si="35"/>
        <v>0</v>
      </c>
      <c r="BG269" s="100">
        <f t="shared" si="36"/>
        <v>0</v>
      </c>
      <c r="BH269" s="100">
        <f t="shared" si="37"/>
        <v>0</v>
      </c>
      <c r="BI269" s="100">
        <f t="shared" si="38"/>
        <v>0</v>
      </c>
      <c r="BJ269" s="18" t="s">
        <v>81</v>
      </c>
      <c r="BK269" s="100">
        <f t="shared" si="39"/>
        <v>0</v>
      </c>
      <c r="BL269" s="18" t="s">
        <v>211</v>
      </c>
      <c r="BM269" s="99" t="s">
        <v>863</v>
      </c>
    </row>
    <row r="270" spans="1:65" s="12" customFormat="1" ht="20.85" customHeight="1" x14ac:dyDescent="0.2">
      <c r="A270" s="176"/>
      <c r="B270" s="177"/>
      <c r="C270" s="176"/>
      <c r="D270" s="178" t="s">
        <v>74</v>
      </c>
      <c r="E270" s="185" t="s">
        <v>3737</v>
      </c>
      <c r="F270" s="185" t="s">
        <v>3738</v>
      </c>
      <c r="G270" s="176"/>
      <c r="H270" s="176"/>
      <c r="I270" s="176"/>
      <c r="J270" s="186">
        <f>BK270</f>
        <v>0</v>
      </c>
      <c r="K270" s="176"/>
      <c r="L270" s="177"/>
      <c r="M270" s="181"/>
      <c r="N270" s="182"/>
      <c r="O270" s="182"/>
      <c r="P270" s="183">
        <f>SUM(P271:P294)</f>
        <v>0</v>
      </c>
      <c r="Q270" s="182"/>
      <c r="R270" s="183">
        <f>SUM(R271:R294)</f>
        <v>0</v>
      </c>
      <c r="S270" s="182"/>
      <c r="T270" s="184">
        <f>SUM(T271:T294)</f>
        <v>0</v>
      </c>
      <c r="U270" s="176"/>
      <c r="V270" s="176"/>
      <c r="AR270" s="96" t="s">
        <v>81</v>
      </c>
      <c r="AT270" s="97" t="s">
        <v>74</v>
      </c>
      <c r="AU270" s="97" t="s">
        <v>83</v>
      </c>
      <c r="AY270" s="96" t="s">
        <v>204</v>
      </c>
      <c r="BK270" s="98">
        <f>SUM(BK271:BK294)</f>
        <v>0</v>
      </c>
    </row>
    <row r="271" spans="1:65" s="2" customFormat="1" ht="24.2" customHeight="1" x14ac:dyDescent="0.2">
      <c r="A271" s="111"/>
      <c r="B271" s="112"/>
      <c r="C271" s="187" t="s">
        <v>865</v>
      </c>
      <c r="D271" s="187" t="s">
        <v>207</v>
      </c>
      <c r="E271" s="188" t="s">
        <v>3739</v>
      </c>
      <c r="F271" s="189" t="s">
        <v>3740</v>
      </c>
      <c r="G271" s="190" t="s">
        <v>210</v>
      </c>
      <c r="H271" s="191">
        <v>51.9</v>
      </c>
      <c r="I271" s="192"/>
      <c r="J271" s="192">
        <f>ROUND(I271*H271,2)</f>
        <v>0</v>
      </c>
      <c r="K271" s="193"/>
      <c r="L271" s="112"/>
      <c r="M271" s="194" t="s">
        <v>1</v>
      </c>
      <c r="N271" s="195" t="s">
        <v>40</v>
      </c>
      <c r="O271" s="196">
        <v>0</v>
      </c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211</v>
      </c>
      <c r="AT271" s="99" t="s">
        <v>207</v>
      </c>
      <c r="AU271" s="99" t="s">
        <v>230</v>
      </c>
      <c r="AY271" s="18" t="s">
        <v>204</v>
      </c>
      <c r="BE271" s="100">
        <f>IF(N271="základní",J271,0)</f>
        <v>0</v>
      </c>
      <c r="BF271" s="100">
        <f>IF(N271="snížená",J271,0)</f>
        <v>0</v>
      </c>
      <c r="BG271" s="100">
        <f>IF(N271="zákl. přenesená",J271,0)</f>
        <v>0</v>
      </c>
      <c r="BH271" s="100">
        <f>IF(N271="sníž. přenesená",J271,0)</f>
        <v>0</v>
      </c>
      <c r="BI271" s="100">
        <f>IF(N271="nulová",J271,0)</f>
        <v>0</v>
      </c>
      <c r="BJ271" s="18" t="s">
        <v>81</v>
      </c>
      <c r="BK271" s="100">
        <f>ROUND(I271*H271,2)</f>
        <v>0</v>
      </c>
      <c r="BL271" s="18" t="s">
        <v>211</v>
      </c>
      <c r="BM271" s="99" t="s">
        <v>868</v>
      </c>
    </row>
    <row r="272" spans="1:65" s="14" customFormat="1" x14ac:dyDescent="0.2">
      <c r="A272" s="198"/>
      <c r="B272" s="199"/>
      <c r="C272" s="198"/>
      <c r="D272" s="200" t="s">
        <v>212</v>
      </c>
      <c r="E272" s="201" t="s">
        <v>1</v>
      </c>
      <c r="F272" s="202" t="s">
        <v>3741</v>
      </c>
      <c r="G272" s="198"/>
      <c r="H272" s="203">
        <v>27.3</v>
      </c>
      <c r="I272" s="198"/>
      <c r="J272" s="198"/>
      <c r="K272" s="198"/>
      <c r="L272" s="199"/>
      <c r="M272" s="204"/>
      <c r="N272" s="205"/>
      <c r="O272" s="205"/>
      <c r="P272" s="205"/>
      <c r="Q272" s="205"/>
      <c r="R272" s="205"/>
      <c r="S272" s="205"/>
      <c r="T272" s="206"/>
      <c r="U272" s="198"/>
      <c r="V272" s="198"/>
      <c r="AT272" s="102" t="s">
        <v>212</v>
      </c>
      <c r="AU272" s="102" t="s">
        <v>230</v>
      </c>
      <c r="AV272" s="14" t="s">
        <v>83</v>
      </c>
      <c r="AW272" s="14" t="s">
        <v>32</v>
      </c>
      <c r="AX272" s="14" t="s">
        <v>75</v>
      </c>
      <c r="AY272" s="102" t="s">
        <v>204</v>
      </c>
    </row>
    <row r="273" spans="1:65" s="14" customFormat="1" x14ac:dyDescent="0.2">
      <c r="A273" s="198"/>
      <c r="B273" s="199"/>
      <c r="C273" s="198"/>
      <c r="D273" s="200" t="s">
        <v>212</v>
      </c>
      <c r="E273" s="201" t="s">
        <v>1</v>
      </c>
      <c r="F273" s="202" t="s">
        <v>3742</v>
      </c>
      <c r="G273" s="198"/>
      <c r="H273" s="203">
        <v>24.6</v>
      </c>
      <c r="I273" s="198"/>
      <c r="J273" s="198"/>
      <c r="K273" s="198"/>
      <c r="L273" s="199"/>
      <c r="M273" s="204"/>
      <c r="N273" s="205"/>
      <c r="O273" s="205"/>
      <c r="P273" s="205"/>
      <c r="Q273" s="205"/>
      <c r="R273" s="205"/>
      <c r="S273" s="205"/>
      <c r="T273" s="206"/>
      <c r="U273" s="198"/>
      <c r="V273" s="198"/>
      <c r="AT273" s="102" t="s">
        <v>212</v>
      </c>
      <c r="AU273" s="102" t="s">
        <v>230</v>
      </c>
      <c r="AV273" s="14" t="s">
        <v>83</v>
      </c>
      <c r="AW273" s="14" t="s">
        <v>32</v>
      </c>
      <c r="AX273" s="14" t="s">
        <v>75</v>
      </c>
      <c r="AY273" s="102" t="s">
        <v>204</v>
      </c>
    </row>
    <row r="274" spans="1:65" s="15" customFormat="1" x14ac:dyDescent="0.2">
      <c r="A274" s="207"/>
      <c r="B274" s="208"/>
      <c r="C274" s="207"/>
      <c r="D274" s="200" t="s">
        <v>212</v>
      </c>
      <c r="E274" s="209" t="s">
        <v>1</v>
      </c>
      <c r="F274" s="210" t="s">
        <v>227</v>
      </c>
      <c r="G274" s="207"/>
      <c r="H274" s="211">
        <v>51.900000000000006</v>
      </c>
      <c r="I274" s="207"/>
      <c r="J274" s="207"/>
      <c r="K274" s="207"/>
      <c r="L274" s="208"/>
      <c r="M274" s="212"/>
      <c r="N274" s="213"/>
      <c r="O274" s="213"/>
      <c r="P274" s="213"/>
      <c r="Q274" s="213"/>
      <c r="R274" s="213"/>
      <c r="S274" s="213"/>
      <c r="T274" s="214"/>
      <c r="U274" s="207"/>
      <c r="V274" s="207"/>
      <c r="AT274" s="103" t="s">
        <v>212</v>
      </c>
      <c r="AU274" s="103" t="s">
        <v>230</v>
      </c>
      <c r="AV274" s="15" t="s">
        <v>211</v>
      </c>
      <c r="AW274" s="15" t="s">
        <v>32</v>
      </c>
      <c r="AX274" s="15" t="s">
        <v>81</v>
      </c>
      <c r="AY274" s="103" t="s">
        <v>204</v>
      </c>
    </row>
    <row r="275" spans="1:65" s="2" customFormat="1" ht="24.2" customHeight="1" x14ac:dyDescent="0.2">
      <c r="A275" s="111"/>
      <c r="B275" s="112"/>
      <c r="C275" s="215" t="s">
        <v>541</v>
      </c>
      <c r="D275" s="215" t="s">
        <v>1071</v>
      </c>
      <c r="E275" s="216" t="s">
        <v>3743</v>
      </c>
      <c r="F275" s="217" t="s">
        <v>3744</v>
      </c>
      <c r="G275" s="218" t="s">
        <v>282</v>
      </c>
      <c r="H275" s="219">
        <v>2</v>
      </c>
      <c r="I275" s="220"/>
      <c r="J275" s="220">
        <f>ROUND(I275*H275,2)</f>
        <v>0</v>
      </c>
      <c r="K275" s="221"/>
      <c r="L275" s="222"/>
      <c r="M275" s="223" t="s">
        <v>1</v>
      </c>
      <c r="N275" s="224" t="s">
        <v>40</v>
      </c>
      <c r="O275" s="196">
        <v>0</v>
      </c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111"/>
      <c r="V275" s="111"/>
      <c r="W275" s="29"/>
      <c r="X275" s="29"/>
      <c r="Y275" s="29"/>
      <c r="Z275" s="29"/>
      <c r="AA275" s="29"/>
      <c r="AB275" s="29"/>
      <c r="AC275" s="29"/>
      <c r="AD275" s="29"/>
      <c r="AE275" s="29"/>
      <c r="AR275" s="99" t="s">
        <v>278</v>
      </c>
      <c r="AT275" s="99" t="s">
        <v>1071</v>
      </c>
      <c r="AU275" s="99" t="s">
        <v>230</v>
      </c>
      <c r="AY275" s="18" t="s">
        <v>204</v>
      </c>
      <c r="BE275" s="100">
        <f>IF(N275="základní",J275,0)</f>
        <v>0</v>
      </c>
      <c r="BF275" s="100">
        <f>IF(N275="snížená",J275,0)</f>
        <v>0</v>
      </c>
      <c r="BG275" s="100">
        <f>IF(N275="zákl. přenesená",J275,0)</f>
        <v>0</v>
      </c>
      <c r="BH275" s="100">
        <f>IF(N275="sníž. přenesená",J275,0)</f>
        <v>0</v>
      </c>
      <c r="BI275" s="100">
        <f>IF(N275="nulová",J275,0)</f>
        <v>0</v>
      </c>
      <c r="BJ275" s="18" t="s">
        <v>81</v>
      </c>
      <c r="BK275" s="100">
        <f>ROUND(I275*H275,2)</f>
        <v>0</v>
      </c>
      <c r="BL275" s="18" t="s">
        <v>211</v>
      </c>
      <c r="BM275" s="99" t="s">
        <v>871</v>
      </c>
    </row>
    <row r="276" spans="1:65" s="14" customFormat="1" x14ac:dyDescent="0.2">
      <c r="A276" s="198"/>
      <c r="B276" s="199"/>
      <c r="C276" s="198"/>
      <c r="D276" s="200" t="s">
        <v>212</v>
      </c>
      <c r="E276" s="201" t="s">
        <v>1</v>
      </c>
      <c r="F276" s="202" t="s">
        <v>3745</v>
      </c>
      <c r="G276" s="198"/>
      <c r="H276" s="203">
        <v>2</v>
      </c>
      <c r="I276" s="198"/>
      <c r="J276" s="198"/>
      <c r="K276" s="198"/>
      <c r="L276" s="199"/>
      <c r="M276" s="204"/>
      <c r="N276" s="205"/>
      <c r="O276" s="205"/>
      <c r="P276" s="205"/>
      <c r="Q276" s="205"/>
      <c r="R276" s="205"/>
      <c r="S276" s="205"/>
      <c r="T276" s="206"/>
      <c r="U276" s="198"/>
      <c r="V276" s="198"/>
      <c r="AT276" s="102" t="s">
        <v>212</v>
      </c>
      <c r="AU276" s="102" t="s">
        <v>230</v>
      </c>
      <c r="AV276" s="14" t="s">
        <v>83</v>
      </c>
      <c r="AW276" s="14" t="s">
        <v>32</v>
      </c>
      <c r="AX276" s="14" t="s">
        <v>75</v>
      </c>
      <c r="AY276" s="102" t="s">
        <v>204</v>
      </c>
    </row>
    <row r="277" spans="1:65" s="15" customFormat="1" x14ac:dyDescent="0.2">
      <c r="A277" s="207"/>
      <c r="B277" s="208"/>
      <c r="C277" s="207"/>
      <c r="D277" s="200" t="s">
        <v>212</v>
      </c>
      <c r="E277" s="209" t="s">
        <v>1</v>
      </c>
      <c r="F277" s="210" t="s">
        <v>227</v>
      </c>
      <c r="G277" s="207"/>
      <c r="H277" s="211">
        <v>2</v>
      </c>
      <c r="I277" s="207"/>
      <c r="J277" s="207"/>
      <c r="K277" s="207"/>
      <c r="L277" s="208"/>
      <c r="M277" s="212"/>
      <c r="N277" s="213"/>
      <c r="O277" s="213"/>
      <c r="P277" s="213"/>
      <c r="Q277" s="213"/>
      <c r="R277" s="213"/>
      <c r="S277" s="213"/>
      <c r="T277" s="214"/>
      <c r="U277" s="207"/>
      <c r="V277" s="207"/>
      <c r="AT277" s="103" t="s">
        <v>212</v>
      </c>
      <c r="AU277" s="103" t="s">
        <v>230</v>
      </c>
      <c r="AV277" s="15" t="s">
        <v>211</v>
      </c>
      <c r="AW277" s="15" t="s">
        <v>32</v>
      </c>
      <c r="AX277" s="15" t="s">
        <v>81</v>
      </c>
      <c r="AY277" s="103" t="s">
        <v>204</v>
      </c>
    </row>
    <row r="278" spans="1:65" s="2" customFormat="1" ht="24.2" customHeight="1" x14ac:dyDescent="0.2">
      <c r="A278" s="111"/>
      <c r="B278" s="112"/>
      <c r="C278" s="215" t="s">
        <v>873</v>
      </c>
      <c r="D278" s="215" t="s">
        <v>1071</v>
      </c>
      <c r="E278" s="216" t="s">
        <v>3746</v>
      </c>
      <c r="F278" s="217" t="s">
        <v>3747</v>
      </c>
      <c r="G278" s="218" t="s">
        <v>282</v>
      </c>
      <c r="H278" s="219">
        <v>9</v>
      </c>
      <c r="I278" s="220"/>
      <c r="J278" s="220">
        <f>ROUND(I278*H278,2)</f>
        <v>0</v>
      </c>
      <c r="K278" s="221"/>
      <c r="L278" s="222"/>
      <c r="M278" s="223" t="s">
        <v>1</v>
      </c>
      <c r="N278" s="224" t="s">
        <v>40</v>
      </c>
      <c r="O278" s="196">
        <v>0</v>
      </c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111"/>
      <c r="V278" s="111"/>
      <c r="W278" s="29"/>
      <c r="X278" s="29"/>
      <c r="Y278" s="29"/>
      <c r="Z278" s="29"/>
      <c r="AA278" s="29"/>
      <c r="AB278" s="29"/>
      <c r="AC278" s="29"/>
      <c r="AD278" s="29"/>
      <c r="AE278" s="29"/>
      <c r="AR278" s="99" t="s">
        <v>278</v>
      </c>
      <c r="AT278" s="99" t="s">
        <v>1071</v>
      </c>
      <c r="AU278" s="99" t="s">
        <v>230</v>
      </c>
      <c r="AY278" s="18" t="s">
        <v>204</v>
      </c>
      <c r="BE278" s="100">
        <f>IF(N278="základní",J278,0)</f>
        <v>0</v>
      </c>
      <c r="BF278" s="100">
        <f>IF(N278="snížená",J278,0)</f>
        <v>0</v>
      </c>
      <c r="BG278" s="100">
        <f>IF(N278="zákl. přenesená",J278,0)</f>
        <v>0</v>
      </c>
      <c r="BH278" s="100">
        <f>IF(N278="sníž. přenesená",J278,0)</f>
        <v>0</v>
      </c>
      <c r="BI278" s="100">
        <f>IF(N278="nulová",J278,0)</f>
        <v>0</v>
      </c>
      <c r="BJ278" s="18" t="s">
        <v>81</v>
      </c>
      <c r="BK278" s="100">
        <f>ROUND(I278*H278,2)</f>
        <v>0</v>
      </c>
      <c r="BL278" s="18" t="s">
        <v>211</v>
      </c>
      <c r="BM278" s="99" t="s">
        <v>1374</v>
      </c>
    </row>
    <row r="279" spans="1:65" s="14" customFormat="1" x14ac:dyDescent="0.2">
      <c r="A279" s="198"/>
      <c r="B279" s="199"/>
      <c r="C279" s="198"/>
      <c r="D279" s="200" t="s">
        <v>212</v>
      </c>
      <c r="E279" s="201" t="s">
        <v>1</v>
      </c>
      <c r="F279" s="202" t="s">
        <v>3748</v>
      </c>
      <c r="G279" s="198"/>
      <c r="H279" s="203">
        <v>4</v>
      </c>
      <c r="I279" s="198"/>
      <c r="J279" s="198"/>
      <c r="K279" s="198"/>
      <c r="L279" s="199"/>
      <c r="M279" s="204"/>
      <c r="N279" s="205"/>
      <c r="O279" s="205"/>
      <c r="P279" s="205"/>
      <c r="Q279" s="205"/>
      <c r="R279" s="205"/>
      <c r="S279" s="205"/>
      <c r="T279" s="206"/>
      <c r="U279" s="198"/>
      <c r="V279" s="198"/>
      <c r="AT279" s="102" t="s">
        <v>212</v>
      </c>
      <c r="AU279" s="102" t="s">
        <v>230</v>
      </c>
      <c r="AV279" s="14" t="s">
        <v>83</v>
      </c>
      <c r="AW279" s="14" t="s">
        <v>32</v>
      </c>
      <c r="AX279" s="14" t="s">
        <v>75</v>
      </c>
      <c r="AY279" s="102" t="s">
        <v>204</v>
      </c>
    </row>
    <row r="280" spans="1:65" s="14" customFormat="1" x14ac:dyDescent="0.2">
      <c r="A280" s="198"/>
      <c r="B280" s="199"/>
      <c r="C280" s="198"/>
      <c r="D280" s="200" t="s">
        <v>212</v>
      </c>
      <c r="E280" s="201" t="s">
        <v>1</v>
      </c>
      <c r="F280" s="202" t="s">
        <v>3749</v>
      </c>
      <c r="G280" s="198"/>
      <c r="H280" s="203">
        <v>5</v>
      </c>
      <c r="I280" s="198"/>
      <c r="J280" s="198"/>
      <c r="K280" s="198"/>
      <c r="L280" s="199"/>
      <c r="M280" s="204"/>
      <c r="N280" s="205"/>
      <c r="O280" s="205"/>
      <c r="P280" s="205"/>
      <c r="Q280" s="205"/>
      <c r="R280" s="205"/>
      <c r="S280" s="205"/>
      <c r="T280" s="206"/>
      <c r="U280" s="198"/>
      <c r="V280" s="198"/>
      <c r="AT280" s="102" t="s">
        <v>212</v>
      </c>
      <c r="AU280" s="102" t="s">
        <v>230</v>
      </c>
      <c r="AV280" s="14" t="s">
        <v>83</v>
      </c>
      <c r="AW280" s="14" t="s">
        <v>32</v>
      </c>
      <c r="AX280" s="14" t="s">
        <v>75</v>
      </c>
      <c r="AY280" s="102" t="s">
        <v>204</v>
      </c>
    </row>
    <row r="281" spans="1:65" s="15" customFormat="1" x14ac:dyDescent="0.2">
      <c r="A281" s="207"/>
      <c r="B281" s="208"/>
      <c r="C281" s="207"/>
      <c r="D281" s="200" t="s">
        <v>212</v>
      </c>
      <c r="E281" s="209" t="s">
        <v>1</v>
      </c>
      <c r="F281" s="210" t="s">
        <v>227</v>
      </c>
      <c r="G281" s="207"/>
      <c r="H281" s="211">
        <v>9</v>
      </c>
      <c r="I281" s="207"/>
      <c r="J281" s="207"/>
      <c r="K281" s="207"/>
      <c r="L281" s="208"/>
      <c r="M281" s="212"/>
      <c r="N281" s="213"/>
      <c r="O281" s="213"/>
      <c r="P281" s="213"/>
      <c r="Q281" s="213"/>
      <c r="R281" s="213"/>
      <c r="S281" s="213"/>
      <c r="T281" s="214"/>
      <c r="U281" s="207"/>
      <c r="V281" s="207"/>
      <c r="AT281" s="103" t="s">
        <v>212</v>
      </c>
      <c r="AU281" s="103" t="s">
        <v>230</v>
      </c>
      <c r="AV281" s="15" t="s">
        <v>211</v>
      </c>
      <c r="AW281" s="15" t="s">
        <v>32</v>
      </c>
      <c r="AX281" s="15" t="s">
        <v>81</v>
      </c>
      <c r="AY281" s="103" t="s">
        <v>204</v>
      </c>
    </row>
    <row r="282" spans="1:65" s="2" customFormat="1" ht="24.2" customHeight="1" x14ac:dyDescent="0.2">
      <c r="A282" s="111"/>
      <c r="B282" s="112"/>
      <c r="C282" s="215" t="s">
        <v>552</v>
      </c>
      <c r="D282" s="215" t="s">
        <v>1071</v>
      </c>
      <c r="E282" s="216" t="s">
        <v>3750</v>
      </c>
      <c r="F282" s="217" t="s">
        <v>3751</v>
      </c>
      <c r="G282" s="218" t="s">
        <v>282</v>
      </c>
      <c r="H282" s="219">
        <v>18</v>
      </c>
      <c r="I282" s="220"/>
      <c r="J282" s="220">
        <f>ROUND(I282*H282,2)</f>
        <v>0</v>
      </c>
      <c r="K282" s="221"/>
      <c r="L282" s="222"/>
      <c r="M282" s="223" t="s">
        <v>1</v>
      </c>
      <c r="N282" s="224" t="s">
        <v>40</v>
      </c>
      <c r="O282" s="196">
        <v>0</v>
      </c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U282" s="111"/>
      <c r="V282" s="111"/>
      <c r="W282" s="29"/>
      <c r="X282" s="29"/>
      <c r="Y282" s="29"/>
      <c r="Z282" s="29"/>
      <c r="AA282" s="29"/>
      <c r="AB282" s="29"/>
      <c r="AC282" s="29"/>
      <c r="AD282" s="29"/>
      <c r="AE282" s="29"/>
      <c r="AR282" s="99" t="s">
        <v>278</v>
      </c>
      <c r="AT282" s="99" t="s">
        <v>1071</v>
      </c>
      <c r="AU282" s="99" t="s">
        <v>230</v>
      </c>
      <c r="AY282" s="18" t="s">
        <v>204</v>
      </c>
      <c r="BE282" s="100">
        <f>IF(N282="základní",J282,0)</f>
        <v>0</v>
      </c>
      <c r="BF282" s="100">
        <f>IF(N282="snížená",J282,0)</f>
        <v>0</v>
      </c>
      <c r="BG282" s="100">
        <f>IF(N282="zákl. přenesená",J282,0)</f>
        <v>0</v>
      </c>
      <c r="BH282" s="100">
        <f>IF(N282="sníž. přenesená",J282,0)</f>
        <v>0</v>
      </c>
      <c r="BI282" s="100">
        <f>IF(N282="nulová",J282,0)</f>
        <v>0</v>
      </c>
      <c r="BJ282" s="18" t="s">
        <v>81</v>
      </c>
      <c r="BK282" s="100">
        <f>ROUND(I282*H282,2)</f>
        <v>0</v>
      </c>
      <c r="BL282" s="18" t="s">
        <v>211</v>
      </c>
      <c r="BM282" s="99" t="s">
        <v>1378</v>
      </c>
    </row>
    <row r="283" spans="1:65" s="14" customFormat="1" x14ac:dyDescent="0.2">
      <c r="A283" s="198"/>
      <c r="B283" s="199"/>
      <c r="C283" s="198"/>
      <c r="D283" s="200" t="s">
        <v>212</v>
      </c>
      <c r="E283" s="201" t="s">
        <v>1</v>
      </c>
      <c r="F283" s="202" t="s">
        <v>3752</v>
      </c>
      <c r="G283" s="198"/>
      <c r="H283" s="203">
        <v>9</v>
      </c>
      <c r="I283" s="198"/>
      <c r="J283" s="198"/>
      <c r="K283" s="198"/>
      <c r="L283" s="199"/>
      <c r="M283" s="204"/>
      <c r="N283" s="205"/>
      <c r="O283" s="205"/>
      <c r="P283" s="205"/>
      <c r="Q283" s="205"/>
      <c r="R283" s="205"/>
      <c r="S283" s="205"/>
      <c r="T283" s="206"/>
      <c r="U283" s="198"/>
      <c r="V283" s="198"/>
      <c r="AT283" s="102" t="s">
        <v>212</v>
      </c>
      <c r="AU283" s="102" t="s">
        <v>230</v>
      </c>
      <c r="AV283" s="14" t="s">
        <v>83</v>
      </c>
      <c r="AW283" s="14" t="s">
        <v>32</v>
      </c>
      <c r="AX283" s="14" t="s">
        <v>75</v>
      </c>
      <c r="AY283" s="102" t="s">
        <v>204</v>
      </c>
    </row>
    <row r="284" spans="1:65" s="14" customFormat="1" x14ac:dyDescent="0.2">
      <c r="A284" s="198"/>
      <c r="B284" s="199"/>
      <c r="C284" s="198"/>
      <c r="D284" s="200" t="s">
        <v>212</v>
      </c>
      <c r="E284" s="201" t="s">
        <v>1</v>
      </c>
      <c r="F284" s="202" t="s">
        <v>3753</v>
      </c>
      <c r="G284" s="198"/>
      <c r="H284" s="203">
        <v>9</v>
      </c>
      <c r="I284" s="198"/>
      <c r="J284" s="198"/>
      <c r="K284" s="198"/>
      <c r="L284" s="199"/>
      <c r="M284" s="204"/>
      <c r="N284" s="205"/>
      <c r="O284" s="205"/>
      <c r="P284" s="205"/>
      <c r="Q284" s="205"/>
      <c r="R284" s="205"/>
      <c r="S284" s="205"/>
      <c r="T284" s="206"/>
      <c r="U284" s="198"/>
      <c r="V284" s="198"/>
      <c r="AT284" s="102" t="s">
        <v>212</v>
      </c>
      <c r="AU284" s="102" t="s">
        <v>230</v>
      </c>
      <c r="AV284" s="14" t="s">
        <v>83</v>
      </c>
      <c r="AW284" s="14" t="s">
        <v>32</v>
      </c>
      <c r="AX284" s="14" t="s">
        <v>75</v>
      </c>
      <c r="AY284" s="102" t="s">
        <v>204</v>
      </c>
    </row>
    <row r="285" spans="1:65" s="15" customFormat="1" x14ac:dyDescent="0.2">
      <c r="A285" s="207"/>
      <c r="B285" s="208"/>
      <c r="C285" s="207"/>
      <c r="D285" s="200" t="s">
        <v>212</v>
      </c>
      <c r="E285" s="209" t="s">
        <v>1</v>
      </c>
      <c r="F285" s="210" t="s">
        <v>227</v>
      </c>
      <c r="G285" s="207"/>
      <c r="H285" s="211">
        <v>18</v>
      </c>
      <c r="I285" s="207"/>
      <c r="J285" s="207"/>
      <c r="K285" s="207"/>
      <c r="L285" s="208"/>
      <c r="M285" s="212"/>
      <c r="N285" s="213"/>
      <c r="O285" s="213"/>
      <c r="P285" s="213"/>
      <c r="Q285" s="213"/>
      <c r="R285" s="213"/>
      <c r="S285" s="213"/>
      <c r="T285" s="214"/>
      <c r="U285" s="207"/>
      <c r="V285" s="207"/>
      <c r="AT285" s="103" t="s">
        <v>212</v>
      </c>
      <c r="AU285" s="103" t="s">
        <v>230</v>
      </c>
      <c r="AV285" s="15" t="s">
        <v>211</v>
      </c>
      <c r="AW285" s="15" t="s">
        <v>32</v>
      </c>
      <c r="AX285" s="15" t="s">
        <v>81</v>
      </c>
      <c r="AY285" s="103" t="s">
        <v>204</v>
      </c>
    </row>
    <row r="286" spans="1:65" s="2" customFormat="1" ht="24.2" customHeight="1" x14ac:dyDescent="0.2">
      <c r="A286" s="111"/>
      <c r="B286" s="112"/>
      <c r="C286" s="215" t="s">
        <v>891</v>
      </c>
      <c r="D286" s="215" t="s">
        <v>1071</v>
      </c>
      <c r="E286" s="216" t="s">
        <v>3754</v>
      </c>
      <c r="F286" s="217" t="s">
        <v>3755</v>
      </c>
      <c r="G286" s="218" t="s">
        <v>282</v>
      </c>
      <c r="H286" s="219">
        <v>11</v>
      </c>
      <c r="I286" s="220"/>
      <c r="J286" s="220">
        <f>ROUND(I286*H286,2)</f>
        <v>0</v>
      </c>
      <c r="K286" s="221"/>
      <c r="L286" s="222"/>
      <c r="M286" s="223" t="s">
        <v>1</v>
      </c>
      <c r="N286" s="224" t="s">
        <v>40</v>
      </c>
      <c r="O286" s="196">
        <v>0</v>
      </c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U286" s="111"/>
      <c r="V286" s="111"/>
      <c r="W286" s="29"/>
      <c r="X286" s="29"/>
      <c r="Y286" s="29"/>
      <c r="Z286" s="29"/>
      <c r="AA286" s="29"/>
      <c r="AB286" s="29"/>
      <c r="AC286" s="29"/>
      <c r="AD286" s="29"/>
      <c r="AE286" s="29"/>
      <c r="AR286" s="99" t="s">
        <v>278</v>
      </c>
      <c r="AT286" s="99" t="s">
        <v>1071</v>
      </c>
      <c r="AU286" s="99" t="s">
        <v>230</v>
      </c>
      <c r="AY286" s="18" t="s">
        <v>204</v>
      </c>
      <c r="BE286" s="100">
        <f>IF(N286="základní",J286,0)</f>
        <v>0</v>
      </c>
      <c r="BF286" s="100">
        <f>IF(N286="snížená",J286,0)</f>
        <v>0</v>
      </c>
      <c r="BG286" s="100">
        <f>IF(N286="zákl. přenesená",J286,0)</f>
        <v>0</v>
      </c>
      <c r="BH286" s="100">
        <f>IF(N286="sníž. přenesená",J286,0)</f>
        <v>0</v>
      </c>
      <c r="BI286" s="100">
        <f>IF(N286="nulová",J286,0)</f>
        <v>0</v>
      </c>
      <c r="BJ286" s="18" t="s">
        <v>81</v>
      </c>
      <c r="BK286" s="100">
        <f>ROUND(I286*H286,2)</f>
        <v>0</v>
      </c>
      <c r="BL286" s="18" t="s">
        <v>211</v>
      </c>
      <c r="BM286" s="99" t="s">
        <v>894</v>
      </c>
    </row>
    <row r="287" spans="1:65" s="14" customFormat="1" x14ac:dyDescent="0.2">
      <c r="A287" s="198"/>
      <c r="B287" s="199"/>
      <c r="C287" s="198"/>
      <c r="D287" s="200" t="s">
        <v>212</v>
      </c>
      <c r="E287" s="201" t="s">
        <v>1</v>
      </c>
      <c r="F287" s="202" t="s">
        <v>3756</v>
      </c>
      <c r="G287" s="198"/>
      <c r="H287" s="203">
        <v>6</v>
      </c>
      <c r="I287" s="198"/>
      <c r="J287" s="198"/>
      <c r="K287" s="198"/>
      <c r="L287" s="199"/>
      <c r="M287" s="204"/>
      <c r="N287" s="205"/>
      <c r="O287" s="205"/>
      <c r="P287" s="205"/>
      <c r="Q287" s="205"/>
      <c r="R287" s="205"/>
      <c r="S287" s="205"/>
      <c r="T287" s="206"/>
      <c r="U287" s="198"/>
      <c r="V287" s="198"/>
      <c r="AT287" s="102" t="s">
        <v>212</v>
      </c>
      <c r="AU287" s="102" t="s">
        <v>230</v>
      </c>
      <c r="AV287" s="14" t="s">
        <v>83</v>
      </c>
      <c r="AW287" s="14" t="s">
        <v>32</v>
      </c>
      <c r="AX287" s="14" t="s">
        <v>75</v>
      </c>
      <c r="AY287" s="102" t="s">
        <v>204</v>
      </c>
    </row>
    <row r="288" spans="1:65" s="14" customFormat="1" x14ac:dyDescent="0.2">
      <c r="A288" s="198"/>
      <c r="B288" s="199"/>
      <c r="C288" s="198"/>
      <c r="D288" s="200" t="s">
        <v>212</v>
      </c>
      <c r="E288" s="201" t="s">
        <v>1</v>
      </c>
      <c r="F288" s="202" t="s">
        <v>3749</v>
      </c>
      <c r="G288" s="198"/>
      <c r="H288" s="203">
        <v>5</v>
      </c>
      <c r="I288" s="198"/>
      <c r="J288" s="198"/>
      <c r="K288" s="198"/>
      <c r="L288" s="199"/>
      <c r="M288" s="204"/>
      <c r="N288" s="205"/>
      <c r="O288" s="205"/>
      <c r="P288" s="205"/>
      <c r="Q288" s="205"/>
      <c r="R288" s="205"/>
      <c r="S288" s="205"/>
      <c r="T288" s="206"/>
      <c r="U288" s="198"/>
      <c r="V288" s="198"/>
      <c r="AT288" s="102" t="s">
        <v>212</v>
      </c>
      <c r="AU288" s="102" t="s">
        <v>230</v>
      </c>
      <c r="AV288" s="14" t="s">
        <v>83</v>
      </c>
      <c r="AW288" s="14" t="s">
        <v>32</v>
      </c>
      <c r="AX288" s="14" t="s">
        <v>75</v>
      </c>
      <c r="AY288" s="102" t="s">
        <v>204</v>
      </c>
    </row>
    <row r="289" spans="1:65" s="15" customFormat="1" x14ac:dyDescent="0.2">
      <c r="A289" s="207"/>
      <c r="B289" s="208"/>
      <c r="C289" s="207"/>
      <c r="D289" s="200" t="s">
        <v>212</v>
      </c>
      <c r="E289" s="209" t="s">
        <v>1</v>
      </c>
      <c r="F289" s="210" t="s">
        <v>227</v>
      </c>
      <c r="G289" s="207"/>
      <c r="H289" s="211">
        <v>11</v>
      </c>
      <c r="I289" s="207"/>
      <c r="J289" s="207"/>
      <c r="K289" s="207"/>
      <c r="L289" s="208"/>
      <c r="M289" s="212"/>
      <c r="N289" s="213"/>
      <c r="O289" s="213"/>
      <c r="P289" s="213"/>
      <c r="Q289" s="213"/>
      <c r="R289" s="213"/>
      <c r="S289" s="213"/>
      <c r="T289" s="214"/>
      <c r="U289" s="207"/>
      <c r="V289" s="207"/>
      <c r="AT289" s="103" t="s">
        <v>212</v>
      </c>
      <c r="AU289" s="103" t="s">
        <v>230</v>
      </c>
      <c r="AV289" s="15" t="s">
        <v>211</v>
      </c>
      <c r="AW289" s="15" t="s">
        <v>32</v>
      </c>
      <c r="AX289" s="15" t="s">
        <v>81</v>
      </c>
      <c r="AY289" s="103" t="s">
        <v>204</v>
      </c>
    </row>
    <row r="290" spans="1:65" s="2" customFormat="1" ht="24.2" customHeight="1" x14ac:dyDescent="0.2">
      <c r="A290" s="111"/>
      <c r="B290" s="112"/>
      <c r="C290" s="187" t="s">
        <v>556</v>
      </c>
      <c r="D290" s="187" t="s">
        <v>207</v>
      </c>
      <c r="E290" s="188" t="s">
        <v>3731</v>
      </c>
      <c r="F290" s="189" t="s">
        <v>3732</v>
      </c>
      <c r="G290" s="190" t="s">
        <v>282</v>
      </c>
      <c r="H290" s="191">
        <v>2</v>
      </c>
      <c r="I290" s="192"/>
      <c r="J290" s="192">
        <f>ROUND(I290*H290,2)</f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211</v>
      </c>
      <c r="AT290" s="99" t="s">
        <v>207</v>
      </c>
      <c r="AU290" s="99" t="s">
        <v>230</v>
      </c>
      <c r="AY290" s="18" t="s">
        <v>204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8" t="s">
        <v>81</v>
      </c>
      <c r="BK290" s="100">
        <f>ROUND(I290*H290,2)</f>
        <v>0</v>
      </c>
      <c r="BL290" s="18" t="s">
        <v>211</v>
      </c>
      <c r="BM290" s="99" t="s">
        <v>897</v>
      </c>
    </row>
    <row r="291" spans="1:65" s="2" customFormat="1" ht="33" customHeight="1" x14ac:dyDescent="0.2">
      <c r="A291" s="111"/>
      <c r="B291" s="112"/>
      <c r="C291" s="215" t="s">
        <v>902</v>
      </c>
      <c r="D291" s="215" t="s">
        <v>1071</v>
      </c>
      <c r="E291" s="216" t="s">
        <v>3757</v>
      </c>
      <c r="F291" s="217" t="s">
        <v>3758</v>
      </c>
      <c r="G291" s="218" t="s">
        <v>282</v>
      </c>
      <c r="H291" s="219">
        <v>2</v>
      </c>
      <c r="I291" s="220"/>
      <c r="J291" s="220">
        <f>ROUND(I291*H291,2)</f>
        <v>0</v>
      </c>
      <c r="K291" s="221"/>
      <c r="L291" s="222"/>
      <c r="M291" s="223" t="s">
        <v>1</v>
      </c>
      <c r="N291" s="224" t="s">
        <v>40</v>
      </c>
      <c r="O291" s="196">
        <v>0</v>
      </c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111"/>
      <c r="V291" s="111"/>
      <c r="W291" s="29"/>
      <c r="X291" s="29"/>
      <c r="Y291" s="29"/>
      <c r="Z291" s="29"/>
      <c r="AA291" s="29"/>
      <c r="AB291" s="29"/>
      <c r="AC291" s="29"/>
      <c r="AD291" s="29"/>
      <c r="AE291" s="29"/>
      <c r="AR291" s="99" t="s">
        <v>278</v>
      </c>
      <c r="AT291" s="99" t="s">
        <v>1071</v>
      </c>
      <c r="AU291" s="99" t="s">
        <v>230</v>
      </c>
      <c r="AY291" s="18" t="s">
        <v>204</v>
      </c>
      <c r="BE291" s="100">
        <f>IF(N291="základní",J291,0)</f>
        <v>0</v>
      </c>
      <c r="BF291" s="100">
        <f>IF(N291="snížená",J291,0)</f>
        <v>0</v>
      </c>
      <c r="BG291" s="100">
        <f>IF(N291="zákl. přenesená",J291,0)</f>
        <v>0</v>
      </c>
      <c r="BH291" s="100">
        <f>IF(N291="sníž. přenesená",J291,0)</f>
        <v>0</v>
      </c>
      <c r="BI291" s="100">
        <f>IF(N291="nulová",J291,0)</f>
        <v>0</v>
      </c>
      <c r="BJ291" s="18" t="s">
        <v>81</v>
      </c>
      <c r="BK291" s="100">
        <f>ROUND(I291*H291,2)</f>
        <v>0</v>
      </c>
      <c r="BL291" s="18" t="s">
        <v>211</v>
      </c>
      <c r="BM291" s="99" t="s">
        <v>905</v>
      </c>
    </row>
    <row r="292" spans="1:65" s="14" customFormat="1" x14ac:dyDescent="0.2">
      <c r="A292" s="198"/>
      <c r="B292" s="199"/>
      <c r="C292" s="198"/>
      <c r="D292" s="200" t="s">
        <v>212</v>
      </c>
      <c r="E292" s="201" t="s">
        <v>1</v>
      </c>
      <c r="F292" s="202" t="s">
        <v>3759</v>
      </c>
      <c r="G292" s="198"/>
      <c r="H292" s="203">
        <v>1</v>
      </c>
      <c r="I292" s="198"/>
      <c r="J292" s="198"/>
      <c r="K292" s="198"/>
      <c r="L292" s="199"/>
      <c r="M292" s="204"/>
      <c r="N292" s="205"/>
      <c r="O292" s="205"/>
      <c r="P292" s="205"/>
      <c r="Q292" s="205"/>
      <c r="R292" s="205"/>
      <c r="S292" s="205"/>
      <c r="T292" s="206"/>
      <c r="U292" s="198"/>
      <c r="V292" s="198"/>
      <c r="AT292" s="102" t="s">
        <v>212</v>
      </c>
      <c r="AU292" s="102" t="s">
        <v>230</v>
      </c>
      <c r="AV292" s="14" t="s">
        <v>83</v>
      </c>
      <c r="AW292" s="14" t="s">
        <v>32</v>
      </c>
      <c r="AX292" s="14" t="s">
        <v>75</v>
      </c>
      <c r="AY292" s="102" t="s">
        <v>204</v>
      </c>
    </row>
    <row r="293" spans="1:65" s="14" customFormat="1" x14ac:dyDescent="0.2">
      <c r="A293" s="198"/>
      <c r="B293" s="199"/>
      <c r="C293" s="198"/>
      <c r="D293" s="200" t="s">
        <v>212</v>
      </c>
      <c r="E293" s="201" t="s">
        <v>1</v>
      </c>
      <c r="F293" s="202" t="s">
        <v>3760</v>
      </c>
      <c r="G293" s="198"/>
      <c r="H293" s="203">
        <v>1</v>
      </c>
      <c r="I293" s="198"/>
      <c r="J293" s="198"/>
      <c r="K293" s="198"/>
      <c r="L293" s="199"/>
      <c r="M293" s="204"/>
      <c r="N293" s="205"/>
      <c r="O293" s="205"/>
      <c r="P293" s="205"/>
      <c r="Q293" s="205"/>
      <c r="R293" s="205"/>
      <c r="S293" s="205"/>
      <c r="T293" s="206"/>
      <c r="U293" s="198"/>
      <c r="V293" s="198"/>
      <c r="AT293" s="102" t="s">
        <v>212</v>
      </c>
      <c r="AU293" s="102" t="s">
        <v>230</v>
      </c>
      <c r="AV293" s="14" t="s">
        <v>83</v>
      </c>
      <c r="AW293" s="14" t="s">
        <v>32</v>
      </c>
      <c r="AX293" s="14" t="s">
        <v>75</v>
      </c>
      <c r="AY293" s="102" t="s">
        <v>204</v>
      </c>
    </row>
    <row r="294" spans="1:65" s="15" customFormat="1" x14ac:dyDescent="0.2">
      <c r="A294" s="207"/>
      <c r="B294" s="208"/>
      <c r="C294" s="207"/>
      <c r="D294" s="200" t="s">
        <v>212</v>
      </c>
      <c r="E294" s="209" t="s">
        <v>1</v>
      </c>
      <c r="F294" s="210" t="s">
        <v>227</v>
      </c>
      <c r="G294" s="207"/>
      <c r="H294" s="211">
        <v>2</v>
      </c>
      <c r="I294" s="207"/>
      <c r="J294" s="207"/>
      <c r="K294" s="207"/>
      <c r="L294" s="208"/>
      <c r="M294" s="212"/>
      <c r="N294" s="213"/>
      <c r="O294" s="213"/>
      <c r="P294" s="213"/>
      <c r="Q294" s="213"/>
      <c r="R294" s="213"/>
      <c r="S294" s="213"/>
      <c r="T294" s="214"/>
      <c r="U294" s="207"/>
      <c r="V294" s="207"/>
      <c r="AT294" s="103" t="s">
        <v>212</v>
      </c>
      <c r="AU294" s="103" t="s">
        <v>230</v>
      </c>
      <c r="AV294" s="15" t="s">
        <v>211</v>
      </c>
      <c r="AW294" s="15" t="s">
        <v>32</v>
      </c>
      <c r="AX294" s="15" t="s">
        <v>81</v>
      </c>
      <c r="AY294" s="103" t="s">
        <v>204</v>
      </c>
    </row>
    <row r="295" spans="1:65" s="12" customFormat="1" ht="22.9" customHeight="1" x14ac:dyDescent="0.2">
      <c r="A295" s="176"/>
      <c r="B295" s="177"/>
      <c r="C295" s="176"/>
      <c r="D295" s="178" t="s">
        <v>74</v>
      </c>
      <c r="E295" s="185" t="s">
        <v>3761</v>
      </c>
      <c r="F295" s="185" t="s">
        <v>3762</v>
      </c>
      <c r="G295" s="176"/>
      <c r="H295" s="176"/>
      <c r="I295" s="176"/>
      <c r="J295" s="186">
        <f>BK295</f>
        <v>0</v>
      </c>
      <c r="K295" s="176"/>
      <c r="L295" s="177"/>
      <c r="M295" s="181"/>
      <c r="N295" s="182"/>
      <c r="O295" s="182"/>
      <c r="P295" s="183">
        <f>SUM(P296:P306)</f>
        <v>0</v>
      </c>
      <c r="Q295" s="182"/>
      <c r="R295" s="183">
        <f>SUM(R296:R306)</f>
        <v>0</v>
      </c>
      <c r="S295" s="182"/>
      <c r="T295" s="184">
        <f>SUM(T296:T306)</f>
        <v>0</v>
      </c>
      <c r="U295" s="176"/>
      <c r="V295" s="176"/>
      <c r="AR295" s="96" t="s">
        <v>81</v>
      </c>
      <c r="AT295" s="97" t="s">
        <v>74</v>
      </c>
      <c r="AU295" s="97" t="s">
        <v>81</v>
      </c>
      <c r="AY295" s="96" t="s">
        <v>204</v>
      </c>
      <c r="BK295" s="98">
        <f>SUM(BK296:BK306)</f>
        <v>0</v>
      </c>
    </row>
    <row r="296" spans="1:65" s="2" customFormat="1" ht="33" customHeight="1" x14ac:dyDescent="0.2">
      <c r="A296" s="111"/>
      <c r="B296" s="112"/>
      <c r="C296" s="187" t="s">
        <v>560</v>
      </c>
      <c r="D296" s="187" t="s">
        <v>207</v>
      </c>
      <c r="E296" s="188" t="s">
        <v>3763</v>
      </c>
      <c r="F296" s="189" t="s">
        <v>3764</v>
      </c>
      <c r="G296" s="190" t="s">
        <v>282</v>
      </c>
      <c r="H296" s="191">
        <v>9</v>
      </c>
      <c r="I296" s="192"/>
      <c r="J296" s="192">
        <f>ROUND(I296*H296,2)</f>
        <v>0</v>
      </c>
      <c r="K296" s="193"/>
      <c r="L296" s="112"/>
      <c r="M296" s="194" t="s">
        <v>1</v>
      </c>
      <c r="N296" s="195" t="s">
        <v>40</v>
      </c>
      <c r="O296" s="196">
        <v>0</v>
      </c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111"/>
      <c r="V296" s="111"/>
      <c r="W296" s="29"/>
      <c r="X296" s="29"/>
      <c r="Y296" s="29"/>
      <c r="Z296" s="29"/>
      <c r="AA296" s="29"/>
      <c r="AB296" s="29"/>
      <c r="AC296" s="29"/>
      <c r="AD296" s="29"/>
      <c r="AE296" s="29"/>
      <c r="AR296" s="99" t="s">
        <v>211</v>
      </c>
      <c r="AT296" s="99" t="s">
        <v>207</v>
      </c>
      <c r="AU296" s="99" t="s">
        <v>83</v>
      </c>
      <c r="AY296" s="18" t="s">
        <v>204</v>
      </c>
      <c r="BE296" s="100">
        <f>IF(N296="základní",J296,0)</f>
        <v>0</v>
      </c>
      <c r="BF296" s="100">
        <f>IF(N296="snížená",J296,0)</f>
        <v>0</v>
      </c>
      <c r="BG296" s="100">
        <f>IF(N296="zákl. přenesená",J296,0)</f>
        <v>0</v>
      </c>
      <c r="BH296" s="100">
        <f>IF(N296="sníž. přenesená",J296,0)</f>
        <v>0</v>
      </c>
      <c r="BI296" s="100">
        <f>IF(N296="nulová",J296,0)</f>
        <v>0</v>
      </c>
      <c r="BJ296" s="18" t="s">
        <v>81</v>
      </c>
      <c r="BK296" s="100">
        <f>ROUND(I296*H296,2)</f>
        <v>0</v>
      </c>
      <c r="BL296" s="18" t="s">
        <v>211</v>
      </c>
      <c r="BM296" s="99" t="s">
        <v>913</v>
      </c>
    </row>
    <row r="297" spans="1:65" s="2" customFormat="1" ht="55.5" customHeight="1" x14ac:dyDescent="0.2">
      <c r="A297" s="111"/>
      <c r="B297" s="112"/>
      <c r="C297" s="215" t="s">
        <v>914</v>
      </c>
      <c r="D297" s="215" t="s">
        <v>1071</v>
      </c>
      <c r="E297" s="216" t="s">
        <v>3765</v>
      </c>
      <c r="F297" s="217" t="s">
        <v>3766</v>
      </c>
      <c r="G297" s="218" t="s">
        <v>282</v>
      </c>
      <c r="H297" s="219">
        <v>5</v>
      </c>
      <c r="I297" s="220"/>
      <c r="J297" s="220">
        <f>ROUND(I297*H297,2)</f>
        <v>0</v>
      </c>
      <c r="K297" s="221"/>
      <c r="L297" s="222"/>
      <c r="M297" s="223" t="s">
        <v>1</v>
      </c>
      <c r="N297" s="224" t="s">
        <v>40</v>
      </c>
      <c r="O297" s="196">
        <v>0</v>
      </c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111"/>
      <c r="V297" s="111"/>
      <c r="W297" s="29"/>
      <c r="X297" s="29"/>
      <c r="Y297" s="29"/>
      <c r="Z297" s="29"/>
      <c r="AA297" s="29"/>
      <c r="AB297" s="29"/>
      <c r="AC297" s="29"/>
      <c r="AD297" s="29"/>
      <c r="AE297" s="29"/>
      <c r="AR297" s="99" t="s">
        <v>278</v>
      </c>
      <c r="AT297" s="99" t="s">
        <v>1071</v>
      </c>
      <c r="AU297" s="99" t="s">
        <v>83</v>
      </c>
      <c r="AY297" s="18" t="s">
        <v>204</v>
      </c>
      <c r="BE297" s="100">
        <f>IF(N297="základní",J297,0)</f>
        <v>0</v>
      </c>
      <c r="BF297" s="100">
        <f>IF(N297="snížená",J297,0)</f>
        <v>0</v>
      </c>
      <c r="BG297" s="100">
        <f>IF(N297="zákl. přenesená",J297,0)</f>
        <v>0</v>
      </c>
      <c r="BH297" s="100">
        <f>IF(N297="sníž. přenesená",J297,0)</f>
        <v>0</v>
      </c>
      <c r="BI297" s="100">
        <f>IF(N297="nulová",J297,0)</f>
        <v>0</v>
      </c>
      <c r="BJ297" s="18" t="s">
        <v>81</v>
      </c>
      <c r="BK297" s="100">
        <f>ROUND(I297*H297,2)</f>
        <v>0</v>
      </c>
      <c r="BL297" s="18" t="s">
        <v>211</v>
      </c>
      <c r="BM297" s="99" t="s">
        <v>917</v>
      </c>
    </row>
    <row r="298" spans="1:65" s="14" customFormat="1" x14ac:dyDescent="0.2">
      <c r="A298" s="198"/>
      <c r="B298" s="199"/>
      <c r="C298" s="198"/>
      <c r="D298" s="200" t="s">
        <v>212</v>
      </c>
      <c r="E298" s="201" t="s">
        <v>1</v>
      </c>
      <c r="F298" s="202" t="s">
        <v>3767</v>
      </c>
      <c r="G298" s="198"/>
      <c r="H298" s="203">
        <v>2</v>
      </c>
      <c r="I298" s="198"/>
      <c r="J298" s="198"/>
      <c r="K298" s="198"/>
      <c r="L298" s="199"/>
      <c r="M298" s="204"/>
      <c r="N298" s="205"/>
      <c r="O298" s="205"/>
      <c r="P298" s="205"/>
      <c r="Q298" s="205"/>
      <c r="R298" s="205"/>
      <c r="S298" s="205"/>
      <c r="T298" s="206"/>
      <c r="U298" s="198"/>
      <c r="V298" s="198"/>
      <c r="AT298" s="102" t="s">
        <v>212</v>
      </c>
      <c r="AU298" s="102" t="s">
        <v>83</v>
      </c>
      <c r="AV298" s="14" t="s">
        <v>83</v>
      </c>
      <c r="AW298" s="14" t="s">
        <v>32</v>
      </c>
      <c r="AX298" s="14" t="s">
        <v>75</v>
      </c>
      <c r="AY298" s="102" t="s">
        <v>204</v>
      </c>
    </row>
    <row r="299" spans="1:65" s="14" customFormat="1" x14ac:dyDescent="0.2">
      <c r="A299" s="198"/>
      <c r="B299" s="199"/>
      <c r="C299" s="198"/>
      <c r="D299" s="200" t="s">
        <v>212</v>
      </c>
      <c r="E299" s="201" t="s">
        <v>1</v>
      </c>
      <c r="F299" s="202" t="s">
        <v>3768</v>
      </c>
      <c r="G299" s="198"/>
      <c r="H299" s="203">
        <v>3</v>
      </c>
      <c r="I299" s="198"/>
      <c r="J299" s="198"/>
      <c r="K299" s="198"/>
      <c r="L299" s="199"/>
      <c r="M299" s="204"/>
      <c r="N299" s="205"/>
      <c r="O299" s="205"/>
      <c r="P299" s="205"/>
      <c r="Q299" s="205"/>
      <c r="R299" s="205"/>
      <c r="S299" s="205"/>
      <c r="T299" s="206"/>
      <c r="U299" s="198"/>
      <c r="V299" s="198"/>
      <c r="AT299" s="102" t="s">
        <v>212</v>
      </c>
      <c r="AU299" s="102" t="s">
        <v>83</v>
      </c>
      <c r="AV299" s="14" t="s">
        <v>83</v>
      </c>
      <c r="AW299" s="14" t="s">
        <v>32</v>
      </c>
      <c r="AX299" s="14" t="s">
        <v>75</v>
      </c>
      <c r="AY299" s="102" t="s">
        <v>204</v>
      </c>
    </row>
    <row r="300" spans="1:65" s="15" customFormat="1" x14ac:dyDescent="0.2">
      <c r="A300" s="207"/>
      <c r="B300" s="208"/>
      <c r="C300" s="207"/>
      <c r="D300" s="200" t="s">
        <v>212</v>
      </c>
      <c r="E300" s="209" t="s">
        <v>1</v>
      </c>
      <c r="F300" s="210" t="s">
        <v>227</v>
      </c>
      <c r="G300" s="207"/>
      <c r="H300" s="211">
        <v>5</v>
      </c>
      <c r="I300" s="207"/>
      <c r="J300" s="207"/>
      <c r="K300" s="207"/>
      <c r="L300" s="208"/>
      <c r="M300" s="212"/>
      <c r="N300" s="213"/>
      <c r="O300" s="213"/>
      <c r="P300" s="213"/>
      <c r="Q300" s="213"/>
      <c r="R300" s="213"/>
      <c r="S300" s="213"/>
      <c r="T300" s="214"/>
      <c r="U300" s="207"/>
      <c r="V300" s="207"/>
      <c r="AT300" s="103" t="s">
        <v>212</v>
      </c>
      <c r="AU300" s="103" t="s">
        <v>83</v>
      </c>
      <c r="AV300" s="15" t="s">
        <v>211</v>
      </c>
      <c r="AW300" s="15" t="s">
        <v>32</v>
      </c>
      <c r="AX300" s="15" t="s">
        <v>81</v>
      </c>
      <c r="AY300" s="103" t="s">
        <v>204</v>
      </c>
    </row>
    <row r="301" spans="1:65" s="2" customFormat="1" ht="62.65" customHeight="1" x14ac:dyDescent="0.2">
      <c r="A301" s="111"/>
      <c r="B301" s="112"/>
      <c r="C301" s="215" t="s">
        <v>564</v>
      </c>
      <c r="D301" s="215" t="s">
        <v>1071</v>
      </c>
      <c r="E301" s="216" t="s">
        <v>3769</v>
      </c>
      <c r="F301" s="217" t="s">
        <v>3770</v>
      </c>
      <c r="G301" s="218" t="s">
        <v>282</v>
      </c>
      <c r="H301" s="219">
        <v>3</v>
      </c>
      <c r="I301" s="220"/>
      <c r="J301" s="220">
        <f>ROUND(I301*H301,2)</f>
        <v>0</v>
      </c>
      <c r="K301" s="221"/>
      <c r="L301" s="222"/>
      <c r="M301" s="223" t="s">
        <v>1</v>
      </c>
      <c r="N301" s="224" t="s">
        <v>40</v>
      </c>
      <c r="O301" s="196">
        <v>0</v>
      </c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111"/>
      <c r="V301" s="111"/>
      <c r="W301" s="29"/>
      <c r="X301" s="29"/>
      <c r="Y301" s="29"/>
      <c r="Z301" s="29"/>
      <c r="AA301" s="29"/>
      <c r="AB301" s="29"/>
      <c r="AC301" s="29"/>
      <c r="AD301" s="29"/>
      <c r="AE301" s="29"/>
      <c r="AR301" s="99" t="s">
        <v>278</v>
      </c>
      <c r="AT301" s="99" t="s">
        <v>1071</v>
      </c>
      <c r="AU301" s="99" t="s">
        <v>83</v>
      </c>
      <c r="AY301" s="18" t="s">
        <v>204</v>
      </c>
      <c r="BE301" s="100">
        <f>IF(N301="základní",J301,0)</f>
        <v>0</v>
      </c>
      <c r="BF301" s="100">
        <f>IF(N301="snížená",J301,0)</f>
        <v>0</v>
      </c>
      <c r="BG301" s="100">
        <f>IF(N301="zákl. přenesená",J301,0)</f>
        <v>0</v>
      </c>
      <c r="BH301" s="100">
        <f>IF(N301="sníž. přenesená",J301,0)</f>
        <v>0</v>
      </c>
      <c r="BI301" s="100">
        <f>IF(N301="nulová",J301,0)</f>
        <v>0</v>
      </c>
      <c r="BJ301" s="18" t="s">
        <v>81</v>
      </c>
      <c r="BK301" s="100">
        <f>ROUND(I301*H301,2)</f>
        <v>0</v>
      </c>
      <c r="BL301" s="18" t="s">
        <v>211</v>
      </c>
      <c r="BM301" s="99" t="s">
        <v>920</v>
      </c>
    </row>
    <row r="302" spans="1:65" s="14" customFormat="1" x14ac:dyDescent="0.2">
      <c r="A302" s="198"/>
      <c r="B302" s="199"/>
      <c r="C302" s="198"/>
      <c r="D302" s="200" t="s">
        <v>212</v>
      </c>
      <c r="E302" s="201" t="s">
        <v>1</v>
      </c>
      <c r="F302" s="202" t="s">
        <v>3771</v>
      </c>
      <c r="G302" s="198"/>
      <c r="H302" s="203">
        <v>3</v>
      </c>
      <c r="I302" s="198"/>
      <c r="J302" s="198"/>
      <c r="K302" s="198"/>
      <c r="L302" s="199"/>
      <c r="M302" s="204"/>
      <c r="N302" s="205"/>
      <c r="O302" s="205"/>
      <c r="P302" s="205"/>
      <c r="Q302" s="205"/>
      <c r="R302" s="205"/>
      <c r="S302" s="205"/>
      <c r="T302" s="206"/>
      <c r="U302" s="198"/>
      <c r="V302" s="198"/>
      <c r="AT302" s="102" t="s">
        <v>212</v>
      </c>
      <c r="AU302" s="102" t="s">
        <v>83</v>
      </c>
      <c r="AV302" s="14" t="s">
        <v>83</v>
      </c>
      <c r="AW302" s="14" t="s">
        <v>32</v>
      </c>
      <c r="AX302" s="14" t="s">
        <v>75</v>
      </c>
      <c r="AY302" s="102" t="s">
        <v>204</v>
      </c>
    </row>
    <row r="303" spans="1:65" s="15" customFormat="1" x14ac:dyDescent="0.2">
      <c r="A303" s="207"/>
      <c r="B303" s="208"/>
      <c r="C303" s="207"/>
      <c r="D303" s="200" t="s">
        <v>212</v>
      </c>
      <c r="E303" s="209" t="s">
        <v>1</v>
      </c>
      <c r="F303" s="210" t="s">
        <v>227</v>
      </c>
      <c r="G303" s="207"/>
      <c r="H303" s="211">
        <v>3</v>
      </c>
      <c r="I303" s="207"/>
      <c r="J303" s="207"/>
      <c r="K303" s="207"/>
      <c r="L303" s="208"/>
      <c r="M303" s="212"/>
      <c r="N303" s="213"/>
      <c r="O303" s="213"/>
      <c r="P303" s="213"/>
      <c r="Q303" s="213"/>
      <c r="R303" s="213"/>
      <c r="S303" s="213"/>
      <c r="T303" s="214"/>
      <c r="U303" s="207"/>
      <c r="V303" s="207"/>
      <c r="AT303" s="103" t="s">
        <v>212</v>
      </c>
      <c r="AU303" s="103" t="s">
        <v>83</v>
      </c>
      <c r="AV303" s="15" t="s">
        <v>211</v>
      </c>
      <c r="AW303" s="15" t="s">
        <v>32</v>
      </c>
      <c r="AX303" s="15" t="s">
        <v>81</v>
      </c>
      <c r="AY303" s="103" t="s">
        <v>204</v>
      </c>
    </row>
    <row r="304" spans="1:65" s="2" customFormat="1" ht="66.75" customHeight="1" x14ac:dyDescent="0.2">
      <c r="A304" s="111"/>
      <c r="B304" s="112"/>
      <c r="C304" s="215" t="s">
        <v>921</v>
      </c>
      <c r="D304" s="215" t="s">
        <v>1071</v>
      </c>
      <c r="E304" s="216" t="s">
        <v>3772</v>
      </c>
      <c r="F304" s="217" t="s">
        <v>3773</v>
      </c>
      <c r="G304" s="218" t="s">
        <v>282</v>
      </c>
      <c r="H304" s="219">
        <v>1</v>
      </c>
      <c r="I304" s="220"/>
      <c r="J304" s="220">
        <f>ROUND(I304*H304,2)</f>
        <v>0</v>
      </c>
      <c r="K304" s="221"/>
      <c r="L304" s="222"/>
      <c r="M304" s="223" t="s">
        <v>1</v>
      </c>
      <c r="N304" s="224" t="s">
        <v>40</v>
      </c>
      <c r="O304" s="196">
        <v>0</v>
      </c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111"/>
      <c r="V304" s="111"/>
      <c r="W304" s="29"/>
      <c r="X304" s="29"/>
      <c r="Y304" s="29"/>
      <c r="Z304" s="29"/>
      <c r="AA304" s="29"/>
      <c r="AB304" s="29"/>
      <c r="AC304" s="29"/>
      <c r="AD304" s="29"/>
      <c r="AE304" s="29"/>
      <c r="AR304" s="99" t="s">
        <v>278</v>
      </c>
      <c r="AT304" s="99" t="s">
        <v>1071</v>
      </c>
      <c r="AU304" s="99" t="s">
        <v>83</v>
      </c>
      <c r="AY304" s="18" t="s">
        <v>204</v>
      </c>
      <c r="BE304" s="100">
        <f>IF(N304="základní",J304,0)</f>
        <v>0</v>
      </c>
      <c r="BF304" s="100">
        <f>IF(N304="snížená",J304,0)</f>
        <v>0</v>
      </c>
      <c r="BG304" s="100">
        <f>IF(N304="zákl. přenesená",J304,0)</f>
        <v>0</v>
      </c>
      <c r="BH304" s="100">
        <f>IF(N304="sníž. přenesená",J304,0)</f>
        <v>0</v>
      </c>
      <c r="BI304" s="100">
        <f>IF(N304="nulová",J304,0)</f>
        <v>0</v>
      </c>
      <c r="BJ304" s="18" t="s">
        <v>81</v>
      </c>
      <c r="BK304" s="100">
        <f>ROUND(I304*H304,2)</f>
        <v>0</v>
      </c>
      <c r="BL304" s="18" t="s">
        <v>211</v>
      </c>
      <c r="BM304" s="99" t="s">
        <v>924</v>
      </c>
    </row>
    <row r="305" spans="1:65" s="14" customFormat="1" x14ac:dyDescent="0.2">
      <c r="A305" s="198"/>
      <c r="B305" s="199"/>
      <c r="C305" s="198"/>
      <c r="D305" s="200" t="s">
        <v>212</v>
      </c>
      <c r="E305" s="201" t="s">
        <v>1</v>
      </c>
      <c r="F305" s="202" t="s">
        <v>3774</v>
      </c>
      <c r="G305" s="198"/>
      <c r="H305" s="203">
        <v>1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83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5" customFormat="1" x14ac:dyDescent="0.2">
      <c r="A306" s="207"/>
      <c r="B306" s="208"/>
      <c r="C306" s="207"/>
      <c r="D306" s="200" t="s">
        <v>212</v>
      </c>
      <c r="E306" s="209" t="s">
        <v>1</v>
      </c>
      <c r="F306" s="210" t="s">
        <v>227</v>
      </c>
      <c r="G306" s="207"/>
      <c r="H306" s="211">
        <v>1</v>
      </c>
      <c r="I306" s="207"/>
      <c r="J306" s="207"/>
      <c r="K306" s="207"/>
      <c r="L306" s="208"/>
      <c r="M306" s="212"/>
      <c r="N306" s="213"/>
      <c r="O306" s="213"/>
      <c r="P306" s="213"/>
      <c r="Q306" s="213"/>
      <c r="R306" s="213"/>
      <c r="S306" s="213"/>
      <c r="T306" s="214"/>
      <c r="U306" s="207"/>
      <c r="V306" s="207"/>
      <c r="AT306" s="103" t="s">
        <v>212</v>
      </c>
      <c r="AU306" s="103" t="s">
        <v>83</v>
      </c>
      <c r="AV306" s="15" t="s">
        <v>211</v>
      </c>
      <c r="AW306" s="15" t="s">
        <v>32</v>
      </c>
      <c r="AX306" s="15" t="s">
        <v>81</v>
      </c>
      <c r="AY306" s="103" t="s">
        <v>204</v>
      </c>
    </row>
    <row r="307" spans="1:65" s="12" customFormat="1" ht="22.9" customHeight="1" x14ac:dyDescent="0.2">
      <c r="A307" s="176"/>
      <c r="B307" s="177"/>
      <c r="C307" s="176"/>
      <c r="D307" s="178" t="s">
        <v>74</v>
      </c>
      <c r="E307" s="185" t="s">
        <v>3775</v>
      </c>
      <c r="F307" s="185" t="s">
        <v>3776</v>
      </c>
      <c r="G307" s="176"/>
      <c r="H307" s="176"/>
      <c r="I307" s="176"/>
      <c r="J307" s="186">
        <f>BK307</f>
        <v>0</v>
      </c>
      <c r="K307" s="176"/>
      <c r="L307" s="177"/>
      <c r="M307" s="181"/>
      <c r="N307" s="182"/>
      <c r="O307" s="182"/>
      <c r="P307" s="183">
        <f>SUM(P308:P338)</f>
        <v>0</v>
      </c>
      <c r="Q307" s="182"/>
      <c r="R307" s="183">
        <f>SUM(R308:R338)</f>
        <v>0</v>
      </c>
      <c r="S307" s="182"/>
      <c r="T307" s="184">
        <f>SUM(T308:T338)</f>
        <v>0</v>
      </c>
      <c r="U307" s="176"/>
      <c r="V307" s="176"/>
      <c r="AR307" s="96" t="s">
        <v>81</v>
      </c>
      <c r="AT307" s="97" t="s">
        <v>74</v>
      </c>
      <c r="AU307" s="97" t="s">
        <v>81</v>
      </c>
      <c r="AY307" s="96" t="s">
        <v>204</v>
      </c>
      <c r="BK307" s="98">
        <f>SUM(BK308:BK338)</f>
        <v>0</v>
      </c>
    </row>
    <row r="308" spans="1:65" s="2" customFormat="1" ht="44.25" customHeight="1" x14ac:dyDescent="0.2">
      <c r="A308" s="111"/>
      <c r="B308" s="112"/>
      <c r="C308" s="187" t="s">
        <v>570</v>
      </c>
      <c r="D308" s="187" t="s">
        <v>207</v>
      </c>
      <c r="E308" s="188" t="s">
        <v>3777</v>
      </c>
      <c r="F308" s="189" t="s">
        <v>3778</v>
      </c>
      <c r="G308" s="190" t="s">
        <v>367</v>
      </c>
      <c r="H308" s="191">
        <v>605</v>
      </c>
      <c r="I308" s="192"/>
      <c r="J308" s="192">
        <f>ROUND(I308*H308,2)</f>
        <v>0</v>
      </c>
      <c r="K308" s="193"/>
      <c r="L308" s="112"/>
      <c r="M308" s="194" t="s">
        <v>1</v>
      </c>
      <c r="N308" s="195" t="s">
        <v>40</v>
      </c>
      <c r="O308" s="196">
        <v>0</v>
      </c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111"/>
      <c r="V308" s="111"/>
      <c r="W308" s="29"/>
      <c r="X308" s="29"/>
      <c r="Y308" s="29"/>
      <c r="Z308" s="29"/>
      <c r="AA308" s="29"/>
      <c r="AB308" s="29"/>
      <c r="AC308" s="29"/>
      <c r="AD308" s="29"/>
      <c r="AE308" s="29"/>
      <c r="AR308" s="99" t="s">
        <v>211</v>
      </c>
      <c r="AT308" s="99" t="s">
        <v>207</v>
      </c>
      <c r="AU308" s="99" t="s">
        <v>83</v>
      </c>
      <c r="AY308" s="18" t="s">
        <v>204</v>
      </c>
      <c r="BE308" s="100">
        <f>IF(N308="základní",J308,0)</f>
        <v>0</v>
      </c>
      <c r="BF308" s="100">
        <f>IF(N308="snížená",J308,0)</f>
        <v>0</v>
      </c>
      <c r="BG308" s="100">
        <f>IF(N308="zákl. přenesená",J308,0)</f>
        <v>0</v>
      </c>
      <c r="BH308" s="100">
        <f>IF(N308="sníž. přenesená",J308,0)</f>
        <v>0</v>
      </c>
      <c r="BI308" s="100">
        <f>IF(N308="nulová",J308,0)</f>
        <v>0</v>
      </c>
      <c r="BJ308" s="18" t="s">
        <v>81</v>
      </c>
      <c r="BK308" s="100">
        <f>ROUND(I308*H308,2)</f>
        <v>0</v>
      </c>
      <c r="BL308" s="18" t="s">
        <v>211</v>
      </c>
      <c r="BM308" s="99" t="s">
        <v>927</v>
      </c>
    </row>
    <row r="309" spans="1:65" s="2" customFormat="1" ht="21.75" customHeight="1" x14ac:dyDescent="0.2">
      <c r="A309" s="111"/>
      <c r="B309" s="112"/>
      <c r="C309" s="215" t="s">
        <v>930</v>
      </c>
      <c r="D309" s="215" t="s">
        <v>1071</v>
      </c>
      <c r="E309" s="216" t="s">
        <v>3779</v>
      </c>
      <c r="F309" s="217" t="s">
        <v>3780</v>
      </c>
      <c r="G309" s="218" t="s">
        <v>367</v>
      </c>
      <c r="H309" s="219">
        <v>605</v>
      </c>
      <c r="I309" s="220"/>
      <c r="J309" s="220">
        <f>ROUND(I309*H309,2)</f>
        <v>0</v>
      </c>
      <c r="K309" s="221"/>
      <c r="L309" s="222"/>
      <c r="M309" s="223" t="s">
        <v>1</v>
      </c>
      <c r="N309" s="224" t="s">
        <v>40</v>
      </c>
      <c r="O309" s="196">
        <v>0</v>
      </c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111"/>
      <c r="V309" s="111"/>
      <c r="W309" s="29"/>
      <c r="X309" s="29"/>
      <c r="Y309" s="29"/>
      <c r="Z309" s="29"/>
      <c r="AA309" s="29"/>
      <c r="AB309" s="29"/>
      <c r="AC309" s="29"/>
      <c r="AD309" s="29"/>
      <c r="AE309" s="29"/>
      <c r="AR309" s="99" t="s">
        <v>278</v>
      </c>
      <c r="AT309" s="99" t="s">
        <v>1071</v>
      </c>
      <c r="AU309" s="99" t="s">
        <v>83</v>
      </c>
      <c r="AY309" s="18" t="s">
        <v>204</v>
      </c>
      <c r="BE309" s="100">
        <f>IF(N309="základní",J309,0)</f>
        <v>0</v>
      </c>
      <c r="BF309" s="100">
        <f>IF(N309="snížená",J309,0)</f>
        <v>0</v>
      </c>
      <c r="BG309" s="100">
        <f>IF(N309="zákl. přenesená",J309,0)</f>
        <v>0</v>
      </c>
      <c r="BH309" s="100">
        <f>IF(N309="sníž. přenesená",J309,0)</f>
        <v>0</v>
      </c>
      <c r="BI309" s="100">
        <f>IF(N309="nulová",J309,0)</f>
        <v>0</v>
      </c>
      <c r="BJ309" s="18" t="s">
        <v>81</v>
      </c>
      <c r="BK309" s="100">
        <f>ROUND(I309*H309,2)</f>
        <v>0</v>
      </c>
      <c r="BL309" s="18" t="s">
        <v>211</v>
      </c>
      <c r="BM309" s="99" t="s">
        <v>933</v>
      </c>
    </row>
    <row r="310" spans="1:65" s="2" customFormat="1" ht="37.9" customHeight="1" x14ac:dyDescent="0.2">
      <c r="A310" s="111"/>
      <c r="B310" s="112"/>
      <c r="C310" s="187" t="s">
        <v>576</v>
      </c>
      <c r="D310" s="187" t="s">
        <v>207</v>
      </c>
      <c r="E310" s="188" t="s">
        <v>3781</v>
      </c>
      <c r="F310" s="189" t="s">
        <v>3782</v>
      </c>
      <c r="G310" s="190" t="s">
        <v>367</v>
      </c>
      <c r="H310" s="191">
        <v>1769</v>
      </c>
      <c r="I310" s="192"/>
      <c r="J310" s="192">
        <f>ROUND(I310*H310,2)</f>
        <v>0</v>
      </c>
      <c r="K310" s="193"/>
      <c r="L310" s="112"/>
      <c r="M310" s="194" t="s">
        <v>1</v>
      </c>
      <c r="N310" s="195" t="s">
        <v>40</v>
      </c>
      <c r="O310" s="196">
        <v>0</v>
      </c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111"/>
      <c r="V310" s="111"/>
      <c r="W310" s="29"/>
      <c r="X310" s="29"/>
      <c r="Y310" s="29"/>
      <c r="Z310" s="29"/>
      <c r="AA310" s="29"/>
      <c r="AB310" s="29"/>
      <c r="AC310" s="29"/>
      <c r="AD310" s="29"/>
      <c r="AE310" s="29"/>
      <c r="AR310" s="99" t="s">
        <v>211</v>
      </c>
      <c r="AT310" s="99" t="s">
        <v>207</v>
      </c>
      <c r="AU310" s="99" t="s">
        <v>83</v>
      </c>
      <c r="AY310" s="18" t="s">
        <v>204</v>
      </c>
      <c r="BE310" s="100">
        <f>IF(N310="základní",J310,0)</f>
        <v>0</v>
      </c>
      <c r="BF310" s="100">
        <f>IF(N310="snížená",J310,0)</f>
        <v>0</v>
      </c>
      <c r="BG310" s="100">
        <f>IF(N310="zákl. přenesená",J310,0)</f>
        <v>0</v>
      </c>
      <c r="BH310" s="100">
        <f>IF(N310="sníž. přenesená",J310,0)</f>
        <v>0</v>
      </c>
      <c r="BI310" s="100">
        <f>IF(N310="nulová",J310,0)</f>
        <v>0</v>
      </c>
      <c r="BJ310" s="18" t="s">
        <v>81</v>
      </c>
      <c r="BK310" s="100">
        <f>ROUND(I310*H310,2)</f>
        <v>0</v>
      </c>
      <c r="BL310" s="18" t="s">
        <v>211</v>
      </c>
      <c r="BM310" s="99" t="s">
        <v>939</v>
      </c>
    </row>
    <row r="311" spans="1:65" s="2" customFormat="1" ht="24.2" customHeight="1" x14ac:dyDescent="0.2">
      <c r="A311" s="111"/>
      <c r="B311" s="112"/>
      <c r="C311" s="215" t="s">
        <v>943</v>
      </c>
      <c r="D311" s="215" t="s">
        <v>1071</v>
      </c>
      <c r="E311" s="216" t="s">
        <v>3783</v>
      </c>
      <c r="F311" s="217" t="s">
        <v>3784</v>
      </c>
      <c r="G311" s="218" t="s">
        <v>367</v>
      </c>
      <c r="H311" s="219">
        <v>300</v>
      </c>
      <c r="I311" s="220"/>
      <c r="J311" s="220">
        <f>ROUND(I311*H311,2)</f>
        <v>0</v>
      </c>
      <c r="K311" s="221"/>
      <c r="L311" s="222"/>
      <c r="M311" s="223" t="s">
        <v>1</v>
      </c>
      <c r="N311" s="224" t="s">
        <v>40</v>
      </c>
      <c r="O311" s="196">
        <v>0</v>
      </c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111"/>
      <c r="V311" s="111"/>
      <c r="W311" s="29"/>
      <c r="X311" s="29"/>
      <c r="Y311" s="29"/>
      <c r="Z311" s="29"/>
      <c r="AA311" s="29"/>
      <c r="AB311" s="29"/>
      <c r="AC311" s="29"/>
      <c r="AD311" s="29"/>
      <c r="AE311" s="29"/>
      <c r="AR311" s="99" t="s">
        <v>278</v>
      </c>
      <c r="AT311" s="99" t="s">
        <v>1071</v>
      </c>
      <c r="AU311" s="99" t="s">
        <v>83</v>
      </c>
      <c r="AY311" s="18" t="s">
        <v>204</v>
      </c>
      <c r="BE311" s="100">
        <f>IF(N311="základní",J311,0)</f>
        <v>0</v>
      </c>
      <c r="BF311" s="100">
        <f>IF(N311="snížená",J311,0)</f>
        <v>0</v>
      </c>
      <c r="BG311" s="100">
        <f>IF(N311="zákl. přenesená",J311,0)</f>
        <v>0</v>
      </c>
      <c r="BH311" s="100">
        <f>IF(N311="sníž. přenesená",J311,0)</f>
        <v>0</v>
      </c>
      <c r="BI311" s="100">
        <f>IF(N311="nulová",J311,0)</f>
        <v>0</v>
      </c>
      <c r="BJ311" s="18" t="s">
        <v>81</v>
      </c>
      <c r="BK311" s="100">
        <f>ROUND(I311*H311,2)</f>
        <v>0</v>
      </c>
      <c r="BL311" s="18" t="s">
        <v>211</v>
      </c>
      <c r="BM311" s="99" t="s">
        <v>946</v>
      </c>
    </row>
    <row r="312" spans="1:65" s="14" customFormat="1" x14ac:dyDescent="0.2">
      <c r="A312" s="198"/>
      <c r="B312" s="199"/>
      <c r="C312" s="198"/>
      <c r="D312" s="200" t="s">
        <v>212</v>
      </c>
      <c r="E312" s="201" t="s">
        <v>1</v>
      </c>
      <c r="F312" s="202" t="s">
        <v>3785</v>
      </c>
      <c r="G312" s="198"/>
      <c r="H312" s="203">
        <v>140</v>
      </c>
      <c r="I312" s="198"/>
      <c r="J312" s="198"/>
      <c r="K312" s="198"/>
      <c r="L312" s="199"/>
      <c r="M312" s="204"/>
      <c r="N312" s="205"/>
      <c r="O312" s="205"/>
      <c r="P312" s="205"/>
      <c r="Q312" s="205"/>
      <c r="R312" s="205"/>
      <c r="S312" s="205"/>
      <c r="T312" s="206"/>
      <c r="U312" s="198"/>
      <c r="V312" s="198"/>
      <c r="AT312" s="102" t="s">
        <v>212</v>
      </c>
      <c r="AU312" s="102" t="s">
        <v>83</v>
      </c>
      <c r="AV312" s="14" t="s">
        <v>83</v>
      </c>
      <c r="AW312" s="14" t="s">
        <v>32</v>
      </c>
      <c r="AX312" s="14" t="s">
        <v>75</v>
      </c>
      <c r="AY312" s="102" t="s">
        <v>204</v>
      </c>
    </row>
    <row r="313" spans="1:65" s="14" customFormat="1" x14ac:dyDescent="0.2">
      <c r="A313" s="198"/>
      <c r="B313" s="199"/>
      <c r="C313" s="198"/>
      <c r="D313" s="200" t="s">
        <v>212</v>
      </c>
      <c r="E313" s="201" t="s">
        <v>1</v>
      </c>
      <c r="F313" s="202" t="s">
        <v>3786</v>
      </c>
      <c r="G313" s="198"/>
      <c r="H313" s="203">
        <v>160</v>
      </c>
      <c r="I313" s="198"/>
      <c r="J313" s="198"/>
      <c r="K313" s="198"/>
      <c r="L313" s="199"/>
      <c r="M313" s="204"/>
      <c r="N313" s="205"/>
      <c r="O313" s="205"/>
      <c r="P313" s="205"/>
      <c r="Q313" s="205"/>
      <c r="R313" s="205"/>
      <c r="S313" s="205"/>
      <c r="T313" s="206"/>
      <c r="U313" s="198"/>
      <c r="V313" s="198"/>
      <c r="AT313" s="102" t="s">
        <v>212</v>
      </c>
      <c r="AU313" s="102" t="s">
        <v>83</v>
      </c>
      <c r="AV313" s="14" t="s">
        <v>83</v>
      </c>
      <c r="AW313" s="14" t="s">
        <v>32</v>
      </c>
      <c r="AX313" s="14" t="s">
        <v>75</v>
      </c>
      <c r="AY313" s="102" t="s">
        <v>204</v>
      </c>
    </row>
    <row r="314" spans="1:65" s="15" customFormat="1" x14ac:dyDescent="0.2">
      <c r="A314" s="207"/>
      <c r="B314" s="208"/>
      <c r="C314" s="207"/>
      <c r="D314" s="200" t="s">
        <v>212</v>
      </c>
      <c r="E314" s="209" t="s">
        <v>1</v>
      </c>
      <c r="F314" s="210" t="s">
        <v>227</v>
      </c>
      <c r="G314" s="207"/>
      <c r="H314" s="211">
        <v>300</v>
      </c>
      <c r="I314" s="207"/>
      <c r="J314" s="207"/>
      <c r="K314" s="207"/>
      <c r="L314" s="208"/>
      <c r="M314" s="212"/>
      <c r="N314" s="213"/>
      <c r="O314" s="213"/>
      <c r="P314" s="213"/>
      <c r="Q314" s="213"/>
      <c r="R314" s="213"/>
      <c r="S314" s="213"/>
      <c r="T314" s="214"/>
      <c r="U314" s="207"/>
      <c r="V314" s="207"/>
      <c r="AT314" s="103" t="s">
        <v>212</v>
      </c>
      <c r="AU314" s="103" t="s">
        <v>83</v>
      </c>
      <c r="AV314" s="15" t="s">
        <v>211</v>
      </c>
      <c r="AW314" s="15" t="s">
        <v>32</v>
      </c>
      <c r="AX314" s="15" t="s">
        <v>81</v>
      </c>
      <c r="AY314" s="103" t="s">
        <v>204</v>
      </c>
    </row>
    <row r="315" spans="1:65" s="2" customFormat="1" ht="16.5" customHeight="1" x14ac:dyDescent="0.2">
      <c r="A315" s="111"/>
      <c r="B315" s="112"/>
      <c r="C315" s="215" t="s">
        <v>581</v>
      </c>
      <c r="D315" s="215" t="s">
        <v>1071</v>
      </c>
      <c r="E315" s="216" t="s">
        <v>3787</v>
      </c>
      <c r="F315" s="217" t="s">
        <v>3788</v>
      </c>
      <c r="G315" s="218" t="s">
        <v>282</v>
      </c>
      <c r="H315" s="219">
        <v>300</v>
      </c>
      <c r="I315" s="220"/>
      <c r="J315" s="220">
        <f>ROUND(I315*H315,2)</f>
        <v>0</v>
      </c>
      <c r="K315" s="221"/>
      <c r="L315" s="222"/>
      <c r="M315" s="223" t="s">
        <v>1</v>
      </c>
      <c r="N315" s="224" t="s">
        <v>40</v>
      </c>
      <c r="O315" s="196">
        <v>0</v>
      </c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111"/>
      <c r="V315" s="111"/>
      <c r="W315" s="29"/>
      <c r="X315" s="29"/>
      <c r="Y315" s="29"/>
      <c r="Z315" s="29"/>
      <c r="AA315" s="29"/>
      <c r="AB315" s="29"/>
      <c r="AC315" s="29"/>
      <c r="AD315" s="29"/>
      <c r="AE315" s="29"/>
      <c r="AR315" s="99" t="s">
        <v>278</v>
      </c>
      <c r="AT315" s="99" t="s">
        <v>1071</v>
      </c>
      <c r="AU315" s="99" t="s">
        <v>83</v>
      </c>
      <c r="AY315" s="18" t="s">
        <v>204</v>
      </c>
      <c r="BE315" s="100">
        <f>IF(N315="základní",J315,0)</f>
        <v>0</v>
      </c>
      <c r="BF315" s="100">
        <f>IF(N315="snížená",J315,0)</f>
        <v>0</v>
      </c>
      <c r="BG315" s="100">
        <f>IF(N315="zákl. přenesená",J315,0)</f>
        <v>0</v>
      </c>
      <c r="BH315" s="100">
        <f>IF(N315="sníž. přenesená",J315,0)</f>
        <v>0</v>
      </c>
      <c r="BI315" s="100">
        <f>IF(N315="nulová",J315,0)</f>
        <v>0</v>
      </c>
      <c r="BJ315" s="18" t="s">
        <v>81</v>
      </c>
      <c r="BK315" s="100">
        <f>ROUND(I315*H315,2)</f>
        <v>0</v>
      </c>
      <c r="BL315" s="18" t="s">
        <v>211</v>
      </c>
      <c r="BM315" s="99" t="s">
        <v>950</v>
      </c>
    </row>
    <row r="316" spans="1:65" s="2" customFormat="1" ht="44.25" customHeight="1" x14ac:dyDescent="0.2">
      <c r="A316" s="111"/>
      <c r="B316" s="112"/>
      <c r="C316" s="187" t="s">
        <v>952</v>
      </c>
      <c r="D316" s="187" t="s">
        <v>207</v>
      </c>
      <c r="E316" s="188" t="s">
        <v>3789</v>
      </c>
      <c r="F316" s="189" t="s">
        <v>3790</v>
      </c>
      <c r="G316" s="190" t="s">
        <v>367</v>
      </c>
      <c r="H316" s="191">
        <v>208</v>
      </c>
      <c r="I316" s="192"/>
      <c r="J316" s="192">
        <f>ROUND(I316*H316,2)</f>
        <v>0</v>
      </c>
      <c r="K316" s="193"/>
      <c r="L316" s="112"/>
      <c r="M316" s="194" t="s">
        <v>1</v>
      </c>
      <c r="N316" s="195" t="s">
        <v>40</v>
      </c>
      <c r="O316" s="196">
        <v>0</v>
      </c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U316" s="111"/>
      <c r="V316" s="111"/>
      <c r="W316" s="29"/>
      <c r="X316" s="29"/>
      <c r="Y316" s="29"/>
      <c r="Z316" s="29"/>
      <c r="AA316" s="29"/>
      <c r="AB316" s="29"/>
      <c r="AC316" s="29"/>
      <c r="AD316" s="29"/>
      <c r="AE316" s="29"/>
      <c r="AR316" s="99" t="s">
        <v>211</v>
      </c>
      <c r="AT316" s="99" t="s">
        <v>207</v>
      </c>
      <c r="AU316" s="99" t="s">
        <v>83</v>
      </c>
      <c r="AY316" s="18" t="s">
        <v>204</v>
      </c>
      <c r="BE316" s="100">
        <f>IF(N316="základní",J316,0)</f>
        <v>0</v>
      </c>
      <c r="BF316" s="100">
        <f>IF(N316="snížená",J316,0)</f>
        <v>0</v>
      </c>
      <c r="BG316" s="100">
        <f>IF(N316="zákl. přenesená",J316,0)</f>
        <v>0</v>
      </c>
      <c r="BH316" s="100">
        <f>IF(N316="sníž. přenesená",J316,0)</f>
        <v>0</v>
      </c>
      <c r="BI316" s="100">
        <f>IF(N316="nulová",J316,0)</f>
        <v>0</v>
      </c>
      <c r="BJ316" s="18" t="s">
        <v>81</v>
      </c>
      <c r="BK316" s="100">
        <f>ROUND(I316*H316,2)</f>
        <v>0</v>
      </c>
      <c r="BL316" s="18" t="s">
        <v>211</v>
      </c>
      <c r="BM316" s="99" t="s">
        <v>955</v>
      </c>
    </row>
    <row r="317" spans="1:65" s="2" customFormat="1" ht="24.2" customHeight="1" x14ac:dyDescent="0.2">
      <c r="A317" s="111"/>
      <c r="B317" s="112"/>
      <c r="C317" s="215" t="s">
        <v>586</v>
      </c>
      <c r="D317" s="215" t="s">
        <v>1071</v>
      </c>
      <c r="E317" s="216" t="s">
        <v>3791</v>
      </c>
      <c r="F317" s="217" t="s">
        <v>3792</v>
      </c>
      <c r="G317" s="218" t="s">
        <v>367</v>
      </c>
      <c r="H317" s="219">
        <v>208</v>
      </c>
      <c r="I317" s="220"/>
      <c r="J317" s="220">
        <f>ROUND(I317*H317,2)</f>
        <v>0</v>
      </c>
      <c r="K317" s="221"/>
      <c r="L317" s="222"/>
      <c r="M317" s="223" t="s">
        <v>1</v>
      </c>
      <c r="N317" s="224" t="s">
        <v>40</v>
      </c>
      <c r="O317" s="196">
        <v>0</v>
      </c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278</v>
      </c>
      <c r="AT317" s="99" t="s">
        <v>1071</v>
      </c>
      <c r="AU317" s="99" t="s">
        <v>83</v>
      </c>
      <c r="AY317" s="18" t="s">
        <v>204</v>
      </c>
      <c r="BE317" s="100">
        <f>IF(N317="základní",J317,0)</f>
        <v>0</v>
      </c>
      <c r="BF317" s="100">
        <f>IF(N317="snížená",J317,0)</f>
        <v>0</v>
      </c>
      <c r="BG317" s="100">
        <f>IF(N317="zákl. přenesená",J317,0)</f>
        <v>0</v>
      </c>
      <c r="BH317" s="100">
        <f>IF(N317="sníž. přenesená",J317,0)</f>
        <v>0</v>
      </c>
      <c r="BI317" s="100">
        <f>IF(N317="nulová",J317,0)</f>
        <v>0</v>
      </c>
      <c r="BJ317" s="18" t="s">
        <v>81</v>
      </c>
      <c r="BK317" s="100">
        <f>ROUND(I317*H317,2)</f>
        <v>0</v>
      </c>
      <c r="BL317" s="18" t="s">
        <v>211</v>
      </c>
      <c r="BM317" s="99" t="s">
        <v>959</v>
      </c>
    </row>
    <row r="318" spans="1:65" s="14" customFormat="1" x14ac:dyDescent="0.2">
      <c r="A318" s="198"/>
      <c r="B318" s="199"/>
      <c r="C318" s="198"/>
      <c r="D318" s="200" t="s">
        <v>212</v>
      </c>
      <c r="E318" s="201" t="s">
        <v>1</v>
      </c>
      <c r="F318" s="202" t="s">
        <v>3793</v>
      </c>
      <c r="G318" s="198"/>
      <c r="H318" s="203">
        <v>160</v>
      </c>
      <c r="I318" s="198"/>
      <c r="J318" s="198"/>
      <c r="K318" s="198"/>
      <c r="L318" s="199"/>
      <c r="M318" s="204"/>
      <c r="N318" s="205"/>
      <c r="O318" s="205"/>
      <c r="P318" s="205"/>
      <c r="Q318" s="205"/>
      <c r="R318" s="205"/>
      <c r="S318" s="205"/>
      <c r="T318" s="206"/>
      <c r="U318" s="198"/>
      <c r="V318" s="198"/>
      <c r="AT318" s="102" t="s">
        <v>212</v>
      </c>
      <c r="AU318" s="102" t="s">
        <v>83</v>
      </c>
      <c r="AV318" s="14" t="s">
        <v>83</v>
      </c>
      <c r="AW318" s="14" t="s">
        <v>32</v>
      </c>
      <c r="AX318" s="14" t="s">
        <v>75</v>
      </c>
      <c r="AY318" s="102" t="s">
        <v>204</v>
      </c>
    </row>
    <row r="319" spans="1:65" s="14" customFormat="1" x14ac:dyDescent="0.2">
      <c r="A319" s="198"/>
      <c r="B319" s="199"/>
      <c r="C319" s="198"/>
      <c r="D319" s="200" t="s">
        <v>212</v>
      </c>
      <c r="E319" s="201" t="s">
        <v>1</v>
      </c>
      <c r="F319" s="202" t="s">
        <v>3794</v>
      </c>
      <c r="G319" s="198"/>
      <c r="H319" s="203">
        <v>48</v>
      </c>
      <c r="I319" s="198"/>
      <c r="J319" s="198"/>
      <c r="K319" s="198"/>
      <c r="L319" s="199"/>
      <c r="M319" s="204"/>
      <c r="N319" s="205"/>
      <c r="O319" s="205"/>
      <c r="P319" s="205"/>
      <c r="Q319" s="205"/>
      <c r="R319" s="205"/>
      <c r="S319" s="205"/>
      <c r="T319" s="206"/>
      <c r="U319" s="198"/>
      <c r="V319" s="198"/>
      <c r="AT319" s="102" t="s">
        <v>212</v>
      </c>
      <c r="AU319" s="102" t="s">
        <v>83</v>
      </c>
      <c r="AV319" s="14" t="s">
        <v>83</v>
      </c>
      <c r="AW319" s="14" t="s">
        <v>32</v>
      </c>
      <c r="AX319" s="14" t="s">
        <v>75</v>
      </c>
      <c r="AY319" s="102" t="s">
        <v>204</v>
      </c>
    </row>
    <row r="320" spans="1:65" s="15" customFormat="1" x14ac:dyDescent="0.2">
      <c r="A320" s="207"/>
      <c r="B320" s="208"/>
      <c r="C320" s="207"/>
      <c r="D320" s="200" t="s">
        <v>212</v>
      </c>
      <c r="E320" s="209" t="s">
        <v>1</v>
      </c>
      <c r="F320" s="210" t="s">
        <v>227</v>
      </c>
      <c r="G320" s="207"/>
      <c r="H320" s="211">
        <v>208</v>
      </c>
      <c r="I320" s="207"/>
      <c r="J320" s="207"/>
      <c r="K320" s="207"/>
      <c r="L320" s="208"/>
      <c r="M320" s="212"/>
      <c r="N320" s="213"/>
      <c r="O320" s="213"/>
      <c r="P320" s="213"/>
      <c r="Q320" s="213"/>
      <c r="R320" s="213"/>
      <c r="S320" s="213"/>
      <c r="T320" s="214"/>
      <c r="U320" s="207"/>
      <c r="V320" s="207"/>
      <c r="AT320" s="103" t="s">
        <v>212</v>
      </c>
      <c r="AU320" s="103" t="s">
        <v>83</v>
      </c>
      <c r="AV320" s="15" t="s">
        <v>211</v>
      </c>
      <c r="AW320" s="15" t="s">
        <v>32</v>
      </c>
      <c r="AX320" s="15" t="s">
        <v>81</v>
      </c>
      <c r="AY320" s="103" t="s">
        <v>204</v>
      </c>
    </row>
    <row r="321" spans="1:65" s="2" customFormat="1" ht="24.2" customHeight="1" x14ac:dyDescent="0.2">
      <c r="A321" s="111"/>
      <c r="B321" s="112"/>
      <c r="C321" s="215" t="s">
        <v>962</v>
      </c>
      <c r="D321" s="215" t="s">
        <v>1071</v>
      </c>
      <c r="E321" s="216" t="s">
        <v>3795</v>
      </c>
      <c r="F321" s="217" t="s">
        <v>3796</v>
      </c>
      <c r="G321" s="218" t="s">
        <v>367</v>
      </c>
      <c r="H321" s="219">
        <v>84</v>
      </c>
      <c r="I321" s="220"/>
      <c r="J321" s="220">
        <f>ROUND(I321*H321,2)</f>
        <v>0</v>
      </c>
      <c r="K321" s="221"/>
      <c r="L321" s="222"/>
      <c r="M321" s="223" t="s">
        <v>1</v>
      </c>
      <c r="N321" s="224" t="s">
        <v>40</v>
      </c>
      <c r="O321" s="196">
        <v>0</v>
      </c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111"/>
      <c r="V321" s="111"/>
      <c r="W321" s="29"/>
      <c r="X321" s="29"/>
      <c r="Y321" s="29"/>
      <c r="Z321" s="29"/>
      <c r="AA321" s="29"/>
      <c r="AB321" s="29"/>
      <c r="AC321" s="29"/>
      <c r="AD321" s="29"/>
      <c r="AE321" s="29"/>
      <c r="AR321" s="99" t="s">
        <v>278</v>
      </c>
      <c r="AT321" s="99" t="s">
        <v>1071</v>
      </c>
      <c r="AU321" s="99" t="s">
        <v>83</v>
      </c>
      <c r="AY321" s="18" t="s">
        <v>204</v>
      </c>
      <c r="BE321" s="100">
        <f>IF(N321="základní",J321,0)</f>
        <v>0</v>
      </c>
      <c r="BF321" s="100">
        <f>IF(N321="snížená",J321,0)</f>
        <v>0</v>
      </c>
      <c r="BG321" s="100">
        <f>IF(N321="zákl. přenesená",J321,0)</f>
        <v>0</v>
      </c>
      <c r="BH321" s="100">
        <f>IF(N321="sníž. přenesená",J321,0)</f>
        <v>0</v>
      </c>
      <c r="BI321" s="100">
        <f>IF(N321="nulová",J321,0)</f>
        <v>0</v>
      </c>
      <c r="BJ321" s="18" t="s">
        <v>81</v>
      </c>
      <c r="BK321" s="100">
        <f>ROUND(I321*H321,2)</f>
        <v>0</v>
      </c>
      <c r="BL321" s="18" t="s">
        <v>211</v>
      </c>
      <c r="BM321" s="99" t="s">
        <v>965</v>
      </c>
    </row>
    <row r="322" spans="1:65" s="14" customFormat="1" x14ac:dyDescent="0.2">
      <c r="A322" s="198"/>
      <c r="B322" s="199"/>
      <c r="C322" s="198"/>
      <c r="D322" s="200" t="s">
        <v>212</v>
      </c>
      <c r="E322" s="201" t="s">
        <v>1</v>
      </c>
      <c r="F322" s="202" t="s">
        <v>3797</v>
      </c>
      <c r="G322" s="198"/>
      <c r="H322" s="203">
        <v>84</v>
      </c>
      <c r="I322" s="198"/>
      <c r="J322" s="198"/>
      <c r="K322" s="198"/>
      <c r="L322" s="199"/>
      <c r="M322" s="204"/>
      <c r="N322" s="205"/>
      <c r="O322" s="205"/>
      <c r="P322" s="205"/>
      <c r="Q322" s="205"/>
      <c r="R322" s="205"/>
      <c r="S322" s="205"/>
      <c r="T322" s="206"/>
      <c r="U322" s="198"/>
      <c r="V322" s="198"/>
      <c r="AT322" s="102" t="s">
        <v>212</v>
      </c>
      <c r="AU322" s="102" t="s">
        <v>83</v>
      </c>
      <c r="AV322" s="14" t="s">
        <v>83</v>
      </c>
      <c r="AW322" s="14" t="s">
        <v>32</v>
      </c>
      <c r="AX322" s="14" t="s">
        <v>75</v>
      </c>
      <c r="AY322" s="102" t="s">
        <v>204</v>
      </c>
    </row>
    <row r="323" spans="1:65" s="15" customFormat="1" x14ac:dyDescent="0.2">
      <c r="A323" s="207"/>
      <c r="B323" s="208"/>
      <c r="C323" s="207"/>
      <c r="D323" s="200" t="s">
        <v>212</v>
      </c>
      <c r="E323" s="209" t="s">
        <v>1</v>
      </c>
      <c r="F323" s="210" t="s">
        <v>227</v>
      </c>
      <c r="G323" s="207"/>
      <c r="H323" s="211">
        <v>84</v>
      </c>
      <c r="I323" s="207"/>
      <c r="J323" s="207"/>
      <c r="K323" s="207"/>
      <c r="L323" s="208"/>
      <c r="M323" s="212"/>
      <c r="N323" s="213"/>
      <c r="O323" s="213"/>
      <c r="P323" s="213"/>
      <c r="Q323" s="213"/>
      <c r="R323" s="213"/>
      <c r="S323" s="213"/>
      <c r="T323" s="214"/>
      <c r="U323" s="207"/>
      <c r="V323" s="207"/>
      <c r="AT323" s="103" t="s">
        <v>212</v>
      </c>
      <c r="AU323" s="103" t="s">
        <v>83</v>
      </c>
      <c r="AV323" s="15" t="s">
        <v>211</v>
      </c>
      <c r="AW323" s="15" t="s">
        <v>32</v>
      </c>
      <c r="AX323" s="15" t="s">
        <v>81</v>
      </c>
      <c r="AY323" s="103" t="s">
        <v>204</v>
      </c>
    </row>
    <row r="324" spans="1:65" s="2" customFormat="1" ht="49.15" customHeight="1" x14ac:dyDescent="0.2">
      <c r="A324" s="111"/>
      <c r="B324" s="112"/>
      <c r="C324" s="187" t="s">
        <v>593</v>
      </c>
      <c r="D324" s="187" t="s">
        <v>207</v>
      </c>
      <c r="E324" s="188" t="s">
        <v>3798</v>
      </c>
      <c r="F324" s="189" t="s">
        <v>3799</v>
      </c>
      <c r="G324" s="190" t="s">
        <v>282</v>
      </c>
      <c r="H324" s="191">
        <v>417</v>
      </c>
      <c r="I324" s="192"/>
      <c r="J324" s="192">
        <f>ROUND(I324*H324,2)</f>
        <v>0</v>
      </c>
      <c r="K324" s="193"/>
      <c r="L324" s="112"/>
      <c r="M324" s="194" t="s">
        <v>1</v>
      </c>
      <c r="N324" s="195" t="s">
        <v>40</v>
      </c>
      <c r="O324" s="196">
        <v>0</v>
      </c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111"/>
      <c r="V324" s="111"/>
      <c r="W324" s="29"/>
      <c r="X324" s="29"/>
      <c r="Y324" s="29"/>
      <c r="Z324" s="29"/>
      <c r="AA324" s="29"/>
      <c r="AB324" s="29"/>
      <c r="AC324" s="29"/>
      <c r="AD324" s="29"/>
      <c r="AE324" s="29"/>
      <c r="AR324" s="99" t="s">
        <v>211</v>
      </c>
      <c r="AT324" s="99" t="s">
        <v>207</v>
      </c>
      <c r="AU324" s="99" t="s">
        <v>83</v>
      </c>
      <c r="AY324" s="18" t="s">
        <v>204</v>
      </c>
      <c r="BE324" s="100">
        <f>IF(N324="základní",J324,0)</f>
        <v>0</v>
      </c>
      <c r="BF324" s="100">
        <f>IF(N324="snížená",J324,0)</f>
        <v>0</v>
      </c>
      <c r="BG324" s="100">
        <f>IF(N324="zákl. přenesená",J324,0)</f>
        <v>0</v>
      </c>
      <c r="BH324" s="100">
        <f>IF(N324="sníž. přenesená",J324,0)</f>
        <v>0</v>
      </c>
      <c r="BI324" s="100">
        <f>IF(N324="nulová",J324,0)</f>
        <v>0</v>
      </c>
      <c r="BJ324" s="18" t="s">
        <v>81</v>
      </c>
      <c r="BK324" s="100">
        <f>ROUND(I324*H324,2)</f>
        <v>0</v>
      </c>
      <c r="BL324" s="18" t="s">
        <v>211</v>
      </c>
      <c r="BM324" s="99" t="s">
        <v>968</v>
      </c>
    </row>
    <row r="325" spans="1:65" s="13" customFormat="1" x14ac:dyDescent="0.2">
      <c r="A325" s="225"/>
      <c r="B325" s="226"/>
      <c r="C325" s="225"/>
      <c r="D325" s="200" t="s">
        <v>212</v>
      </c>
      <c r="E325" s="227" t="s">
        <v>1</v>
      </c>
      <c r="F325" s="228" t="s">
        <v>3800</v>
      </c>
      <c r="G325" s="225"/>
      <c r="H325" s="227" t="s">
        <v>1</v>
      </c>
      <c r="I325" s="225"/>
      <c r="J325" s="225"/>
      <c r="K325" s="225"/>
      <c r="L325" s="226"/>
      <c r="M325" s="229"/>
      <c r="N325" s="230"/>
      <c r="O325" s="230"/>
      <c r="P325" s="230"/>
      <c r="Q325" s="230"/>
      <c r="R325" s="230"/>
      <c r="S325" s="230"/>
      <c r="T325" s="231"/>
      <c r="U325" s="225"/>
      <c r="V325" s="225"/>
      <c r="AT325" s="101" t="s">
        <v>212</v>
      </c>
      <c r="AU325" s="101" t="s">
        <v>83</v>
      </c>
      <c r="AV325" s="13" t="s">
        <v>81</v>
      </c>
      <c r="AW325" s="13" t="s">
        <v>32</v>
      </c>
      <c r="AX325" s="13" t="s">
        <v>75</v>
      </c>
      <c r="AY325" s="101" t="s">
        <v>204</v>
      </c>
    </row>
    <row r="326" spans="1:65" s="14" customFormat="1" x14ac:dyDescent="0.2">
      <c r="A326" s="198"/>
      <c r="B326" s="199"/>
      <c r="C326" s="198"/>
      <c r="D326" s="200" t="s">
        <v>212</v>
      </c>
      <c r="E326" s="201" t="s">
        <v>1</v>
      </c>
      <c r="F326" s="202" t="s">
        <v>3801</v>
      </c>
      <c r="G326" s="198"/>
      <c r="H326" s="203">
        <v>210</v>
      </c>
      <c r="I326" s="198"/>
      <c r="J326" s="198"/>
      <c r="K326" s="198"/>
      <c r="L326" s="199"/>
      <c r="M326" s="204"/>
      <c r="N326" s="205"/>
      <c r="O326" s="205"/>
      <c r="P326" s="205"/>
      <c r="Q326" s="205"/>
      <c r="R326" s="205"/>
      <c r="S326" s="205"/>
      <c r="T326" s="206"/>
      <c r="U326" s="198"/>
      <c r="V326" s="198"/>
      <c r="AT326" s="102" t="s">
        <v>212</v>
      </c>
      <c r="AU326" s="102" t="s">
        <v>83</v>
      </c>
      <c r="AV326" s="14" t="s">
        <v>83</v>
      </c>
      <c r="AW326" s="14" t="s">
        <v>32</v>
      </c>
      <c r="AX326" s="14" t="s">
        <v>75</v>
      </c>
      <c r="AY326" s="102" t="s">
        <v>204</v>
      </c>
    </row>
    <row r="327" spans="1:65" s="14" customFormat="1" x14ac:dyDescent="0.2">
      <c r="A327" s="198"/>
      <c r="B327" s="199"/>
      <c r="C327" s="198"/>
      <c r="D327" s="200" t="s">
        <v>212</v>
      </c>
      <c r="E327" s="201" t="s">
        <v>1</v>
      </c>
      <c r="F327" s="202" t="s">
        <v>3802</v>
      </c>
      <c r="G327" s="198"/>
      <c r="H327" s="203">
        <v>112</v>
      </c>
      <c r="I327" s="198"/>
      <c r="J327" s="198"/>
      <c r="K327" s="198"/>
      <c r="L327" s="199"/>
      <c r="M327" s="204"/>
      <c r="N327" s="205"/>
      <c r="O327" s="205"/>
      <c r="P327" s="205"/>
      <c r="Q327" s="205"/>
      <c r="R327" s="205"/>
      <c r="S327" s="205"/>
      <c r="T327" s="206"/>
      <c r="U327" s="198"/>
      <c r="V327" s="198"/>
      <c r="AT327" s="102" t="s">
        <v>212</v>
      </c>
      <c r="AU327" s="102" t="s">
        <v>83</v>
      </c>
      <c r="AV327" s="14" t="s">
        <v>83</v>
      </c>
      <c r="AW327" s="14" t="s">
        <v>32</v>
      </c>
      <c r="AX327" s="14" t="s">
        <v>75</v>
      </c>
      <c r="AY327" s="102" t="s">
        <v>204</v>
      </c>
    </row>
    <row r="328" spans="1:65" s="16" customFormat="1" x14ac:dyDescent="0.2">
      <c r="A328" s="232"/>
      <c r="B328" s="233"/>
      <c r="C328" s="232"/>
      <c r="D328" s="200" t="s">
        <v>212</v>
      </c>
      <c r="E328" s="234" t="s">
        <v>1</v>
      </c>
      <c r="F328" s="235" t="s">
        <v>1067</v>
      </c>
      <c r="G328" s="232"/>
      <c r="H328" s="236">
        <v>322</v>
      </c>
      <c r="I328" s="232"/>
      <c r="J328" s="232"/>
      <c r="K328" s="232"/>
      <c r="L328" s="233"/>
      <c r="M328" s="237"/>
      <c r="N328" s="238"/>
      <c r="O328" s="238"/>
      <c r="P328" s="238"/>
      <c r="Q328" s="238"/>
      <c r="R328" s="238"/>
      <c r="S328" s="238"/>
      <c r="T328" s="239"/>
      <c r="U328" s="232"/>
      <c r="V328" s="232"/>
      <c r="AT328" s="104" t="s">
        <v>212</v>
      </c>
      <c r="AU328" s="104" t="s">
        <v>83</v>
      </c>
      <c r="AV328" s="16" t="s">
        <v>230</v>
      </c>
      <c r="AW328" s="16" t="s">
        <v>32</v>
      </c>
      <c r="AX328" s="16" t="s">
        <v>75</v>
      </c>
      <c r="AY328" s="104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3803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83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4" customFormat="1" x14ac:dyDescent="0.2">
      <c r="A330" s="198"/>
      <c r="B330" s="199"/>
      <c r="C330" s="198"/>
      <c r="D330" s="200" t="s">
        <v>212</v>
      </c>
      <c r="E330" s="201" t="s">
        <v>1</v>
      </c>
      <c r="F330" s="202" t="s">
        <v>1025</v>
      </c>
      <c r="G330" s="198"/>
      <c r="H330" s="203">
        <v>95</v>
      </c>
      <c r="I330" s="198"/>
      <c r="J330" s="198"/>
      <c r="K330" s="198"/>
      <c r="L330" s="199"/>
      <c r="M330" s="204"/>
      <c r="N330" s="205"/>
      <c r="O330" s="205"/>
      <c r="P330" s="205"/>
      <c r="Q330" s="205"/>
      <c r="R330" s="205"/>
      <c r="S330" s="205"/>
      <c r="T330" s="206"/>
      <c r="U330" s="198"/>
      <c r="V330" s="198"/>
      <c r="AT330" s="102" t="s">
        <v>212</v>
      </c>
      <c r="AU330" s="102" t="s">
        <v>83</v>
      </c>
      <c r="AV330" s="14" t="s">
        <v>83</v>
      </c>
      <c r="AW330" s="14" t="s">
        <v>32</v>
      </c>
      <c r="AX330" s="14" t="s">
        <v>75</v>
      </c>
      <c r="AY330" s="102" t="s">
        <v>204</v>
      </c>
    </row>
    <row r="331" spans="1:65" s="16" customFormat="1" x14ac:dyDescent="0.2">
      <c r="A331" s="232"/>
      <c r="B331" s="233"/>
      <c r="C331" s="232"/>
      <c r="D331" s="200" t="s">
        <v>212</v>
      </c>
      <c r="E331" s="234" t="s">
        <v>1</v>
      </c>
      <c r="F331" s="235" t="s">
        <v>1067</v>
      </c>
      <c r="G331" s="232"/>
      <c r="H331" s="236">
        <v>95</v>
      </c>
      <c r="I331" s="232"/>
      <c r="J331" s="232"/>
      <c r="K331" s="232"/>
      <c r="L331" s="233"/>
      <c r="M331" s="237"/>
      <c r="N331" s="238"/>
      <c r="O331" s="238"/>
      <c r="P331" s="238"/>
      <c r="Q331" s="238"/>
      <c r="R331" s="238"/>
      <c r="S331" s="238"/>
      <c r="T331" s="239"/>
      <c r="U331" s="232"/>
      <c r="V331" s="232"/>
      <c r="AT331" s="104" t="s">
        <v>212</v>
      </c>
      <c r="AU331" s="104" t="s">
        <v>83</v>
      </c>
      <c r="AV331" s="16" t="s">
        <v>230</v>
      </c>
      <c r="AW331" s="16" t="s">
        <v>32</v>
      </c>
      <c r="AX331" s="16" t="s">
        <v>75</v>
      </c>
      <c r="AY331" s="104" t="s">
        <v>204</v>
      </c>
    </row>
    <row r="332" spans="1:65" s="15" customFormat="1" x14ac:dyDescent="0.2">
      <c r="A332" s="207"/>
      <c r="B332" s="208"/>
      <c r="C332" s="207"/>
      <c r="D332" s="200" t="s">
        <v>212</v>
      </c>
      <c r="E332" s="209" t="s">
        <v>1</v>
      </c>
      <c r="F332" s="210" t="s">
        <v>227</v>
      </c>
      <c r="G332" s="207"/>
      <c r="H332" s="211">
        <v>417</v>
      </c>
      <c r="I332" s="207"/>
      <c r="J332" s="207"/>
      <c r="K332" s="207"/>
      <c r="L332" s="208"/>
      <c r="M332" s="212"/>
      <c r="N332" s="213"/>
      <c r="O332" s="213"/>
      <c r="P332" s="213"/>
      <c r="Q332" s="213"/>
      <c r="R332" s="213"/>
      <c r="S332" s="213"/>
      <c r="T332" s="214"/>
      <c r="U332" s="207"/>
      <c r="V332" s="207"/>
      <c r="AT332" s="103" t="s">
        <v>212</v>
      </c>
      <c r="AU332" s="103" t="s">
        <v>83</v>
      </c>
      <c r="AV332" s="15" t="s">
        <v>211</v>
      </c>
      <c r="AW332" s="15" t="s">
        <v>32</v>
      </c>
      <c r="AX332" s="15" t="s">
        <v>81</v>
      </c>
      <c r="AY332" s="103" t="s">
        <v>204</v>
      </c>
    </row>
    <row r="333" spans="1:65" s="2" customFormat="1" ht="24.2" customHeight="1" x14ac:dyDescent="0.2">
      <c r="A333" s="111"/>
      <c r="B333" s="112"/>
      <c r="C333" s="215" t="s">
        <v>971</v>
      </c>
      <c r="D333" s="215" t="s">
        <v>1071</v>
      </c>
      <c r="E333" s="216" t="s">
        <v>3804</v>
      </c>
      <c r="F333" s="217" t="s">
        <v>3805</v>
      </c>
      <c r="G333" s="218" t="s">
        <v>282</v>
      </c>
      <c r="H333" s="219">
        <v>322</v>
      </c>
      <c r="I333" s="220"/>
      <c r="J333" s="220">
        <f>ROUND(I333*H333,2)</f>
        <v>0</v>
      </c>
      <c r="K333" s="221"/>
      <c r="L333" s="222"/>
      <c r="M333" s="223" t="s">
        <v>1</v>
      </c>
      <c r="N333" s="224" t="s">
        <v>40</v>
      </c>
      <c r="O333" s="196">
        <v>0</v>
      </c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111"/>
      <c r="V333" s="111"/>
      <c r="W333" s="29"/>
      <c r="X333" s="29"/>
      <c r="Y333" s="29"/>
      <c r="Z333" s="29"/>
      <c r="AA333" s="29"/>
      <c r="AB333" s="29"/>
      <c r="AC333" s="29"/>
      <c r="AD333" s="29"/>
      <c r="AE333" s="29"/>
      <c r="AR333" s="99" t="s">
        <v>278</v>
      </c>
      <c r="AT333" s="99" t="s">
        <v>1071</v>
      </c>
      <c r="AU333" s="99" t="s">
        <v>83</v>
      </c>
      <c r="AY333" s="18" t="s">
        <v>204</v>
      </c>
      <c r="BE333" s="100">
        <f>IF(N333="základní",J333,0)</f>
        <v>0</v>
      </c>
      <c r="BF333" s="100">
        <f>IF(N333="snížená",J333,0)</f>
        <v>0</v>
      </c>
      <c r="BG333" s="100">
        <f>IF(N333="zákl. přenesená",J333,0)</f>
        <v>0</v>
      </c>
      <c r="BH333" s="100">
        <f>IF(N333="sníž. přenesená",J333,0)</f>
        <v>0</v>
      </c>
      <c r="BI333" s="100">
        <f>IF(N333="nulová",J333,0)</f>
        <v>0</v>
      </c>
      <c r="BJ333" s="18" t="s">
        <v>81</v>
      </c>
      <c r="BK333" s="100">
        <f>ROUND(I333*H333,2)</f>
        <v>0</v>
      </c>
      <c r="BL333" s="18" t="s">
        <v>211</v>
      </c>
      <c r="BM333" s="99" t="s">
        <v>974</v>
      </c>
    </row>
    <row r="334" spans="1:65" s="2" customFormat="1" ht="24.2" customHeight="1" x14ac:dyDescent="0.2">
      <c r="A334" s="111"/>
      <c r="B334" s="112"/>
      <c r="C334" s="215" t="s">
        <v>597</v>
      </c>
      <c r="D334" s="215" t="s">
        <v>1071</v>
      </c>
      <c r="E334" s="216" t="s">
        <v>3806</v>
      </c>
      <c r="F334" s="217" t="s">
        <v>3807</v>
      </c>
      <c r="G334" s="218" t="s">
        <v>282</v>
      </c>
      <c r="H334" s="219">
        <v>95</v>
      </c>
      <c r="I334" s="220"/>
      <c r="J334" s="220">
        <f>ROUND(I334*H334,2)</f>
        <v>0</v>
      </c>
      <c r="K334" s="221"/>
      <c r="L334" s="222"/>
      <c r="M334" s="223" t="s">
        <v>1</v>
      </c>
      <c r="N334" s="224" t="s">
        <v>40</v>
      </c>
      <c r="O334" s="196">
        <v>0</v>
      </c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111"/>
      <c r="V334" s="111"/>
      <c r="W334" s="29"/>
      <c r="X334" s="29"/>
      <c r="Y334" s="29"/>
      <c r="Z334" s="29"/>
      <c r="AA334" s="29"/>
      <c r="AB334" s="29"/>
      <c r="AC334" s="29"/>
      <c r="AD334" s="29"/>
      <c r="AE334" s="29"/>
      <c r="AR334" s="99" t="s">
        <v>278</v>
      </c>
      <c r="AT334" s="99" t="s">
        <v>1071</v>
      </c>
      <c r="AU334" s="99" t="s">
        <v>83</v>
      </c>
      <c r="AY334" s="18" t="s">
        <v>204</v>
      </c>
      <c r="BE334" s="100">
        <f>IF(N334="základní",J334,0)</f>
        <v>0</v>
      </c>
      <c r="BF334" s="100">
        <f>IF(N334="snížená",J334,0)</f>
        <v>0</v>
      </c>
      <c r="BG334" s="100">
        <f>IF(N334="zákl. přenesená",J334,0)</f>
        <v>0</v>
      </c>
      <c r="BH334" s="100">
        <f>IF(N334="sníž. přenesená",J334,0)</f>
        <v>0</v>
      </c>
      <c r="BI334" s="100">
        <f>IF(N334="nulová",J334,0)</f>
        <v>0</v>
      </c>
      <c r="BJ334" s="18" t="s">
        <v>81</v>
      </c>
      <c r="BK334" s="100">
        <f>ROUND(I334*H334,2)</f>
        <v>0</v>
      </c>
      <c r="BL334" s="18" t="s">
        <v>211</v>
      </c>
      <c r="BM334" s="99" t="s">
        <v>981</v>
      </c>
    </row>
    <row r="335" spans="1:65" s="2" customFormat="1" ht="55.5" customHeight="1" x14ac:dyDescent="0.2">
      <c r="A335" s="111"/>
      <c r="B335" s="112"/>
      <c r="C335" s="187" t="s">
        <v>984</v>
      </c>
      <c r="D335" s="187" t="s">
        <v>207</v>
      </c>
      <c r="E335" s="188" t="s">
        <v>3808</v>
      </c>
      <c r="F335" s="189" t="s">
        <v>3809</v>
      </c>
      <c r="G335" s="190" t="s">
        <v>282</v>
      </c>
      <c r="H335" s="191">
        <v>32</v>
      </c>
      <c r="I335" s="192"/>
      <c r="J335" s="192">
        <f>ROUND(I335*H335,2)</f>
        <v>0</v>
      </c>
      <c r="K335" s="193"/>
      <c r="L335" s="112"/>
      <c r="M335" s="194" t="s">
        <v>1</v>
      </c>
      <c r="N335" s="195" t="s">
        <v>40</v>
      </c>
      <c r="O335" s="196">
        <v>0</v>
      </c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111"/>
      <c r="V335" s="111"/>
      <c r="W335" s="29"/>
      <c r="X335" s="29"/>
      <c r="Y335" s="29"/>
      <c r="Z335" s="29"/>
      <c r="AA335" s="29"/>
      <c r="AB335" s="29"/>
      <c r="AC335" s="29"/>
      <c r="AD335" s="29"/>
      <c r="AE335" s="29"/>
      <c r="AR335" s="99" t="s">
        <v>211</v>
      </c>
      <c r="AT335" s="99" t="s">
        <v>207</v>
      </c>
      <c r="AU335" s="99" t="s">
        <v>83</v>
      </c>
      <c r="AY335" s="18" t="s">
        <v>204</v>
      </c>
      <c r="BE335" s="100">
        <f>IF(N335="základní",J335,0)</f>
        <v>0</v>
      </c>
      <c r="BF335" s="100">
        <f>IF(N335="snížená",J335,0)</f>
        <v>0</v>
      </c>
      <c r="BG335" s="100">
        <f>IF(N335="zákl. přenesená",J335,0)</f>
        <v>0</v>
      </c>
      <c r="BH335" s="100">
        <f>IF(N335="sníž. přenesená",J335,0)</f>
        <v>0</v>
      </c>
      <c r="BI335" s="100">
        <f>IF(N335="nulová",J335,0)</f>
        <v>0</v>
      </c>
      <c r="BJ335" s="18" t="s">
        <v>81</v>
      </c>
      <c r="BK335" s="100">
        <f>ROUND(I335*H335,2)</f>
        <v>0</v>
      </c>
      <c r="BL335" s="18" t="s">
        <v>211</v>
      </c>
      <c r="BM335" s="99" t="s">
        <v>987</v>
      </c>
    </row>
    <row r="336" spans="1:65" s="14" customFormat="1" x14ac:dyDescent="0.2">
      <c r="A336" s="198"/>
      <c r="B336" s="199"/>
      <c r="C336" s="198"/>
      <c r="D336" s="200" t="s">
        <v>212</v>
      </c>
      <c r="E336" s="201" t="s">
        <v>1</v>
      </c>
      <c r="F336" s="202" t="s">
        <v>3810</v>
      </c>
      <c r="G336" s="198"/>
      <c r="H336" s="203">
        <v>32</v>
      </c>
      <c r="I336" s="198"/>
      <c r="J336" s="198"/>
      <c r="K336" s="198"/>
      <c r="L336" s="199"/>
      <c r="M336" s="204"/>
      <c r="N336" s="205"/>
      <c r="O336" s="205"/>
      <c r="P336" s="205"/>
      <c r="Q336" s="205"/>
      <c r="R336" s="205"/>
      <c r="S336" s="205"/>
      <c r="T336" s="206"/>
      <c r="U336" s="198"/>
      <c r="V336" s="198"/>
      <c r="AT336" s="102" t="s">
        <v>212</v>
      </c>
      <c r="AU336" s="102" t="s">
        <v>83</v>
      </c>
      <c r="AV336" s="14" t="s">
        <v>83</v>
      </c>
      <c r="AW336" s="14" t="s">
        <v>32</v>
      </c>
      <c r="AX336" s="14" t="s">
        <v>75</v>
      </c>
      <c r="AY336" s="102" t="s">
        <v>204</v>
      </c>
    </row>
    <row r="337" spans="1:65" s="15" customFormat="1" x14ac:dyDescent="0.2">
      <c r="A337" s="207"/>
      <c r="B337" s="208"/>
      <c r="C337" s="207"/>
      <c r="D337" s="200" t="s">
        <v>212</v>
      </c>
      <c r="E337" s="209" t="s">
        <v>1</v>
      </c>
      <c r="F337" s="210" t="s">
        <v>227</v>
      </c>
      <c r="G337" s="207"/>
      <c r="H337" s="211">
        <v>32</v>
      </c>
      <c r="I337" s="207"/>
      <c r="J337" s="207"/>
      <c r="K337" s="207"/>
      <c r="L337" s="208"/>
      <c r="M337" s="212"/>
      <c r="N337" s="213"/>
      <c r="O337" s="213"/>
      <c r="P337" s="213"/>
      <c r="Q337" s="213"/>
      <c r="R337" s="213"/>
      <c r="S337" s="213"/>
      <c r="T337" s="214"/>
      <c r="U337" s="207"/>
      <c r="V337" s="207"/>
      <c r="AT337" s="103" t="s">
        <v>212</v>
      </c>
      <c r="AU337" s="103" t="s">
        <v>83</v>
      </c>
      <c r="AV337" s="15" t="s">
        <v>211</v>
      </c>
      <c r="AW337" s="15" t="s">
        <v>32</v>
      </c>
      <c r="AX337" s="15" t="s">
        <v>81</v>
      </c>
      <c r="AY337" s="103" t="s">
        <v>204</v>
      </c>
    </row>
    <row r="338" spans="1:65" s="2" customFormat="1" ht="24.2" customHeight="1" x14ac:dyDescent="0.2">
      <c r="A338" s="111"/>
      <c r="B338" s="112"/>
      <c r="C338" s="215" t="s">
        <v>601</v>
      </c>
      <c r="D338" s="215" t="s">
        <v>1071</v>
      </c>
      <c r="E338" s="216" t="s">
        <v>3811</v>
      </c>
      <c r="F338" s="217" t="s">
        <v>3812</v>
      </c>
      <c r="G338" s="218" t="s">
        <v>282</v>
      </c>
      <c r="H338" s="219">
        <v>32</v>
      </c>
      <c r="I338" s="220"/>
      <c r="J338" s="220">
        <f>ROUND(I338*H338,2)</f>
        <v>0</v>
      </c>
      <c r="K338" s="221"/>
      <c r="L338" s="222"/>
      <c r="M338" s="223" t="s">
        <v>1</v>
      </c>
      <c r="N338" s="224" t="s">
        <v>40</v>
      </c>
      <c r="O338" s="196">
        <v>0</v>
      </c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111"/>
      <c r="V338" s="111"/>
      <c r="W338" s="29"/>
      <c r="X338" s="29"/>
      <c r="Y338" s="29"/>
      <c r="Z338" s="29"/>
      <c r="AA338" s="29"/>
      <c r="AB338" s="29"/>
      <c r="AC338" s="29"/>
      <c r="AD338" s="29"/>
      <c r="AE338" s="29"/>
      <c r="AR338" s="99" t="s">
        <v>278</v>
      </c>
      <c r="AT338" s="99" t="s">
        <v>1071</v>
      </c>
      <c r="AU338" s="99" t="s">
        <v>83</v>
      </c>
      <c r="AY338" s="18" t="s">
        <v>204</v>
      </c>
      <c r="BE338" s="100">
        <f>IF(N338="základní",J338,0)</f>
        <v>0</v>
      </c>
      <c r="BF338" s="100">
        <f>IF(N338="snížená",J338,0)</f>
        <v>0</v>
      </c>
      <c r="BG338" s="100">
        <f>IF(N338="zákl. přenesená",J338,0)</f>
        <v>0</v>
      </c>
      <c r="BH338" s="100">
        <f>IF(N338="sníž. přenesená",J338,0)</f>
        <v>0</v>
      </c>
      <c r="BI338" s="100">
        <f>IF(N338="nulová",J338,0)</f>
        <v>0</v>
      </c>
      <c r="BJ338" s="18" t="s">
        <v>81</v>
      </c>
      <c r="BK338" s="100">
        <f>ROUND(I338*H338,2)</f>
        <v>0</v>
      </c>
      <c r="BL338" s="18" t="s">
        <v>211</v>
      </c>
      <c r="BM338" s="99" t="s">
        <v>991</v>
      </c>
    </row>
    <row r="339" spans="1:65" s="12" customFormat="1" ht="22.9" customHeight="1" x14ac:dyDescent="0.2">
      <c r="A339" s="176"/>
      <c r="B339" s="177"/>
      <c r="C339" s="176"/>
      <c r="D339" s="178" t="s">
        <v>74</v>
      </c>
      <c r="E339" s="185" t="s">
        <v>3813</v>
      </c>
      <c r="F339" s="185" t="s">
        <v>3814</v>
      </c>
      <c r="G339" s="176"/>
      <c r="H339" s="176"/>
      <c r="I339" s="176"/>
      <c r="J339" s="186">
        <f>BK339</f>
        <v>0</v>
      </c>
      <c r="K339" s="176"/>
      <c r="L339" s="177"/>
      <c r="M339" s="181"/>
      <c r="N339" s="182"/>
      <c r="O339" s="182"/>
      <c r="P339" s="183">
        <f>SUM(P340:P364)</f>
        <v>0</v>
      </c>
      <c r="Q339" s="182"/>
      <c r="R339" s="183">
        <f>SUM(R340:R364)</f>
        <v>0</v>
      </c>
      <c r="S339" s="182"/>
      <c r="T339" s="184">
        <f>SUM(T340:T364)</f>
        <v>0</v>
      </c>
      <c r="U339" s="176"/>
      <c r="V339" s="176"/>
      <c r="AR339" s="96" t="s">
        <v>81</v>
      </c>
      <c r="AT339" s="97" t="s">
        <v>74</v>
      </c>
      <c r="AU339" s="97" t="s">
        <v>81</v>
      </c>
      <c r="AY339" s="96" t="s">
        <v>204</v>
      </c>
      <c r="BK339" s="98">
        <f>SUM(BK340:BK364)</f>
        <v>0</v>
      </c>
    </row>
    <row r="340" spans="1:65" s="2" customFormat="1" ht="24.2" customHeight="1" x14ac:dyDescent="0.2">
      <c r="A340" s="111"/>
      <c r="B340" s="112"/>
      <c r="C340" s="187" t="s">
        <v>993</v>
      </c>
      <c r="D340" s="187" t="s">
        <v>207</v>
      </c>
      <c r="E340" s="188" t="s">
        <v>3815</v>
      </c>
      <c r="F340" s="189" t="s">
        <v>3816</v>
      </c>
      <c r="G340" s="190" t="s">
        <v>282</v>
      </c>
      <c r="H340" s="191">
        <v>1200</v>
      </c>
      <c r="I340" s="192"/>
      <c r="J340" s="192">
        <f>ROUND(I340*H340,2)</f>
        <v>0</v>
      </c>
      <c r="K340" s="193"/>
      <c r="L340" s="112"/>
      <c r="M340" s="194" t="s">
        <v>1</v>
      </c>
      <c r="N340" s="195" t="s">
        <v>40</v>
      </c>
      <c r="O340" s="196">
        <v>0</v>
      </c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U340" s="111"/>
      <c r="V340" s="111"/>
      <c r="W340" s="29"/>
      <c r="X340" s="29"/>
      <c r="Y340" s="29"/>
      <c r="Z340" s="29"/>
      <c r="AA340" s="29"/>
      <c r="AB340" s="29"/>
      <c r="AC340" s="29"/>
      <c r="AD340" s="29"/>
      <c r="AE340" s="29"/>
      <c r="AR340" s="99" t="s">
        <v>211</v>
      </c>
      <c r="AT340" s="99" t="s">
        <v>207</v>
      </c>
      <c r="AU340" s="99" t="s">
        <v>83</v>
      </c>
      <c r="AY340" s="18" t="s">
        <v>204</v>
      </c>
      <c r="BE340" s="100">
        <f>IF(N340="základní",J340,0)</f>
        <v>0</v>
      </c>
      <c r="BF340" s="100">
        <f>IF(N340="snížená",J340,0)</f>
        <v>0</v>
      </c>
      <c r="BG340" s="100">
        <f>IF(N340="zákl. přenesená",J340,0)</f>
        <v>0</v>
      </c>
      <c r="BH340" s="100">
        <f>IF(N340="sníž. přenesená",J340,0)</f>
        <v>0</v>
      </c>
      <c r="BI340" s="100">
        <f>IF(N340="nulová",J340,0)</f>
        <v>0</v>
      </c>
      <c r="BJ340" s="18" t="s">
        <v>81</v>
      </c>
      <c r="BK340" s="100">
        <f>ROUND(I340*H340,2)</f>
        <v>0</v>
      </c>
      <c r="BL340" s="18" t="s">
        <v>211</v>
      </c>
      <c r="BM340" s="99" t="s">
        <v>996</v>
      </c>
    </row>
    <row r="341" spans="1:65" s="14" customFormat="1" x14ac:dyDescent="0.2">
      <c r="A341" s="198"/>
      <c r="B341" s="199"/>
      <c r="C341" s="198"/>
      <c r="D341" s="200" t="s">
        <v>212</v>
      </c>
      <c r="E341" s="201" t="s">
        <v>1</v>
      </c>
      <c r="F341" s="202" t="s">
        <v>3817</v>
      </c>
      <c r="G341" s="198"/>
      <c r="H341" s="203">
        <v>1200</v>
      </c>
      <c r="I341" s="198"/>
      <c r="J341" s="198"/>
      <c r="K341" s="198"/>
      <c r="L341" s="199"/>
      <c r="M341" s="204"/>
      <c r="N341" s="205"/>
      <c r="O341" s="205"/>
      <c r="P341" s="205"/>
      <c r="Q341" s="205"/>
      <c r="R341" s="205"/>
      <c r="S341" s="205"/>
      <c r="T341" s="206"/>
      <c r="U341" s="198"/>
      <c r="V341" s="198"/>
      <c r="AT341" s="102" t="s">
        <v>212</v>
      </c>
      <c r="AU341" s="102" t="s">
        <v>83</v>
      </c>
      <c r="AV341" s="14" t="s">
        <v>83</v>
      </c>
      <c r="AW341" s="14" t="s">
        <v>32</v>
      </c>
      <c r="AX341" s="14" t="s">
        <v>75</v>
      </c>
      <c r="AY341" s="102" t="s">
        <v>204</v>
      </c>
    </row>
    <row r="342" spans="1:65" s="15" customFormat="1" x14ac:dyDescent="0.2">
      <c r="A342" s="207"/>
      <c r="B342" s="208"/>
      <c r="C342" s="207"/>
      <c r="D342" s="200" t="s">
        <v>212</v>
      </c>
      <c r="E342" s="209" t="s">
        <v>1</v>
      </c>
      <c r="F342" s="210" t="s">
        <v>227</v>
      </c>
      <c r="G342" s="207"/>
      <c r="H342" s="211">
        <v>1200</v>
      </c>
      <c r="I342" s="207"/>
      <c r="J342" s="207"/>
      <c r="K342" s="207"/>
      <c r="L342" s="208"/>
      <c r="M342" s="212"/>
      <c r="N342" s="213"/>
      <c r="O342" s="213"/>
      <c r="P342" s="213"/>
      <c r="Q342" s="213"/>
      <c r="R342" s="213"/>
      <c r="S342" s="213"/>
      <c r="T342" s="214"/>
      <c r="U342" s="207"/>
      <c r="V342" s="207"/>
      <c r="AT342" s="103" t="s">
        <v>212</v>
      </c>
      <c r="AU342" s="103" t="s">
        <v>83</v>
      </c>
      <c r="AV342" s="15" t="s">
        <v>211</v>
      </c>
      <c r="AW342" s="15" t="s">
        <v>32</v>
      </c>
      <c r="AX342" s="15" t="s">
        <v>81</v>
      </c>
      <c r="AY342" s="103" t="s">
        <v>204</v>
      </c>
    </row>
    <row r="343" spans="1:65" s="2" customFormat="1" ht="16.5" customHeight="1" x14ac:dyDescent="0.2">
      <c r="A343" s="111"/>
      <c r="B343" s="112"/>
      <c r="C343" s="215" t="s">
        <v>606</v>
      </c>
      <c r="D343" s="215" t="s">
        <v>1071</v>
      </c>
      <c r="E343" s="216" t="s">
        <v>3818</v>
      </c>
      <c r="F343" s="217" t="s">
        <v>3819</v>
      </c>
      <c r="G343" s="218" t="s">
        <v>282</v>
      </c>
      <c r="H343" s="219">
        <v>1200</v>
      </c>
      <c r="I343" s="220"/>
      <c r="J343" s="220">
        <f>ROUND(I343*H343,2)</f>
        <v>0</v>
      </c>
      <c r="K343" s="221"/>
      <c r="L343" s="222"/>
      <c r="M343" s="223" t="s">
        <v>1</v>
      </c>
      <c r="N343" s="224" t="s">
        <v>40</v>
      </c>
      <c r="O343" s="196">
        <v>0</v>
      </c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111"/>
      <c r="V343" s="111"/>
      <c r="W343" s="29"/>
      <c r="X343" s="29"/>
      <c r="Y343" s="29"/>
      <c r="Z343" s="29"/>
      <c r="AA343" s="29"/>
      <c r="AB343" s="29"/>
      <c r="AC343" s="29"/>
      <c r="AD343" s="29"/>
      <c r="AE343" s="29"/>
      <c r="AR343" s="99" t="s">
        <v>278</v>
      </c>
      <c r="AT343" s="99" t="s">
        <v>1071</v>
      </c>
      <c r="AU343" s="99" t="s">
        <v>83</v>
      </c>
      <c r="AY343" s="18" t="s">
        <v>204</v>
      </c>
      <c r="BE343" s="100">
        <f>IF(N343="základní",J343,0)</f>
        <v>0</v>
      </c>
      <c r="BF343" s="100">
        <f>IF(N343="snížená",J343,0)</f>
        <v>0</v>
      </c>
      <c r="BG343" s="100">
        <f>IF(N343="zákl. přenesená",J343,0)</f>
        <v>0</v>
      </c>
      <c r="BH343" s="100">
        <f>IF(N343="sníž. přenesená",J343,0)</f>
        <v>0</v>
      </c>
      <c r="BI343" s="100">
        <f>IF(N343="nulová",J343,0)</f>
        <v>0</v>
      </c>
      <c r="BJ343" s="18" t="s">
        <v>81</v>
      </c>
      <c r="BK343" s="100">
        <f>ROUND(I343*H343,2)</f>
        <v>0</v>
      </c>
      <c r="BL343" s="18" t="s">
        <v>211</v>
      </c>
      <c r="BM343" s="99" t="s">
        <v>1010</v>
      </c>
    </row>
    <row r="344" spans="1:65" s="14" customFormat="1" x14ac:dyDescent="0.2">
      <c r="A344" s="198"/>
      <c r="B344" s="199"/>
      <c r="C344" s="198"/>
      <c r="D344" s="200" t="s">
        <v>212</v>
      </c>
      <c r="E344" s="201" t="s">
        <v>1</v>
      </c>
      <c r="F344" s="202" t="s">
        <v>3820</v>
      </c>
      <c r="G344" s="198"/>
      <c r="H344" s="203">
        <v>1200</v>
      </c>
      <c r="I344" s="198"/>
      <c r="J344" s="198"/>
      <c r="K344" s="198"/>
      <c r="L344" s="199"/>
      <c r="M344" s="204"/>
      <c r="N344" s="205"/>
      <c r="O344" s="205"/>
      <c r="P344" s="205"/>
      <c r="Q344" s="205"/>
      <c r="R344" s="205"/>
      <c r="S344" s="205"/>
      <c r="T344" s="206"/>
      <c r="U344" s="198"/>
      <c r="V344" s="198"/>
      <c r="AT344" s="102" t="s">
        <v>212</v>
      </c>
      <c r="AU344" s="102" t="s">
        <v>83</v>
      </c>
      <c r="AV344" s="14" t="s">
        <v>83</v>
      </c>
      <c r="AW344" s="14" t="s">
        <v>32</v>
      </c>
      <c r="AX344" s="14" t="s">
        <v>75</v>
      </c>
      <c r="AY344" s="102" t="s">
        <v>204</v>
      </c>
    </row>
    <row r="345" spans="1:65" s="15" customFormat="1" x14ac:dyDescent="0.2">
      <c r="A345" s="207"/>
      <c r="B345" s="208"/>
      <c r="C345" s="207"/>
      <c r="D345" s="200" t="s">
        <v>212</v>
      </c>
      <c r="E345" s="209" t="s">
        <v>1</v>
      </c>
      <c r="F345" s="210" t="s">
        <v>227</v>
      </c>
      <c r="G345" s="207"/>
      <c r="H345" s="211">
        <v>1200</v>
      </c>
      <c r="I345" s="207"/>
      <c r="J345" s="207"/>
      <c r="K345" s="207"/>
      <c r="L345" s="208"/>
      <c r="M345" s="212"/>
      <c r="N345" s="213"/>
      <c r="O345" s="213"/>
      <c r="P345" s="213"/>
      <c r="Q345" s="213"/>
      <c r="R345" s="213"/>
      <c r="S345" s="213"/>
      <c r="T345" s="214"/>
      <c r="U345" s="207"/>
      <c r="V345" s="207"/>
      <c r="AT345" s="103" t="s">
        <v>212</v>
      </c>
      <c r="AU345" s="103" t="s">
        <v>83</v>
      </c>
      <c r="AV345" s="15" t="s">
        <v>211</v>
      </c>
      <c r="AW345" s="15" t="s">
        <v>32</v>
      </c>
      <c r="AX345" s="15" t="s">
        <v>81</v>
      </c>
      <c r="AY345" s="103" t="s">
        <v>204</v>
      </c>
    </row>
    <row r="346" spans="1:65" s="2" customFormat="1" ht="16.5" customHeight="1" x14ac:dyDescent="0.2">
      <c r="A346" s="111"/>
      <c r="B346" s="112"/>
      <c r="C346" s="215" t="s">
        <v>1012</v>
      </c>
      <c r="D346" s="215" t="s">
        <v>1071</v>
      </c>
      <c r="E346" s="216" t="s">
        <v>3821</v>
      </c>
      <c r="F346" s="217" t="s">
        <v>3822</v>
      </c>
      <c r="G346" s="218" t="s">
        <v>3823</v>
      </c>
      <c r="H346" s="219">
        <v>19.7</v>
      </c>
      <c r="I346" s="220"/>
      <c r="J346" s="220">
        <f>ROUND(I346*H346,2)</f>
        <v>0</v>
      </c>
      <c r="K346" s="221"/>
      <c r="L346" s="222"/>
      <c r="M346" s="223" t="s">
        <v>1</v>
      </c>
      <c r="N346" s="224" t="s">
        <v>40</v>
      </c>
      <c r="O346" s="196">
        <v>0</v>
      </c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111"/>
      <c r="V346" s="111"/>
      <c r="W346" s="29"/>
      <c r="X346" s="29"/>
      <c r="Y346" s="29"/>
      <c r="Z346" s="29"/>
      <c r="AA346" s="29"/>
      <c r="AB346" s="29"/>
      <c r="AC346" s="29"/>
      <c r="AD346" s="29"/>
      <c r="AE346" s="29"/>
      <c r="AR346" s="99" t="s">
        <v>278</v>
      </c>
      <c r="AT346" s="99" t="s">
        <v>1071</v>
      </c>
      <c r="AU346" s="99" t="s">
        <v>83</v>
      </c>
      <c r="AY346" s="18" t="s">
        <v>204</v>
      </c>
      <c r="BE346" s="100">
        <f>IF(N346="základní",J346,0)</f>
        <v>0</v>
      </c>
      <c r="BF346" s="100">
        <f>IF(N346="snížená",J346,0)</f>
        <v>0</v>
      </c>
      <c r="BG346" s="100">
        <f>IF(N346="zákl. přenesená",J346,0)</f>
        <v>0</v>
      </c>
      <c r="BH346" s="100">
        <f>IF(N346="sníž. přenesená",J346,0)</f>
        <v>0</v>
      </c>
      <c r="BI346" s="100">
        <f>IF(N346="nulová",J346,0)</f>
        <v>0</v>
      </c>
      <c r="BJ346" s="18" t="s">
        <v>81</v>
      </c>
      <c r="BK346" s="100">
        <f>ROUND(I346*H346,2)</f>
        <v>0</v>
      </c>
      <c r="BL346" s="18" t="s">
        <v>211</v>
      </c>
      <c r="BM346" s="99" t="s">
        <v>1015</v>
      </c>
    </row>
    <row r="347" spans="1:65" s="14" customFormat="1" x14ac:dyDescent="0.2">
      <c r="A347" s="198"/>
      <c r="B347" s="199"/>
      <c r="C347" s="198"/>
      <c r="D347" s="200" t="s">
        <v>212</v>
      </c>
      <c r="E347" s="201" t="s">
        <v>1</v>
      </c>
      <c r="F347" s="202" t="s">
        <v>3824</v>
      </c>
      <c r="G347" s="198"/>
      <c r="H347" s="203">
        <v>12</v>
      </c>
      <c r="I347" s="198"/>
      <c r="J347" s="198"/>
      <c r="K347" s="198"/>
      <c r="L347" s="199"/>
      <c r="M347" s="204"/>
      <c r="N347" s="205"/>
      <c r="O347" s="205"/>
      <c r="P347" s="205"/>
      <c r="Q347" s="205"/>
      <c r="R347" s="205"/>
      <c r="S347" s="205"/>
      <c r="T347" s="206"/>
      <c r="U347" s="198"/>
      <c r="V347" s="198"/>
      <c r="AT347" s="102" t="s">
        <v>212</v>
      </c>
      <c r="AU347" s="102" t="s">
        <v>83</v>
      </c>
      <c r="AV347" s="14" t="s">
        <v>83</v>
      </c>
      <c r="AW347" s="14" t="s">
        <v>32</v>
      </c>
      <c r="AX347" s="14" t="s">
        <v>75</v>
      </c>
      <c r="AY347" s="102" t="s">
        <v>204</v>
      </c>
    </row>
    <row r="348" spans="1:65" s="14" customFormat="1" x14ac:dyDescent="0.2">
      <c r="A348" s="198"/>
      <c r="B348" s="199"/>
      <c r="C348" s="198"/>
      <c r="D348" s="200" t="s">
        <v>212</v>
      </c>
      <c r="E348" s="201" t="s">
        <v>1</v>
      </c>
      <c r="F348" s="202" t="s">
        <v>3825</v>
      </c>
      <c r="G348" s="198"/>
      <c r="H348" s="203">
        <v>0.3</v>
      </c>
      <c r="I348" s="198"/>
      <c r="J348" s="198"/>
      <c r="K348" s="198"/>
      <c r="L348" s="199"/>
      <c r="M348" s="204"/>
      <c r="N348" s="205"/>
      <c r="O348" s="205"/>
      <c r="P348" s="205"/>
      <c r="Q348" s="205"/>
      <c r="R348" s="205"/>
      <c r="S348" s="205"/>
      <c r="T348" s="206"/>
      <c r="U348" s="198"/>
      <c r="V348" s="198"/>
      <c r="AT348" s="102" t="s">
        <v>212</v>
      </c>
      <c r="AU348" s="102" t="s">
        <v>83</v>
      </c>
      <c r="AV348" s="14" t="s">
        <v>83</v>
      </c>
      <c r="AW348" s="14" t="s">
        <v>32</v>
      </c>
      <c r="AX348" s="14" t="s">
        <v>75</v>
      </c>
      <c r="AY348" s="102" t="s">
        <v>204</v>
      </c>
    </row>
    <row r="349" spans="1:65" s="14" customFormat="1" x14ac:dyDescent="0.2">
      <c r="A349" s="198"/>
      <c r="B349" s="199"/>
      <c r="C349" s="198"/>
      <c r="D349" s="200" t="s">
        <v>212</v>
      </c>
      <c r="E349" s="201" t="s">
        <v>1</v>
      </c>
      <c r="F349" s="202" t="s">
        <v>3826</v>
      </c>
      <c r="G349" s="198"/>
      <c r="H349" s="203">
        <v>7.4</v>
      </c>
      <c r="I349" s="198"/>
      <c r="J349" s="198"/>
      <c r="K349" s="198"/>
      <c r="L349" s="199"/>
      <c r="M349" s="204"/>
      <c r="N349" s="205"/>
      <c r="O349" s="205"/>
      <c r="P349" s="205"/>
      <c r="Q349" s="205"/>
      <c r="R349" s="205"/>
      <c r="S349" s="205"/>
      <c r="T349" s="206"/>
      <c r="U349" s="198"/>
      <c r="V349" s="198"/>
      <c r="AT349" s="102" t="s">
        <v>212</v>
      </c>
      <c r="AU349" s="102" t="s">
        <v>83</v>
      </c>
      <c r="AV349" s="14" t="s">
        <v>83</v>
      </c>
      <c r="AW349" s="14" t="s">
        <v>32</v>
      </c>
      <c r="AX349" s="14" t="s">
        <v>75</v>
      </c>
      <c r="AY349" s="102" t="s">
        <v>204</v>
      </c>
    </row>
    <row r="350" spans="1:65" s="15" customFormat="1" x14ac:dyDescent="0.2">
      <c r="A350" s="207"/>
      <c r="B350" s="208"/>
      <c r="C350" s="207"/>
      <c r="D350" s="200" t="s">
        <v>212</v>
      </c>
      <c r="E350" s="209" t="s">
        <v>1</v>
      </c>
      <c r="F350" s="210" t="s">
        <v>227</v>
      </c>
      <c r="G350" s="207"/>
      <c r="H350" s="211">
        <v>19.700000000000003</v>
      </c>
      <c r="I350" s="207"/>
      <c r="J350" s="207"/>
      <c r="K350" s="207"/>
      <c r="L350" s="208"/>
      <c r="M350" s="212"/>
      <c r="N350" s="213"/>
      <c r="O350" s="213"/>
      <c r="P350" s="213"/>
      <c r="Q350" s="213"/>
      <c r="R350" s="213"/>
      <c r="S350" s="213"/>
      <c r="T350" s="214"/>
      <c r="U350" s="207"/>
      <c r="V350" s="207"/>
      <c r="AT350" s="103" t="s">
        <v>212</v>
      </c>
      <c r="AU350" s="103" t="s">
        <v>83</v>
      </c>
      <c r="AV350" s="15" t="s">
        <v>211</v>
      </c>
      <c r="AW350" s="15" t="s">
        <v>32</v>
      </c>
      <c r="AX350" s="15" t="s">
        <v>81</v>
      </c>
      <c r="AY350" s="103" t="s">
        <v>204</v>
      </c>
    </row>
    <row r="351" spans="1:65" s="2" customFormat="1" ht="33" customHeight="1" x14ac:dyDescent="0.2">
      <c r="A351" s="111"/>
      <c r="B351" s="112"/>
      <c r="C351" s="187" t="s">
        <v>286</v>
      </c>
      <c r="D351" s="187" t="s">
        <v>207</v>
      </c>
      <c r="E351" s="188" t="s">
        <v>3827</v>
      </c>
      <c r="F351" s="189" t="s">
        <v>3828</v>
      </c>
      <c r="G351" s="190" t="s">
        <v>282</v>
      </c>
      <c r="H351" s="191">
        <v>400</v>
      </c>
      <c r="I351" s="192"/>
      <c r="J351" s="192">
        <f>ROUND(I351*H351,2)</f>
        <v>0</v>
      </c>
      <c r="K351" s="193"/>
      <c r="L351" s="112"/>
      <c r="M351" s="194" t="s">
        <v>1</v>
      </c>
      <c r="N351" s="195" t="s">
        <v>40</v>
      </c>
      <c r="O351" s="196">
        <v>0</v>
      </c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111"/>
      <c r="V351" s="111"/>
      <c r="W351" s="29"/>
      <c r="X351" s="29"/>
      <c r="Y351" s="29"/>
      <c r="Z351" s="29"/>
      <c r="AA351" s="29"/>
      <c r="AB351" s="29"/>
      <c r="AC351" s="29"/>
      <c r="AD351" s="29"/>
      <c r="AE351" s="29"/>
      <c r="AR351" s="99" t="s">
        <v>211</v>
      </c>
      <c r="AT351" s="99" t="s">
        <v>207</v>
      </c>
      <c r="AU351" s="99" t="s">
        <v>83</v>
      </c>
      <c r="AY351" s="18" t="s">
        <v>204</v>
      </c>
      <c r="BE351" s="100">
        <f>IF(N351="základní",J351,0)</f>
        <v>0</v>
      </c>
      <c r="BF351" s="100">
        <f>IF(N351="snížená",J351,0)</f>
        <v>0</v>
      </c>
      <c r="BG351" s="100">
        <f>IF(N351="zákl. přenesená",J351,0)</f>
        <v>0</v>
      </c>
      <c r="BH351" s="100">
        <f>IF(N351="sníž. přenesená",J351,0)</f>
        <v>0</v>
      </c>
      <c r="BI351" s="100">
        <f>IF(N351="nulová",J351,0)</f>
        <v>0</v>
      </c>
      <c r="BJ351" s="18" t="s">
        <v>81</v>
      </c>
      <c r="BK351" s="100">
        <f>ROUND(I351*H351,2)</f>
        <v>0</v>
      </c>
      <c r="BL351" s="18" t="s">
        <v>211</v>
      </c>
      <c r="BM351" s="99" t="s">
        <v>1022</v>
      </c>
    </row>
    <row r="352" spans="1:65" s="14" customFormat="1" x14ac:dyDescent="0.2">
      <c r="A352" s="198"/>
      <c r="B352" s="199"/>
      <c r="C352" s="198"/>
      <c r="D352" s="200" t="s">
        <v>212</v>
      </c>
      <c r="E352" s="201" t="s">
        <v>1</v>
      </c>
      <c r="F352" s="202" t="s">
        <v>3829</v>
      </c>
      <c r="G352" s="198"/>
      <c r="H352" s="203">
        <v>400</v>
      </c>
      <c r="I352" s="198"/>
      <c r="J352" s="198"/>
      <c r="K352" s="198"/>
      <c r="L352" s="199"/>
      <c r="M352" s="204"/>
      <c r="N352" s="205"/>
      <c r="O352" s="205"/>
      <c r="P352" s="205"/>
      <c r="Q352" s="205"/>
      <c r="R352" s="205"/>
      <c r="S352" s="205"/>
      <c r="T352" s="206"/>
      <c r="U352" s="198"/>
      <c r="V352" s="198"/>
      <c r="AT352" s="102" t="s">
        <v>212</v>
      </c>
      <c r="AU352" s="102" t="s">
        <v>83</v>
      </c>
      <c r="AV352" s="14" t="s">
        <v>83</v>
      </c>
      <c r="AW352" s="14" t="s">
        <v>32</v>
      </c>
      <c r="AX352" s="14" t="s">
        <v>75</v>
      </c>
      <c r="AY352" s="102" t="s">
        <v>204</v>
      </c>
    </row>
    <row r="353" spans="1:65" s="15" customFormat="1" x14ac:dyDescent="0.2">
      <c r="A353" s="207"/>
      <c r="B353" s="208"/>
      <c r="C353" s="207"/>
      <c r="D353" s="200" t="s">
        <v>212</v>
      </c>
      <c r="E353" s="209" t="s">
        <v>1</v>
      </c>
      <c r="F353" s="210" t="s">
        <v>227</v>
      </c>
      <c r="G353" s="207"/>
      <c r="H353" s="211">
        <v>400</v>
      </c>
      <c r="I353" s="207"/>
      <c r="J353" s="207"/>
      <c r="K353" s="207"/>
      <c r="L353" s="208"/>
      <c r="M353" s="212"/>
      <c r="N353" s="213"/>
      <c r="O353" s="213"/>
      <c r="P353" s="213"/>
      <c r="Q353" s="213"/>
      <c r="R353" s="213"/>
      <c r="S353" s="213"/>
      <c r="T353" s="214"/>
      <c r="U353" s="207"/>
      <c r="V353" s="207"/>
      <c r="AT353" s="103" t="s">
        <v>212</v>
      </c>
      <c r="AU353" s="103" t="s">
        <v>83</v>
      </c>
      <c r="AV353" s="15" t="s">
        <v>211</v>
      </c>
      <c r="AW353" s="15" t="s">
        <v>32</v>
      </c>
      <c r="AX353" s="15" t="s">
        <v>81</v>
      </c>
      <c r="AY353" s="103" t="s">
        <v>204</v>
      </c>
    </row>
    <row r="354" spans="1:65" s="2" customFormat="1" ht="21.75" customHeight="1" x14ac:dyDescent="0.2">
      <c r="A354" s="111"/>
      <c r="B354" s="112"/>
      <c r="C354" s="215" t="s">
        <v>1025</v>
      </c>
      <c r="D354" s="215" t="s">
        <v>1071</v>
      </c>
      <c r="E354" s="216" t="s">
        <v>3830</v>
      </c>
      <c r="F354" s="217" t="s">
        <v>3831</v>
      </c>
      <c r="G354" s="218" t="s">
        <v>282</v>
      </c>
      <c r="H354" s="219">
        <v>400</v>
      </c>
      <c r="I354" s="220"/>
      <c r="J354" s="220">
        <f>ROUND(I354*H354,2)</f>
        <v>0</v>
      </c>
      <c r="K354" s="221"/>
      <c r="L354" s="222"/>
      <c r="M354" s="223" t="s">
        <v>1</v>
      </c>
      <c r="N354" s="224" t="s">
        <v>40</v>
      </c>
      <c r="O354" s="196">
        <v>0</v>
      </c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111"/>
      <c r="V354" s="111"/>
      <c r="W354" s="29"/>
      <c r="X354" s="29"/>
      <c r="Y354" s="29"/>
      <c r="Z354" s="29"/>
      <c r="AA354" s="29"/>
      <c r="AB354" s="29"/>
      <c r="AC354" s="29"/>
      <c r="AD354" s="29"/>
      <c r="AE354" s="29"/>
      <c r="AR354" s="99" t="s">
        <v>278</v>
      </c>
      <c r="AT354" s="99" t="s">
        <v>1071</v>
      </c>
      <c r="AU354" s="99" t="s">
        <v>83</v>
      </c>
      <c r="AY354" s="18" t="s">
        <v>204</v>
      </c>
      <c r="BE354" s="100">
        <f>IF(N354="základní",J354,0)</f>
        <v>0</v>
      </c>
      <c r="BF354" s="100">
        <f>IF(N354="snížená",J354,0)</f>
        <v>0</v>
      </c>
      <c r="BG354" s="100">
        <f>IF(N354="zákl. přenesená",J354,0)</f>
        <v>0</v>
      </c>
      <c r="BH354" s="100">
        <f>IF(N354="sníž. přenesená",J354,0)</f>
        <v>0</v>
      </c>
      <c r="BI354" s="100">
        <f>IF(N354="nulová",J354,0)</f>
        <v>0</v>
      </c>
      <c r="BJ354" s="18" t="s">
        <v>81</v>
      </c>
      <c r="BK354" s="100">
        <f>ROUND(I354*H354,2)</f>
        <v>0</v>
      </c>
      <c r="BL354" s="18" t="s">
        <v>211</v>
      </c>
      <c r="BM354" s="99" t="s">
        <v>1028</v>
      </c>
    </row>
    <row r="355" spans="1:65" s="14" customFormat="1" x14ac:dyDescent="0.2">
      <c r="A355" s="198"/>
      <c r="B355" s="199"/>
      <c r="C355" s="198"/>
      <c r="D355" s="200" t="s">
        <v>212</v>
      </c>
      <c r="E355" s="201" t="s">
        <v>1</v>
      </c>
      <c r="F355" s="202" t="s">
        <v>1903</v>
      </c>
      <c r="G355" s="198"/>
      <c r="H355" s="203">
        <v>400</v>
      </c>
      <c r="I355" s="198"/>
      <c r="J355" s="198"/>
      <c r="K355" s="198"/>
      <c r="L355" s="199"/>
      <c r="M355" s="204"/>
      <c r="N355" s="205"/>
      <c r="O355" s="205"/>
      <c r="P355" s="205"/>
      <c r="Q355" s="205"/>
      <c r="R355" s="205"/>
      <c r="S355" s="205"/>
      <c r="T355" s="206"/>
      <c r="U355" s="198"/>
      <c r="V355" s="198"/>
      <c r="AT355" s="102" t="s">
        <v>212</v>
      </c>
      <c r="AU355" s="102" t="s">
        <v>83</v>
      </c>
      <c r="AV355" s="14" t="s">
        <v>83</v>
      </c>
      <c r="AW355" s="14" t="s">
        <v>32</v>
      </c>
      <c r="AX355" s="14" t="s">
        <v>75</v>
      </c>
      <c r="AY355" s="102" t="s">
        <v>204</v>
      </c>
    </row>
    <row r="356" spans="1:65" s="15" customFormat="1" x14ac:dyDescent="0.2">
      <c r="A356" s="207"/>
      <c r="B356" s="208"/>
      <c r="C356" s="207"/>
      <c r="D356" s="200" t="s">
        <v>212</v>
      </c>
      <c r="E356" s="209" t="s">
        <v>1</v>
      </c>
      <c r="F356" s="210" t="s">
        <v>227</v>
      </c>
      <c r="G356" s="207"/>
      <c r="H356" s="211">
        <v>400</v>
      </c>
      <c r="I356" s="207"/>
      <c r="J356" s="207"/>
      <c r="K356" s="207"/>
      <c r="L356" s="208"/>
      <c r="M356" s="212"/>
      <c r="N356" s="213"/>
      <c r="O356" s="213"/>
      <c r="P356" s="213"/>
      <c r="Q356" s="213"/>
      <c r="R356" s="213"/>
      <c r="S356" s="213"/>
      <c r="T356" s="214"/>
      <c r="U356" s="207"/>
      <c r="V356" s="207"/>
      <c r="AT356" s="103" t="s">
        <v>212</v>
      </c>
      <c r="AU356" s="103" t="s">
        <v>83</v>
      </c>
      <c r="AV356" s="15" t="s">
        <v>211</v>
      </c>
      <c r="AW356" s="15" t="s">
        <v>32</v>
      </c>
      <c r="AX356" s="15" t="s">
        <v>81</v>
      </c>
      <c r="AY356" s="103" t="s">
        <v>204</v>
      </c>
    </row>
    <row r="357" spans="1:65" s="2" customFormat="1" ht="24.2" customHeight="1" x14ac:dyDescent="0.2">
      <c r="A357" s="111"/>
      <c r="B357" s="112"/>
      <c r="C357" s="187" t="s">
        <v>306</v>
      </c>
      <c r="D357" s="187" t="s">
        <v>207</v>
      </c>
      <c r="E357" s="188" t="s">
        <v>3832</v>
      </c>
      <c r="F357" s="189" t="s">
        <v>3833</v>
      </c>
      <c r="G357" s="190" t="s">
        <v>282</v>
      </c>
      <c r="H357" s="191">
        <v>440</v>
      </c>
      <c r="I357" s="192"/>
      <c r="J357" s="192">
        <f>ROUND(I357*H357,2)</f>
        <v>0</v>
      </c>
      <c r="K357" s="193"/>
      <c r="L357" s="112"/>
      <c r="M357" s="194" t="s">
        <v>1</v>
      </c>
      <c r="N357" s="195" t="s">
        <v>40</v>
      </c>
      <c r="O357" s="196">
        <v>0</v>
      </c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111"/>
      <c r="V357" s="111"/>
      <c r="W357" s="29"/>
      <c r="X357" s="29"/>
      <c r="Y357" s="29"/>
      <c r="Z357" s="29"/>
      <c r="AA357" s="29"/>
      <c r="AB357" s="29"/>
      <c r="AC357" s="29"/>
      <c r="AD357" s="29"/>
      <c r="AE357" s="29"/>
      <c r="AR357" s="99" t="s">
        <v>211</v>
      </c>
      <c r="AT357" s="99" t="s">
        <v>207</v>
      </c>
      <c r="AU357" s="99" t="s">
        <v>83</v>
      </c>
      <c r="AY357" s="18" t="s">
        <v>204</v>
      </c>
      <c r="BE357" s="100">
        <f>IF(N357="základní",J357,0)</f>
        <v>0</v>
      </c>
      <c r="BF357" s="100">
        <f>IF(N357="snížená",J357,0)</f>
        <v>0</v>
      </c>
      <c r="BG357" s="100">
        <f>IF(N357="zákl. přenesená",J357,0)</f>
        <v>0</v>
      </c>
      <c r="BH357" s="100">
        <f>IF(N357="sníž. přenesená",J357,0)</f>
        <v>0</v>
      </c>
      <c r="BI357" s="100">
        <f>IF(N357="nulová",J357,0)</f>
        <v>0</v>
      </c>
      <c r="BJ357" s="18" t="s">
        <v>81</v>
      </c>
      <c r="BK357" s="100">
        <f>ROUND(I357*H357,2)</f>
        <v>0</v>
      </c>
      <c r="BL357" s="18" t="s">
        <v>211</v>
      </c>
      <c r="BM357" s="99" t="s">
        <v>1033</v>
      </c>
    </row>
    <row r="358" spans="1:65" s="2" customFormat="1" ht="37.9" customHeight="1" x14ac:dyDescent="0.2">
      <c r="A358" s="111"/>
      <c r="B358" s="112"/>
      <c r="C358" s="215" t="s">
        <v>1039</v>
      </c>
      <c r="D358" s="215" t="s">
        <v>1071</v>
      </c>
      <c r="E358" s="216" t="s">
        <v>3834</v>
      </c>
      <c r="F358" s="217" t="s">
        <v>3835</v>
      </c>
      <c r="G358" s="218" t="s">
        <v>282</v>
      </c>
      <c r="H358" s="219">
        <v>280</v>
      </c>
      <c r="I358" s="220"/>
      <c r="J358" s="220">
        <f>ROUND(I358*H358,2)</f>
        <v>0</v>
      </c>
      <c r="K358" s="221"/>
      <c r="L358" s="222"/>
      <c r="M358" s="223" t="s">
        <v>1</v>
      </c>
      <c r="N358" s="224" t="s">
        <v>40</v>
      </c>
      <c r="O358" s="196">
        <v>0</v>
      </c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111"/>
      <c r="V358" s="111"/>
      <c r="W358" s="29"/>
      <c r="X358" s="29"/>
      <c r="Y358" s="29"/>
      <c r="Z358" s="29"/>
      <c r="AA358" s="29"/>
      <c r="AB358" s="29"/>
      <c r="AC358" s="29"/>
      <c r="AD358" s="29"/>
      <c r="AE358" s="29"/>
      <c r="AR358" s="99" t="s">
        <v>278</v>
      </c>
      <c r="AT358" s="99" t="s">
        <v>1071</v>
      </c>
      <c r="AU358" s="99" t="s">
        <v>83</v>
      </c>
      <c r="AY358" s="18" t="s">
        <v>204</v>
      </c>
      <c r="BE358" s="100">
        <f>IF(N358="základní",J358,0)</f>
        <v>0</v>
      </c>
      <c r="BF358" s="100">
        <f>IF(N358="snížená",J358,0)</f>
        <v>0</v>
      </c>
      <c r="BG358" s="100">
        <f>IF(N358="zákl. přenesená",J358,0)</f>
        <v>0</v>
      </c>
      <c r="BH358" s="100">
        <f>IF(N358="sníž. přenesená",J358,0)</f>
        <v>0</v>
      </c>
      <c r="BI358" s="100">
        <f>IF(N358="nulová",J358,0)</f>
        <v>0</v>
      </c>
      <c r="BJ358" s="18" t="s">
        <v>81</v>
      </c>
      <c r="BK358" s="100">
        <f>ROUND(I358*H358,2)</f>
        <v>0</v>
      </c>
      <c r="BL358" s="18" t="s">
        <v>211</v>
      </c>
      <c r="BM358" s="99" t="s">
        <v>1042</v>
      </c>
    </row>
    <row r="359" spans="1:65" s="14" customFormat="1" x14ac:dyDescent="0.2">
      <c r="A359" s="198"/>
      <c r="B359" s="199"/>
      <c r="C359" s="198"/>
      <c r="D359" s="200" t="s">
        <v>212</v>
      </c>
      <c r="E359" s="201" t="s">
        <v>1</v>
      </c>
      <c r="F359" s="202" t="s">
        <v>3836</v>
      </c>
      <c r="G359" s="198"/>
      <c r="H359" s="203">
        <v>280</v>
      </c>
      <c r="I359" s="198"/>
      <c r="J359" s="198"/>
      <c r="K359" s="198"/>
      <c r="L359" s="199"/>
      <c r="M359" s="204"/>
      <c r="N359" s="205"/>
      <c r="O359" s="205"/>
      <c r="P359" s="205"/>
      <c r="Q359" s="205"/>
      <c r="R359" s="205"/>
      <c r="S359" s="205"/>
      <c r="T359" s="206"/>
      <c r="U359" s="198"/>
      <c r="V359" s="198"/>
      <c r="AT359" s="102" t="s">
        <v>212</v>
      </c>
      <c r="AU359" s="102" t="s">
        <v>83</v>
      </c>
      <c r="AV359" s="14" t="s">
        <v>83</v>
      </c>
      <c r="AW359" s="14" t="s">
        <v>32</v>
      </c>
      <c r="AX359" s="14" t="s">
        <v>75</v>
      </c>
      <c r="AY359" s="102" t="s">
        <v>204</v>
      </c>
    </row>
    <row r="360" spans="1:65" s="15" customFormat="1" x14ac:dyDescent="0.2">
      <c r="A360" s="207"/>
      <c r="B360" s="208"/>
      <c r="C360" s="207"/>
      <c r="D360" s="200" t="s">
        <v>212</v>
      </c>
      <c r="E360" s="209" t="s">
        <v>1</v>
      </c>
      <c r="F360" s="210" t="s">
        <v>227</v>
      </c>
      <c r="G360" s="207"/>
      <c r="H360" s="211">
        <v>280</v>
      </c>
      <c r="I360" s="207"/>
      <c r="J360" s="207"/>
      <c r="K360" s="207"/>
      <c r="L360" s="208"/>
      <c r="M360" s="212"/>
      <c r="N360" s="213"/>
      <c r="O360" s="213"/>
      <c r="P360" s="213"/>
      <c r="Q360" s="213"/>
      <c r="R360" s="213"/>
      <c r="S360" s="213"/>
      <c r="T360" s="214"/>
      <c r="U360" s="207"/>
      <c r="V360" s="207"/>
      <c r="AT360" s="103" t="s">
        <v>212</v>
      </c>
      <c r="AU360" s="103" t="s">
        <v>83</v>
      </c>
      <c r="AV360" s="15" t="s">
        <v>211</v>
      </c>
      <c r="AW360" s="15" t="s">
        <v>32</v>
      </c>
      <c r="AX360" s="15" t="s">
        <v>81</v>
      </c>
      <c r="AY360" s="103" t="s">
        <v>204</v>
      </c>
    </row>
    <row r="361" spans="1:65" s="2" customFormat="1" ht="37.9" customHeight="1" x14ac:dyDescent="0.2">
      <c r="A361" s="111"/>
      <c r="B361" s="112"/>
      <c r="C361" s="215" t="s">
        <v>640</v>
      </c>
      <c r="D361" s="215" t="s">
        <v>1071</v>
      </c>
      <c r="E361" s="216" t="s">
        <v>3837</v>
      </c>
      <c r="F361" s="217" t="s">
        <v>3838</v>
      </c>
      <c r="G361" s="218" t="s">
        <v>282</v>
      </c>
      <c r="H361" s="219">
        <v>160</v>
      </c>
      <c r="I361" s="220"/>
      <c r="J361" s="220">
        <f>ROUND(I361*H361,2)</f>
        <v>0</v>
      </c>
      <c r="K361" s="221"/>
      <c r="L361" s="222"/>
      <c r="M361" s="223" t="s">
        <v>1</v>
      </c>
      <c r="N361" s="224" t="s">
        <v>40</v>
      </c>
      <c r="O361" s="196">
        <v>0</v>
      </c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111"/>
      <c r="V361" s="111"/>
      <c r="W361" s="29"/>
      <c r="X361" s="29"/>
      <c r="Y361" s="29"/>
      <c r="Z361" s="29"/>
      <c r="AA361" s="29"/>
      <c r="AB361" s="29"/>
      <c r="AC361" s="29"/>
      <c r="AD361" s="29"/>
      <c r="AE361" s="29"/>
      <c r="AR361" s="99" t="s">
        <v>278</v>
      </c>
      <c r="AT361" s="99" t="s">
        <v>1071</v>
      </c>
      <c r="AU361" s="99" t="s">
        <v>83</v>
      </c>
      <c r="AY361" s="18" t="s">
        <v>204</v>
      </c>
      <c r="BE361" s="100">
        <f>IF(N361="základní",J361,0)</f>
        <v>0</v>
      </c>
      <c r="BF361" s="100">
        <f>IF(N361="snížená",J361,0)</f>
        <v>0</v>
      </c>
      <c r="BG361" s="100">
        <f>IF(N361="zákl. přenesená",J361,0)</f>
        <v>0</v>
      </c>
      <c r="BH361" s="100">
        <f>IF(N361="sníž. přenesená",J361,0)</f>
        <v>0</v>
      </c>
      <c r="BI361" s="100">
        <f>IF(N361="nulová",J361,0)</f>
        <v>0</v>
      </c>
      <c r="BJ361" s="18" t="s">
        <v>81</v>
      </c>
      <c r="BK361" s="100">
        <f>ROUND(I361*H361,2)</f>
        <v>0</v>
      </c>
      <c r="BL361" s="18" t="s">
        <v>211</v>
      </c>
      <c r="BM361" s="99" t="s">
        <v>1047</v>
      </c>
    </row>
    <row r="362" spans="1:65" s="14" customFormat="1" x14ac:dyDescent="0.2">
      <c r="A362" s="198"/>
      <c r="B362" s="199"/>
      <c r="C362" s="198"/>
      <c r="D362" s="200" t="s">
        <v>212</v>
      </c>
      <c r="E362" s="201" t="s">
        <v>1</v>
      </c>
      <c r="F362" s="202" t="s">
        <v>3839</v>
      </c>
      <c r="G362" s="198"/>
      <c r="H362" s="203">
        <v>160</v>
      </c>
      <c r="I362" s="198"/>
      <c r="J362" s="198"/>
      <c r="K362" s="198"/>
      <c r="L362" s="199"/>
      <c r="M362" s="204"/>
      <c r="N362" s="205"/>
      <c r="O362" s="205"/>
      <c r="P362" s="205"/>
      <c r="Q362" s="205"/>
      <c r="R362" s="205"/>
      <c r="S362" s="205"/>
      <c r="T362" s="206"/>
      <c r="U362" s="198"/>
      <c r="V362" s="198"/>
      <c r="AT362" s="102" t="s">
        <v>212</v>
      </c>
      <c r="AU362" s="102" t="s">
        <v>83</v>
      </c>
      <c r="AV362" s="14" t="s">
        <v>83</v>
      </c>
      <c r="AW362" s="14" t="s">
        <v>32</v>
      </c>
      <c r="AX362" s="14" t="s">
        <v>75</v>
      </c>
      <c r="AY362" s="102" t="s">
        <v>204</v>
      </c>
    </row>
    <row r="363" spans="1:65" s="15" customFormat="1" x14ac:dyDescent="0.2">
      <c r="A363" s="207"/>
      <c r="B363" s="208"/>
      <c r="C363" s="207"/>
      <c r="D363" s="200" t="s">
        <v>212</v>
      </c>
      <c r="E363" s="209" t="s">
        <v>1</v>
      </c>
      <c r="F363" s="210" t="s">
        <v>227</v>
      </c>
      <c r="G363" s="207"/>
      <c r="H363" s="211">
        <v>160</v>
      </c>
      <c r="I363" s="207"/>
      <c r="J363" s="207"/>
      <c r="K363" s="207"/>
      <c r="L363" s="208"/>
      <c r="M363" s="212"/>
      <c r="N363" s="213"/>
      <c r="O363" s="213"/>
      <c r="P363" s="213"/>
      <c r="Q363" s="213"/>
      <c r="R363" s="213"/>
      <c r="S363" s="213"/>
      <c r="T363" s="214"/>
      <c r="U363" s="207"/>
      <c r="V363" s="207"/>
      <c r="AT363" s="103" t="s">
        <v>212</v>
      </c>
      <c r="AU363" s="103" t="s">
        <v>83</v>
      </c>
      <c r="AV363" s="15" t="s">
        <v>211</v>
      </c>
      <c r="AW363" s="15" t="s">
        <v>32</v>
      </c>
      <c r="AX363" s="15" t="s">
        <v>81</v>
      </c>
      <c r="AY363" s="103" t="s">
        <v>204</v>
      </c>
    </row>
    <row r="364" spans="1:65" s="2" customFormat="1" ht="21.75" customHeight="1" x14ac:dyDescent="0.2">
      <c r="A364" s="111"/>
      <c r="B364" s="112"/>
      <c r="C364" s="215" t="s">
        <v>1048</v>
      </c>
      <c r="D364" s="215" t="s">
        <v>1071</v>
      </c>
      <c r="E364" s="216" t="s">
        <v>3840</v>
      </c>
      <c r="F364" s="217" t="s">
        <v>3841</v>
      </c>
      <c r="G364" s="218" t="s">
        <v>282</v>
      </c>
      <c r="H364" s="219">
        <v>440</v>
      </c>
      <c r="I364" s="220"/>
      <c r="J364" s="220">
        <f>ROUND(I364*H364,2)</f>
        <v>0</v>
      </c>
      <c r="K364" s="221"/>
      <c r="L364" s="222"/>
      <c r="M364" s="223" t="s">
        <v>1</v>
      </c>
      <c r="N364" s="224" t="s">
        <v>40</v>
      </c>
      <c r="O364" s="196">
        <v>0</v>
      </c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111"/>
      <c r="V364" s="111"/>
      <c r="W364" s="29"/>
      <c r="X364" s="29"/>
      <c r="Y364" s="29"/>
      <c r="Z364" s="29"/>
      <c r="AA364" s="29"/>
      <c r="AB364" s="29"/>
      <c r="AC364" s="29"/>
      <c r="AD364" s="29"/>
      <c r="AE364" s="29"/>
      <c r="AR364" s="99" t="s">
        <v>278</v>
      </c>
      <c r="AT364" s="99" t="s">
        <v>1071</v>
      </c>
      <c r="AU364" s="99" t="s">
        <v>83</v>
      </c>
      <c r="AY364" s="18" t="s">
        <v>204</v>
      </c>
      <c r="BE364" s="100">
        <f>IF(N364="základní",J364,0)</f>
        <v>0</v>
      </c>
      <c r="BF364" s="100">
        <f>IF(N364="snížená",J364,0)</f>
        <v>0</v>
      </c>
      <c r="BG364" s="100">
        <f>IF(N364="zákl. přenesená",J364,0)</f>
        <v>0</v>
      </c>
      <c r="BH364" s="100">
        <f>IF(N364="sníž. přenesená",J364,0)</f>
        <v>0</v>
      </c>
      <c r="BI364" s="100">
        <f>IF(N364="nulová",J364,0)</f>
        <v>0</v>
      </c>
      <c r="BJ364" s="18" t="s">
        <v>81</v>
      </c>
      <c r="BK364" s="100">
        <f>ROUND(I364*H364,2)</f>
        <v>0</v>
      </c>
      <c r="BL364" s="18" t="s">
        <v>211</v>
      </c>
      <c r="BM364" s="99" t="s">
        <v>1051</v>
      </c>
    </row>
    <row r="365" spans="1:65" s="12" customFormat="1" ht="22.9" customHeight="1" x14ac:dyDescent="0.2">
      <c r="A365" s="176"/>
      <c r="B365" s="177"/>
      <c r="C365" s="176"/>
      <c r="D365" s="178" t="s">
        <v>74</v>
      </c>
      <c r="E365" s="185" t="s">
        <v>3842</v>
      </c>
      <c r="F365" s="185" t="s">
        <v>3843</v>
      </c>
      <c r="G365" s="176"/>
      <c r="H365" s="176"/>
      <c r="I365" s="176"/>
      <c r="J365" s="186">
        <f>BK365</f>
        <v>0</v>
      </c>
      <c r="K365" s="176"/>
      <c r="L365" s="177"/>
      <c r="M365" s="181"/>
      <c r="N365" s="182"/>
      <c r="O365" s="182"/>
      <c r="P365" s="183">
        <f>SUM(P366:P439)</f>
        <v>0</v>
      </c>
      <c r="Q365" s="182"/>
      <c r="R365" s="183">
        <f>SUM(R366:R439)</f>
        <v>0</v>
      </c>
      <c r="S365" s="182"/>
      <c r="T365" s="184">
        <f>SUM(T366:T439)</f>
        <v>0</v>
      </c>
      <c r="U365" s="176"/>
      <c r="V365" s="176"/>
      <c r="AR365" s="96" t="s">
        <v>81</v>
      </c>
      <c r="AT365" s="97" t="s">
        <v>74</v>
      </c>
      <c r="AU365" s="97" t="s">
        <v>81</v>
      </c>
      <c r="AY365" s="96" t="s">
        <v>204</v>
      </c>
      <c r="BK365" s="98">
        <f>SUM(BK366:BK439)</f>
        <v>0</v>
      </c>
    </row>
    <row r="366" spans="1:65" s="2" customFormat="1" ht="55.5" customHeight="1" x14ac:dyDescent="0.2">
      <c r="A366" s="111"/>
      <c r="B366" s="112"/>
      <c r="C366" s="187" t="s">
        <v>644</v>
      </c>
      <c r="D366" s="187" t="s">
        <v>207</v>
      </c>
      <c r="E366" s="188" t="s">
        <v>3844</v>
      </c>
      <c r="F366" s="189" t="s">
        <v>3845</v>
      </c>
      <c r="G366" s="190" t="s">
        <v>367</v>
      </c>
      <c r="H366" s="191">
        <v>370</v>
      </c>
      <c r="I366" s="192"/>
      <c r="J366" s="192">
        <f>ROUND(I366*H366,2)</f>
        <v>0</v>
      </c>
      <c r="K366" s="193"/>
      <c r="L366" s="112"/>
      <c r="M366" s="194" t="s">
        <v>1</v>
      </c>
      <c r="N366" s="195" t="s">
        <v>40</v>
      </c>
      <c r="O366" s="196">
        <v>0</v>
      </c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111"/>
      <c r="V366" s="111"/>
      <c r="W366" s="29"/>
      <c r="X366" s="29"/>
      <c r="Y366" s="29"/>
      <c r="Z366" s="29"/>
      <c r="AA366" s="29"/>
      <c r="AB366" s="29"/>
      <c r="AC366" s="29"/>
      <c r="AD366" s="29"/>
      <c r="AE366" s="29"/>
      <c r="AR366" s="99" t="s">
        <v>211</v>
      </c>
      <c r="AT366" s="99" t="s">
        <v>207</v>
      </c>
      <c r="AU366" s="99" t="s">
        <v>83</v>
      </c>
      <c r="AY366" s="18" t="s">
        <v>204</v>
      </c>
      <c r="BE366" s="100">
        <f>IF(N366="základní",J366,0)</f>
        <v>0</v>
      </c>
      <c r="BF366" s="100">
        <f>IF(N366="snížená",J366,0)</f>
        <v>0</v>
      </c>
      <c r="BG366" s="100">
        <f>IF(N366="zákl. přenesená",J366,0)</f>
        <v>0</v>
      </c>
      <c r="BH366" s="100">
        <f>IF(N366="sníž. přenesená",J366,0)</f>
        <v>0</v>
      </c>
      <c r="BI366" s="100">
        <f>IF(N366="nulová",J366,0)</f>
        <v>0</v>
      </c>
      <c r="BJ366" s="18" t="s">
        <v>81</v>
      </c>
      <c r="BK366" s="100">
        <f>ROUND(I366*H366,2)</f>
        <v>0</v>
      </c>
      <c r="BL366" s="18" t="s">
        <v>211</v>
      </c>
      <c r="BM366" s="99" t="s">
        <v>1054</v>
      </c>
    </row>
    <row r="367" spans="1:65" s="2" customFormat="1" ht="24.2" customHeight="1" x14ac:dyDescent="0.2">
      <c r="A367" s="111"/>
      <c r="B367" s="112"/>
      <c r="C367" s="215" t="s">
        <v>1057</v>
      </c>
      <c r="D367" s="215" t="s">
        <v>1071</v>
      </c>
      <c r="E367" s="216" t="s">
        <v>3846</v>
      </c>
      <c r="F367" s="217" t="s">
        <v>3847</v>
      </c>
      <c r="G367" s="218" t="s">
        <v>367</v>
      </c>
      <c r="H367" s="219">
        <v>80</v>
      </c>
      <c r="I367" s="220"/>
      <c r="J367" s="220">
        <f>ROUND(I367*H367,2)</f>
        <v>0</v>
      </c>
      <c r="K367" s="221"/>
      <c r="L367" s="222"/>
      <c r="M367" s="223" t="s">
        <v>1</v>
      </c>
      <c r="N367" s="224" t="s">
        <v>40</v>
      </c>
      <c r="O367" s="196">
        <v>0</v>
      </c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U367" s="111"/>
      <c r="V367" s="111"/>
      <c r="W367" s="29"/>
      <c r="X367" s="29"/>
      <c r="Y367" s="29"/>
      <c r="Z367" s="29"/>
      <c r="AA367" s="29"/>
      <c r="AB367" s="29"/>
      <c r="AC367" s="29"/>
      <c r="AD367" s="29"/>
      <c r="AE367" s="29"/>
      <c r="AR367" s="99" t="s">
        <v>278</v>
      </c>
      <c r="AT367" s="99" t="s">
        <v>1071</v>
      </c>
      <c r="AU367" s="99" t="s">
        <v>83</v>
      </c>
      <c r="AY367" s="18" t="s">
        <v>204</v>
      </c>
      <c r="BE367" s="100">
        <f>IF(N367="základní",J367,0)</f>
        <v>0</v>
      </c>
      <c r="BF367" s="100">
        <f>IF(N367="snížená",J367,0)</f>
        <v>0</v>
      </c>
      <c r="BG367" s="100">
        <f>IF(N367="zákl. přenesená",J367,0)</f>
        <v>0</v>
      </c>
      <c r="BH367" s="100">
        <f>IF(N367="sníž. přenesená",J367,0)</f>
        <v>0</v>
      </c>
      <c r="BI367" s="100">
        <f>IF(N367="nulová",J367,0)</f>
        <v>0</v>
      </c>
      <c r="BJ367" s="18" t="s">
        <v>81</v>
      </c>
      <c r="BK367" s="100">
        <f>ROUND(I367*H367,2)</f>
        <v>0</v>
      </c>
      <c r="BL367" s="18" t="s">
        <v>211</v>
      </c>
      <c r="BM367" s="99" t="s">
        <v>1060</v>
      </c>
    </row>
    <row r="368" spans="1:65" s="2" customFormat="1" ht="24.2" customHeight="1" x14ac:dyDescent="0.2">
      <c r="A368" s="111"/>
      <c r="B368" s="112"/>
      <c r="C368" s="215" t="s">
        <v>648</v>
      </c>
      <c r="D368" s="215" t="s">
        <v>1071</v>
      </c>
      <c r="E368" s="216" t="s">
        <v>3848</v>
      </c>
      <c r="F368" s="217" t="s">
        <v>3849</v>
      </c>
      <c r="G368" s="218" t="s">
        <v>367</v>
      </c>
      <c r="H368" s="219">
        <v>150</v>
      </c>
      <c r="I368" s="220"/>
      <c r="J368" s="220">
        <f>ROUND(I368*H368,2)</f>
        <v>0</v>
      </c>
      <c r="K368" s="221"/>
      <c r="L368" s="222"/>
      <c r="M368" s="223" t="s">
        <v>1</v>
      </c>
      <c r="N368" s="224" t="s">
        <v>40</v>
      </c>
      <c r="O368" s="196">
        <v>0</v>
      </c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111"/>
      <c r="V368" s="111"/>
      <c r="W368" s="29"/>
      <c r="X368" s="29"/>
      <c r="Y368" s="29"/>
      <c r="Z368" s="29"/>
      <c r="AA368" s="29"/>
      <c r="AB368" s="29"/>
      <c r="AC368" s="29"/>
      <c r="AD368" s="29"/>
      <c r="AE368" s="29"/>
      <c r="AR368" s="99" t="s">
        <v>278</v>
      </c>
      <c r="AT368" s="99" t="s">
        <v>1071</v>
      </c>
      <c r="AU368" s="99" t="s">
        <v>83</v>
      </c>
      <c r="AY368" s="18" t="s">
        <v>204</v>
      </c>
      <c r="BE368" s="100">
        <f>IF(N368="základní",J368,0)</f>
        <v>0</v>
      </c>
      <c r="BF368" s="100">
        <f>IF(N368="snížená",J368,0)</f>
        <v>0</v>
      </c>
      <c r="BG368" s="100">
        <f>IF(N368="zákl. přenesená",J368,0)</f>
        <v>0</v>
      </c>
      <c r="BH368" s="100">
        <f>IF(N368="sníž. přenesená",J368,0)</f>
        <v>0</v>
      </c>
      <c r="BI368" s="100">
        <f>IF(N368="nulová",J368,0)</f>
        <v>0</v>
      </c>
      <c r="BJ368" s="18" t="s">
        <v>81</v>
      </c>
      <c r="BK368" s="100">
        <f>ROUND(I368*H368,2)</f>
        <v>0</v>
      </c>
      <c r="BL368" s="18" t="s">
        <v>211</v>
      </c>
      <c r="BM368" s="99" t="s">
        <v>1065</v>
      </c>
    </row>
    <row r="369" spans="1:65" s="14" customFormat="1" x14ac:dyDescent="0.2">
      <c r="A369" s="198"/>
      <c r="B369" s="199"/>
      <c r="C369" s="198"/>
      <c r="D369" s="200" t="s">
        <v>212</v>
      </c>
      <c r="E369" s="201" t="s">
        <v>1</v>
      </c>
      <c r="F369" s="202" t="s">
        <v>917</v>
      </c>
      <c r="G369" s="198"/>
      <c r="H369" s="203">
        <v>150</v>
      </c>
      <c r="I369" s="198"/>
      <c r="J369" s="198"/>
      <c r="K369" s="198"/>
      <c r="L369" s="199"/>
      <c r="M369" s="204"/>
      <c r="N369" s="205"/>
      <c r="O369" s="205"/>
      <c r="P369" s="205"/>
      <c r="Q369" s="205"/>
      <c r="R369" s="205"/>
      <c r="S369" s="205"/>
      <c r="T369" s="206"/>
      <c r="U369" s="198"/>
      <c r="V369" s="198"/>
      <c r="AT369" s="102" t="s">
        <v>212</v>
      </c>
      <c r="AU369" s="102" t="s">
        <v>83</v>
      </c>
      <c r="AV369" s="14" t="s">
        <v>83</v>
      </c>
      <c r="AW369" s="14" t="s">
        <v>32</v>
      </c>
      <c r="AX369" s="14" t="s">
        <v>75</v>
      </c>
      <c r="AY369" s="102" t="s">
        <v>204</v>
      </c>
    </row>
    <row r="370" spans="1:65" s="15" customFormat="1" x14ac:dyDescent="0.2">
      <c r="A370" s="207"/>
      <c r="B370" s="208"/>
      <c r="C370" s="207"/>
      <c r="D370" s="200" t="s">
        <v>212</v>
      </c>
      <c r="E370" s="209" t="s">
        <v>1</v>
      </c>
      <c r="F370" s="210" t="s">
        <v>227</v>
      </c>
      <c r="G370" s="207"/>
      <c r="H370" s="211">
        <v>150</v>
      </c>
      <c r="I370" s="207"/>
      <c r="J370" s="207"/>
      <c r="K370" s="207"/>
      <c r="L370" s="208"/>
      <c r="M370" s="212"/>
      <c r="N370" s="213"/>
      <c r="O370" s="213"/>
      <c r="P370" s="213"/>
      <c r="Q370" s="213"/>
      <c r="R370" s="213"/>
      <c r="S370" s="213"/>
      <c r="T370" s="214"/>
      <c r="U370" s="207"/>
      <c r="V370" s="207"/>
      <c r="AT370" s="103" t="s">
        <v>212</v>
      </c>
      <c r="AU370" s="103" t="s">
        <v>83</v>
      </c>
      <c r="AV370" s="15" t="s">
        <v>211</v>
      </c>
      <c r="AW370" s="15" t="s">
        <v>32</v>
      </c>
      <c r="AX370" s="15" t="s">
        <v>81</v>
      </c>
      <c r="AY370" s="103" t="s">
        <v>204</v>
      </c>
    </row>
    <row r="371" spans="1:65" s="2" customFormat="1" ht="24.2" customHeight="1" x14ac:dyDescent="0.2">
      <c r="A371" s="111"/>
      <c r="B371" s="112"/>
      <c r="C371" s="215" t="s">
        <v>1070</v>
      </c>
      <c r="D371" s="215" t="s">
        <v>1071</v>
      </c>
      <c r="E371" s="216" t="s">
        <v>3850</v>
      </c>
      <c r="F371" s="217" t="s">
        <v>3851</v>
      </c>
      <c r="G371" s="218" t="s">
        <v>367</v>
      </c>
      <c r="H371" s="219">
        <v>60</v>
      </c>
      <c r="I371" s="220"/>
      <c r="J371" s="220">
        <f>ROUND(I371*H371,2)</f>
        <v>0</v>
      </c>
      <c r="K371" s="221"/>
      <c r="L371" s="222"/>
      <c r="M371" s="223" t="s">
        <v>1</v>
      </c>
      <c r="N371" s="224" t="s">
        <v>40</v>
      </c>
      <c r="O371" s="196">
        <v>0</v>
      </c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111"/>
      <c r="V371" s="111"/>
      <c r="W371" s="29"/>
      <c r="X371" s="29"/>
      <c r="Y371" s="29"/>
      <c r="Z371" s="29"/>
      <c r="AA371" s="29"/>
      <c r="AB371" s="29"/>
      <c r="AC371" s="29"/>
      <c r="AD371" s="29"/>
      <c r="AE371" s="29"/>
      <c r="AR371" s="99" t="s">
        <v>278</v>
      </c>
      <c r="AT371" s="99" t="s">
        <v>1071</v>
      </c>
      <c r="AU371" s="99" t="s">
        <v>83</v>
      </c>
      <c r="AY371" s="18" t="s">
        <v>204</v>
      </c>
      <c r="BE371" s="100">
        <f>IF(N371="základní",J371,0)</f>
        <v>0</v>
      </c>
      <c r="BF371" s="100">
        <f>IF(N371="snížená",J371,0)</f>
        <v>0</v>
      </c>
      <c r="BG371" s="100">
        <f>IF(N371="zákl. přenesená",J371,0)</f>
        <v>0</v>
      </c>
      <c r="BH371" s="100">
        <f>IF(N371="sníž. přenesená",J371,0)</f>
        <v>0</v>
      </c>
      <c r="BI371" s="100">
        <f>IF(N371="nulová",J371,0)</f>
        <v>0</v>
      </c>
      <c r="BJ371" s="18" t="s">
        <v>81</v>
      </c>
      <c r="BK371" s="100">
        <f>ROUND(I371*H371,2)</f>
        <v>0</v>
      </c>
      <c r="BL371" s="18" t="s">
        <v>211</v>
      </c>
      <c r="BM371" s="99" t="s">
        <v>1074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518</v>
      </c>
      <c r="G372" s="198"/>
      <c r="H372" s="203">
        <v>60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83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5" customFormat="1" x14ac:dyDescent="0.2">
      <c r="A373" s="207"/>
      <c r="B373" s="208"/>
      <c r="C373" s="207"/>
      <c r="D373" s="200" t="s">
        <v>212</v>
      </c>
      <c r="E373" s="209" t="s">
        <v>1</v>
      </c>
      <c r="F373" s="210" t="s">
        <v>227</v>
      </c>
      <c r="G373" s="207"/>
      <c r="H373" s="211">
        <v>60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AT373" s="103" t="s">
        <v>212</v>
      </c>
      <c r="AU373" s="103" t="s">
        <v>83</v>
      </c>
      <c r="AV373" s="15" t="s">
        <v>211</v>
      </c>
      <c r="AW373" s="15" t="s">
        <v>32</v>
      </c>
      <c r="AX373" s="15" t="s">
        <v>81</v>
      </c>
      <c r="AY373" s="103" t="s">
        <v>204</v>
      </c>
    </row>
    <row r="374" spans="1:65" s="2" customFormat="1" ht="24.2" customHeight="1" x14ac:dyDescent="0.2">
      <c r="A374" s="111"/>
      <c r="B374" s="112"/>
      <c r="C374" s="215" t="s">
        <v>681</v>
      </c>
      <c r="D374" s="215" t="s">
        <v>1071</v>
      </c>
      <c r="E374" s="216" t="s">
        <v>3852</v>
      </c>
      <c r="F374" s="217" t="s">
        <v>3853</v>
      </c>
      <c r="G374" s="218" t="s">
        <v>367</v>
      </c>
      <c r="H374" s="219">
        <v>160</v>
      </c>
      <c r="I374" s="220"/>
      <c r="J374" s="220">
        <f>ROUND(I374*H374,2)</f>
        <v>0</v>
      </c>
      <c r="K374" s="221"/>
      <c r="L374" s="222"/>
      <c r="M374" s="223" t="s">
        <v>1</v>
      </c>
      <c r="N374" s="224" t="s">
        <v>40</v>
      </c>
      <c r="O374" s="196">
        <v>0</v>
      </c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111"/>
      <c r="V374" s="111"/>
      <c r="W374" s="29"/>
      <c r="X374" s="29"/>
      <c r="Y374" s="29"/>
      <c r="Z374" s="29"/>
      <c r="AA374" s="29"/>
      <c r="AB374" s="29"/>
      <c r="AC374" s="29"/>
      <c r="AD374" s="29"/>
      <c r="AE374" s="29"/>
      <c r="AR374" s="99" t="s">
        <v>278</v>
      </c>
      <c r="AT374" s="99" t="s">
        <v>1071</v>
      </c>
      <c r="AU374" s="99" t="s">
        <v>83</v>
      </c>
      <c r="AY374" s="18" t="s">
        <v>204</v>
      </c>
      <c r="BE374" s="100">
        <f>IF(N374="základní",J374,0)</f>
        <v>0</v>
      </c>
      <c r="BF374" s="100">
        <f>IF(N374="snížená",J374,0)</f>
        <v>0</v>
      </c>
      <c r="BG374" s="100">
        <f>IF(N374="zákl. přenesená",J374,0)</f>
        <v>0</v>
      </c>
      <c r="BH374" s="100">
        <f>IF(N374="sníž. přenesená",J374,0)</f>
        <v>0</v>
      </c>
      <c r="BI374" s="100">
        <f>IF(N374="nulová",J374,0)</f>
        <v>0</v>
      </c>
      <c r="BJ374" s="18" t="s">
        <v>81</v>
      </c>
      <c r="BK374" s="100">
        <f>ROUND(I374*H374,2)</f>
        <v>0</v>
      </c>
      <c r="BL374" s="18" t="s">
        <v>211</v>
      </c>
      <c r="BM374" s="99" t="s">
        <v>1475</v>
      </c>
    </row>
    <row r="375" spans="1:65" s="14" customFormat="1" x14ac:dyDescent="0.2">
      <c r="A375" s="198"/>
      <c r="B375" s="199"/>
      <c r="C375" s="198"/>
      <c r="D375" s="200" t="s">
        <v>212</v>
      </c>
      <c r="E375" s="201" t="s">
        <v>1</v>
      </c>
      <c r="F375" s="202" t="s">
        <v>939</v>
      </c>
      <c r="G375" s="198"/>
      <c r="H375" s="203">
        <v>160</v>
      </c>
      <c r="I375" s="198"/>
      <c r="J375" s="198"/>
      <c r="K375" s="198"/>
      <c r="L375" s="199"/>
      <c r="M375" s="204"/>
      <c r="N375" s="205"/>
      <c r="O375" s="205"/>
      <c r="P375" s="205"/>
      <c r="Q375" s="205"/>
      <c r="R375" s="205"/>
      <c r="S375" s="205"/>
      <c r="T375" s="206"/>
      <c r="U375" s="198"/>
      <c r="V375" s="198"/>
      <c r="AT375" s="102" t="s">
        <v>212</v>
      </c>
      <c r="AU375" s="102" t="s">
        <v>83</v>
      </c>
      <c r="AV375" s="14" t="s">
        <v>83</v>
      </c>
      <c r="AW375" s="14" t="s">
        <v>32</v>
      </c>
      <c r="AX375" s="14" t="s">
        <v>75</v>
      </c>
      <c r="AY375" s="102" t="s">
        <v>204</v>
      </c>
    </row>
    <row r="376" spans="1:65" s="15" customFormat="1" x14ac:dyDescent="0.2">
      <c r="A376" s="207"/>
      <c r="B376" s="208"/>
      <c r="C376" s="207"/>
      <c r="D376" s="200" t="s">
        <v>212</v>
      </c>
      <c r="E376" s="209" t="s">
        <v>1</v>
      </c>
      <c r="F376" s="210" t="s">
        <v>227</v>
      </c>
      <c r="G376" s="207"/>
      <c r="H376" s="211">
        <v>160</v>
      </c>
      <c r="I376" s="207"/>
      <c r="J376" s="207"/>
      <c r="K376" s="207"/>
      <c r="L376" s="208"/>
      <c r="M376" s="212"/>
      <c r="N376" s="213"/>
      <c r="O376" s="213"/>
      <c r="P376" s="213"/>
      <c r="Q376" s="213"/>
      <c r="R376" s="213"/>
      <c r="S376" s="213"/>
      <c r="T376" s="214"/>
      <c r="U376" s="207"/>
      <c r="V376" s="207"/>
      <c r="AT376" s="103" t="s">
        <v>212</v>
      </c>
      <c r="AU376" s="103" t="s">
        <v>83</v>
      </c>
      <c r="AV376" s="15" t="s">
        <v>211</v>
      </c>
      <c r="AW376" s="15" t="s">
        <v>32</v>
      </c>
      <c r="AX376" s="15" t="s">
        <v>81</v>
      </c>
      <c r="AY376" s="103" t="s">
        <v>204</v>
      </c>
    </row>
    <row r="377" spans="1:65" s="2" customFormat="1" ht="49.15" customHeight="1" x14ac:dyDescent="0.2">
      <c r="A377" s="111"/>
      <c r="B377" s="112"/>
      <c r="C377" s="187" t="s">
        <v>1478</v>
      </c>
      <c r="D377" s="187" t="s">
        <v>207</v>
      </c>
      <c r="E377" s="188" t="s">
        <v>3854</v>
      </c>
      <c r="F377" s="189" t="s">
        <v>3855</v>
      </c>
      <c r="G377" s="190" t="s">
        <v>367</v>
      </c>
      <c r="H377" s="191">
        <v>20</v>
      </c>
      <c r="I377" s="192"/>
      <c r="J377" s="192">
        <f>ROUND(I377*H377,2)</f>
        <v>0</v>
      </c>
      <c r="K377" s="193"/>
      <c r="L377" s="112"/>
      <c r="M377" s="194" t="s">
        <v>1</v>
      </c>
      <c r="N377" s="195" t="s">
        <v>40</v>
      </c>
      <c r="O377" s="196">
        <v>0</v>
      </c>
      <c r="P377" s="196">
        <f>O377*H377</f>
        <v>0</v>
      </c>
      <c r="Q377" s="196">
        <v>0</v>
      </c>
      <c r="R377" s="196">
        <f>Q377*H377</f>
        <v>0</v>
      </c>
      <c r="S377" s="196">
        <v>0</v>
      </c>
      <c r="T377" s="197">
        <f>S377*H377</f>
        <v>0</v>
      </c>
      <c r="U377" s="111"/>
      <c r="V377" s="111"/>
      <c r="W377" s="29"/>
      <c r="X377" s="29"/>
      <c r="Y377" s="29"/>
      <c r="Z377" s="29"/>
      <c r="AA377" s="29"/>
      <c r="AB377" s="29"/>
      <c r="AC377" s="29"/>
      <c r="AD377" s="29"/>
      <c r="AE377" s="29"/>
      <c r="AR377" s="99" t="s">
        <v>211</v>
      </c>
      <c r="AT377" s="99" t="s">
        <v>207</v>
      </c>
      <c r="AU377" s="99" t="s">
        <v>83</v>
      </c>
      <c r="AY377" s="18" t="s">
        <v>204</v>
      </c>
      <c r="BE377" s="100">
        <f>IF(N377="základní",J377,0)</f>
        <v>0</v>
      </c>
      <c r="BF377" s="100">
        <f>IF(N377="snížená",J377,0)</f>
        <v>0</v>
      </c>
      <c r="BG377" s="100">
        <f>IF(N377="zákl. přenesená",J377,0)</f>
        <v>0</v>
      </c>
      <c r="BH377" s="100">
        <f>IF(N377="sníž. přenesená",J377,0)</f>
        <v>0</v>
      </c>
      <c r="BI377" s="100">
        <f>IF(N377="nulová",J377,0)</f>
        <v>0</v>
      </c>
      <c r="BJ377" s="18" t="s">
        <v>81</v>
      </c>
      <c r="BK377" s="100">
        <f>ROUND(I377*H377,2)</f>
        <v>0</v>
      </c>
      <c r="BL377" s="18" t="s">
        <v>211</v>
      </c>
      <c r="BM377" s="99" t="s">
        <v>1481</v>
      </c>
    </row>
    <row r="378" spans="1:65" s="2" customFormat="1" ht="24.2" customHeight="1" x14ac:dyDescent="0.2">
      <c r="A378" s="111"/>
      <c r="B378" s="112"/>
      <c r="C378" s="215" t="s">
        <v>750</v>
      </c>
      <c r="D378" s="215" t="s">
        <v>1071</v>
      </c>
      <c r="E378" s="216" t="s">
        <v>3856</v>
      </c>
      <c r="F378" s="217" t="s">
        <v>3857</v>
      </c>
      <c r="G378" s="218" t="s">
        <v>367</v>
      </c>
      <c r="H378" s="219">
        <v>20</v>
      </c>
      <c r="I378" s="220"/>
      <c r="J378" s="220">
        <f>ROUND(I378*H378,2)</f>
        <v>0</v>
      </c>
      <c r="K378" s="221"/>
      <c r="L378" s="222"/>
      <c r="M378" s="223" t="s">
        <v>1</v>
      </c>
      <c r="N378" s="224" t="s">
        <v>40</v>
      </c>
      <c r="O378" s="196">
        <v>0</v>
      </c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111"/>
      <c r="V378" s="111"/>
      <c r="W378" s="29"/>
      <c r="X378" s="29"/>
      <c r="Y378" s="29"/>
      <c r="Z378" s="29"/>
      <c r="AA378" s="29"/>
      <c r="AB378" s="29"/>
      <c r="AC378" s="29"/>
      <c r="AD378" s="29"/>
      <c r="AE378" s="29"/>
      <c r="AR378" s="99" t="s">
        <v>278</v>
      </c>
      <c r="AT378" s="99" t="s">
        <v>1071</v>
      </c>
      <c r="AU378" s="99" t="s">
        <v>83</v>
      </c>
      <c r="AY378" s="18" t="s">
        <v>204</v>
      </c>
      <c r="BE378" s="100">
        <f>IF(N378="základní",J378,0)</f>
        <v>0</v>
      </c>
      <c r="BF378" s="100">
        <f>IF(N378="snížená",J378,0)</f>
        <v>0</v>
      </c>
      <c r="BG378" s="100">
        <f>IF(N378="zákl. přenesená",J378,0)</f>
        <v>0</v>
      </c>
      <c r="BH378" s="100">
        <f>IF(N378="sníž. přenesená",J378,0)</f>
        <v>0</v>
      </c>
      <c r="BI378" s="100">
        <f>IF(N378="nulová",J378,0)</f>
        <v>0</v>
      </c>
      <c r="BJ378" s="18" t="s">
        <v>81</v>
      </c>
      <c r="BK378" s="100">
        <f>ROUND(I378*H378,2)</f>
        <v>0</v>
      </c>
      <c r="BL378" s="18" t="s">
        <v>211</v>
      </c>
      <c r="BM378" s="99" t="s">
        <v>1485</v>
      </c>
    </row>
    <row r="379" spans="1:65" s="14" customFormat="1" x14ac:dyDescent="0.2">
      <c r="A379" s="198"/>
      <c r="B379" s="199"/>
      <c r="C379" s="198"/>
      <c r="D379" s="200" t="s">
        <v>212</v>
      </c>
      <c r="E379" s="201" t="s">
        <v>1</v>
      </c>
      <c r="F379" s="202" t="s">
        <v>316</v>
      </c>
      <c r="G379" s="198"/>
      <c r="H379" s="203">
        <v>20</v>
      </c>
      <c r="I379" s="198"/>
      <c r="J379" s="198"/>
      <c r="K379" s="198"/>
      <c r="L379" s="199"/>
      <c r="M379" s="204"/>
      <c r="N379" s="205"/>
      <c r="O379" s="205"/>
      <c r="P379" s="205"/>
      <c r="Q379" s="205"/>
      <c r="R379" s="205"/>
      <c r="S379" s="205"/>
      <c r="T379" s="206"/>
      <c r="U379" s="198"/>
      <c r="V379" s="198"/>
      <c r="AT379" s="102" t="s">
        <v>212</v>
      </c>
      <c r="AU379" s="102" t="s">
        <v>83</v>
      </c>
      <c r="AV379" s="14" t="s">
        <v>83</v>
      </c>
      <c r="AW379" s="14" t="s">
        <v>32</v>
      </c>
      <c r="AX379" s="14" t="s">
        <v>75</v>
      </c>
      <c r="AY379" s="102" t="s">
        <v>204</v>
      </c>
    </row>
    <row r="380" spans="1:65" s="15" customFormat="1" x14ac:dyDescent="0.2">
      <c r="A380" s="207"/>
      <c r="B380" s="208"/>
      <c r="C380" s="207"/>
      <c r="D380" s="200" t="s">
        <v>212</v>
      </c>
      <c r="E380" s="209" t="s">
        <v>1</v>
      </c>
      <c r="F380" s="210" t="s">
        <v>227</v>
      </c>
      <c r="G380" s="207"/>
      <c r="H380" s="211">
        <v>20</v>
      </c>
      <c r="I380" s="207"/>
      <c r="J380" s="207"/>
      <c r="K380" s="207"/>
      <c r="L380" s="208"/>
      <c r="M380" s="212"/>
      <c r="N380" s="213"/>
      <c r="O380" s="213"/>
      <c r="P380" s="213"/>
      <c r="Q380" s="213"/>
      <c r="R380" s="213"/>
      <c r="S380" s="213"/>
      <c r="T380" s="214"/>
      <c r="U380" s="207"/>
      <c r="V380" s="207"/>
      <c r="AT380" s="103" t="s">
        <v>212</v>
      </c>
      <c r="AU380" s="103" t="s">
        <v>83</v>
      </c>
      <c r="AV380" s="15" t="s">
        <v>211</v>
      </c>
      <c r="AW380" s="15" t="s">
        <v>32</v>
      </c>
      <c r="AX380" s="15" t="s">
        <v>81</v>
      </c>
      <c r="AY380" s="103" t="s">
        <v>204</v>
      </c>
    </row>
    <row r="381" spans="1:65" s="2" customFormat="1" ht="37.9" customHeight="1" x14ac:dyDescent="0.2">
      <c r="A381" s="111"/>
      <c r="B381" s="112"/>
      <c r="C381" s="187" t="s">
        <v>1487</v>
      </c>
      <c r="D381" s="187" t="s">
        <v>207</v>
      </c>
      <c r="E381" s="188" t="s">
        <v>3858</v>
      </c>
      <c r="F381" s="189" t="s">
        <v>3859</v>
      </c>
      <c r="G381" s="190" t="s">
        <v>367</v>
      </c>
      <c r="H381" s="191">
        <v>1440</v>
      </c>
      <c r="I381" s="192"/>
      <c r="J381" s="192">
        <f>ROUND(I381*H381,2)</f>
        <v>0</v>
      </c>
      <c r="K381" s="193"/>
      <c r="L381" s="112"/>
      <c r="M381" s="194" t="s">
        <v>1</v>
      </c>
      <c r="N381" s="195" t="s">
        <v>40</v>
      </c>
      <c r="O381" s="196">
        <v>0</v>
      </c>
      <c r="P381" s="196">
        <f>O381*H381</f>
        <v>0</v>
      </c>
      <c r="Q381" s="196">
        <v>0</v>
      </c>
      <c r="R381" s="196">
        <f>Q381*H381</f>
        <v>0</v>
      </c>
      <c r="S381" s="196">
        <v>0</v>
      </c>
      <c r="T381" s="197">
        <f>S381*H381</f>
        <v>0</v>
      </c>
      <c r="U381" s="111"/>
      <c r="V381" s="111"/>
      <c r="W381" s="29"/>
      <c r="X381" s="29"/>
      <c r="Y381" s="29"/>
      <c r="Z381" s="29"/>
      <c r="AA381" s="29"/>
      <c r="AB381" s="29"/>
      <c r="AC381" s="29"/>
      <c r="AD381" s="29"/>
      <c r="AE381" s="29"/>
      <c r="AR381" s="99" t="s">
        <v>211</v>
      </c>
      <c r="AT381" s="99" t="s">
        <v>207</v>
      </c>
      <c r="AU381" s="99" t="s">
        <v>83</v>
      </c>
      <c r="AY381" s="18" t="s">
        <v>204</v>
      </c>
      <c r="BE381" s="100">
        <f>IF(N381="základní",J381,0)</f>
        <v>0</v>
      </c>
      <c r="BF381" s="100">
        <f>IF(N381="snížená",J381,0)</f>
        <v>0</v>
      </c>
      <c r="BG381" s="100">
        <f>IF(N381="zákl. přenesená",J381,0)</f>
        <v>0</v>
      </c>
      <c r="BH381" s="100">
        <f>IF(N381="sníž. přenesená",J381,0)</f>
        <v>0</v>
      </c>
      <c r="BI381" s="100">
        <f>IF(N381="nulová",J381,0)</f>
        <v>0</v>
      </c>
      <c r="BJ381" s="18" t="s">
        <v>81</v>
      </c>
      <c r="BK381" s="100">
        <f>ROUND(I381*H381,2)</f>
        <v>0</v>
      </c>
      <c r="BL381" s="18" t="s">
        <v>211</v>
      </c>
      <c r="BM381" s="99" t="s">
        <v>1490</v>
      </c>
    </row>
    <row r="382" spans="1:65" s="14" customFormat="1" x14ac:dyDescent="0.2">
      <c r="A382" s="198"/>
      <c r="B382" s="199"/>
      <c r="C382" s="198"/>
      <c r="D382" s="200" t="s">
        <v>212</v>
      </c>
      <c r="E382" s="201" t="s">
        <v>1</v>
      </c>
      <c r="F382" s="202" t="s">
        <v>3860</v>
      </c>
      <c r="G382" s="198"/>
      <c r="H382" s="203">
        <v>1440</v>
      </c>
      <c r="I382" s="198"/>
      <c r="J382" s="198"/>
      <c r="K382" s="198"/>
      <c r="L382" s="199"/>
      <c r="M382" s="204"/>
      <c r="N382" s="205"/>
      <c r="O382" s="205"/>
      <c r="P382" s="205"/>
      <c r="Q382" s="205"/>
      <c r="R382" s="205"/>
      <c r="S382" s="205"/>
      <c r="T382" s="206"/>
      <c r="U382" s="198"/>
      <c r="V382" s="198"/>
      <c r="AT382" s="102" t="s">
        <v>212</v>
      </c>
      <c r="AU382" s="102" t="s">
        <v>83</v>
      </c>
      <c r="AV382" s="14" t="s">
        <v>83</v>
      </c>
      <c r="AW382" s="14" t="s">
        <v>32</v>
      </c>
      <c r="AX382" s="14" t="s">
        <v>75</v>
      </c>
      <c r="AY382" s="102" t="s">
        <v>204</v>
      </c>
    </row>
    <row r="383" spans="1:65" s="15" customFormat="1" x14ac:dyDescent="0.2">
      <c r="A383" s="207"/>
      <c r="B383" s="208"/>
      <c r="C383" s="207"/>
      <c r="D383" s="200" t="s">
        <v>212</v>
      </c>
      <c r="E383" s="209" t="s">
        <v>1</v>
      </c>
      <c r="F383" s="210" t="s">
        <v>227</v>
      </c>
      <c r="G383" s="207"/>
      <c r="H383" s="211">
        <v>1440</v>
      </c>
      <c r="I383" s="207"/>
      <c r="J383" s="207"/>
      <c r="K383" s="207"/>
      <c r="L383" s="208"/>
      <c r="M383" s="212"/>
      <c r="N383" s="213"/>
      <c r="O383" s="213"/>
      <c r="P383" s="213"/>
      <c r="Q383" s="213"/>
      <c r="R383" s="213"/>
      <c r="S383" s="213"/>
      <c r="T383" s="214"/>
      <c r="U383" s="207"/>
      <c r="V383" s="207"/>
      <c r="AT383" s="103" t="s">
        <v>212</v>
      </c>
      <c r="AU383" s="103" t="s">
        <v>83</v>
      </c>
      <c r="AV383" s="15" t="s">
        <v>211</v>
      </c>
      <c r="AW383" s="15" t="s">
        <v>32</v>
      </c>
      <c r="AX383" s="15" t="s">
        <v>81</v>
      </c>
      <c r="AY383" s="103" t="s">
        <v>204</v>
      </c>
    </row>
    <row r="384" spans="1:65" s="2" customFormat="1" ht="24.2" customHeight="1" x14ac:dyDescent="0.2">
      <c r="A384" s="111"/>
      <c r="B384" s="112"/>
      <c r="C384" s="215" t="s">
        <v>776</v>
      </c>
      <c r="D384" s="215" t="s">
        <v>1071</v>
      </c>
      <c r="E384" s="216" t="s">
        <v>3861</v>
      </c>
      <c r="F384" s="217" t="s">
        <v>3862</v>
      </c>
      <c r="G384" s="218" t="s">
        <v>367</v>
      </c>
      <c r="H384" s="219">
        <v>1440</v>
      </c>
      <c r="I384" s="220"/>
      <c r="J384" s="220">
        <f>ROUND(I384*H384,2)</f>
        <v>0</v>
      </c>
      <c r="K384" s="221"/>
      <c r="L384" s="222"/>
      <c r="M384" s="223" t="s">
        <v>1</v>
      </c>
      <c r="N384" s="224" t="s">
        <v>40</v>
      </c>
      <c r="O384" s="196">
        <v>0</v>
      </c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111"/>
      <c r="V384" s="111"/>
      <c r="W384" s="29"/>
      <c r="X384" s="29"/>
      <c r="Y384" s="29"/>
      <c r="Z384" s="29"/>
      <c r="AA384" s="29"/>
      <c r="AB384" s="29"/>
      <c r="AC384" s="29"/>
      <c r="AD384" s="29"/>
      <c r="AE384" s="29"/>
      <c r="AR384" s="99" t="s">
        <v>278</v>
      </c>
      <c r="AT384" s="99" t="s">
        <v>1071</v>
      </c>
      <c r="AU384" s="99" t="s">
        <v>83</v>
      </c>
      <c r="AY384" s="18" t="s">
        <v>204</v>
      </c>
      <c r="BE384" s="100">
        <f>IF(N384="základní",J384,0)</f>
        <v>0</v>
      </c>
      <c r="BF384" s="100">
        <f>IF(N384="snížená",J384,0)</f>
        <v>0</v>
      </c>
      <c r="BG384" s="100">
        <f>IF(N384="zákl. přenesená",J384,0)</f>
        <v>0</v>
      </c>
      <c r="BH384" s="100">
        <f>IF(N384="sníž. přenesená",J384,0)</f>
        <v>0</v>
      </c>
      <c r="BI384" s="100">
        <f>IF(N384="nulová",J384,0)</f>
        <v>0</v>
      </c>
      <c r="BJ384" s="18" t="s">
        <v>81</v>
      </c>
      <c r="BK384" s="100">
        <f>ROUND(I384*H384,2)</f>
        <v>0</v>
      </c>
      <c r="BL384" s="18" t="s">
        <v>211</v>
      </c>
      <c r="BM384" s="99" t="s">
        <v>1495</v>
      </c>
    </row>
    <row r="385" spans="1:65" s="14" customFormat="1" x14ac:dyDescent="0.2">
      <c r="A385" s="198"/>
      <c r="B385" s="199"/>
      <c r="C385" s="198"/>
      <c r="D385" s="200" t="s">
        <v>212</v>
      </c>
      <c r="E385" s="201" t="s">
        <v>1</v>
      </c>
      <c r="F385" s="202" t="s">
        <v>3860</v>
      </c>
      <c r="G385" s="198"/>
      <c r="H385" s="203">
        <v>1440</v>
      </c>
      <c r="I385" s="198"/>
      <c r="J385" s="198"/>
      <c r="K385" s="198"/>
      <c r="L385" s="199"/>
      <c r="M385" s="204"/>
      <c r="N385" s="205"/>
      <c r="O385" s="205"/>
      <c r="P385" s="205"/>
      <c r="Q385" s="205"/>
      <c r="R385" s="205"/>
      <c r="S385" s="205"/>
      <c r="T385" s="206"/>
      <c r="U385" s="198"/>
      <c r="V385" s="198"/>
      <c r="AT385" s="102" t="s">
        <v>212</v>
      </c>
      <c r="AU385" s="102" t="s">
        <v>83</v>
      </c>
      <c r="AV385" s="14" t="s">
        <v>83</v>
      </c>
      <c r="AW385" s="14" t="s">
        <v>32</v>
      </c>
      <c r="AX385" s="14" t="s">
        <v>75</v>
      </c>
      <c r="AY385" s="102" t="s">
        <v>204</v>
      </c>
    </row>
    <row r="386" spans="1:65" s="15" customFormat="1" x14ac:dyDescent="0.2">
      <c r="A386" s="207"/>
      <c r="B386" s="208"/>
      <c r="C386" s="207"/>
      <c r="D386" s="200" t="s">
        <v>212</v>
      </c>
      <c r="E386" s="209" t="s">
        <v>1</v>
      </c>
      <c r="F386" s="210" t="s">
        <v>227</v>
      </c>
      <c r="G386" s="207"/>
      <c r="H386" s="211">
        <v>1440</v>
      </c>
      <c r="I386" s="207"/>
      <c r="J386" s="207"/>
      <c r="K386" s="207"/>
      <c r="L386" s="208"/>
      <c r="M386" s="212"/>
      <c r="N386" s="213"/>
      <c r="O386" s="213"/>
      <c r="P386" s="213"/>
      <c r="Q386" s="213"/>
      <c r="R386" s="213"/>
      <c r="S386" s="213"/>
      <c r="T386" s="214"/>
      <c r="U386" s="207"/>
      <c r="V386" s="207"/>
      <c r="AT386" s="103" t="s">
        <v>212</v>
      </c>
      <c r="AU386" s="103" t="s">
        <v>83</v>
      </c>
      <c r="AV386" s="15" t="s">
        <v>211</v>
      </c>
      <c r="AW386" s="15" t="s">
        <v>32</v>
      </c>
      <c r="AX386" s="15" t="s">
        <v>81</v>
      </c>
      <c r="AY386" s="103" t="s">
        <v>204</v>
      </c>
    </row>
    <row r="387" spans="1:65" s="2" customFormat="1" ht="37.9" customHeight="1" x14ac:dyDescent="0.2">
      <c r="A387" s="111"/>
      <c r="B387" s="112"/>
      <c r="C387" s="187" t="s">
        <v>1497</v>
      </c>
      <c r="D387" s="187" t="s">
        <v>207</v>
      </c>
      <c r="E387" s="188" t="s">
        <v>3863</v>
      </c>
      <c r="F387" s="189" t="s">
        <v>3864</v>
      </c>
      <c r="G387" s="190" t="s">
        <v>367</v>
      </c>
      <c r="H387" s="191">
        <v>1710</v>
      </c>
      <c r="I387" s="192"/>
      <c r="J387" s="192">
        <f>ROUND(I387*H387,2)</f>
        <v>0</v>
      </c>
      <c r="K387" s="193"/>
      <c r="L387" s="112"/>
      <c r="M387" s="194" t="s">
        <v>1</v>
      </c>
      <c r="N387" s="195" t="s">
        <v>40</v>
      </c>
      <c r="O387" s="196">
        <v>0</v>
      </c>
      <c r="P387" s="196">
        <f>O387*H387</f>
        <v>0</v>
      </c>
      <c r="Q387" s="196">
        <v>0</v>
      </c>
      <c r="R387" s="196">
        <f>Q387*H387</f>
        <v>0</v>
      </c>
      <c r="S387" s="196">
        <v>0</v>
      </c>
      <c r="T387" s="197">
        <f>S387*H387</f>
        <v>0</v>
      </c>
      <c r="U387" s="111"/>
      <c r="V387" s="111"/>
      <c r="W387" s="29"/>
      <c r="X387" s="29"/>
      <c r="Y387" s="29"/>
      <c r="Z387" s="29"/>
      <c r="AA387" s="29"/>
      <c r="AB387" s="29"/>
      <c r="AC387" s="29"/>
      <c r="AD387" s="29"/>
      <c r="AE387" s="29"/>
      <c r="AR387" s="99" t="s">
        <v>211</v>
      </c>
      <c r="AT387" s="99" t="s">
        <v>207</v>
      </c>
      <c r="AU387" s="99" t="s">
        <v>83</v>
      </c>
      <c r="AY387" s="18" t="s">
        <v>204</v>
      </c>
      <c r="BE387" s="100">
        <f>IF(N387="základní",J387,0)</f>
        <v>0</v>
      </c>
      <c r="BF387" s="100">
        <f>IF(N387="snížená",J387,0)</f>
        <v>0</v>
      </c>
      <c r="BG387" s="100">
        <f>IF(N387="zákl. přenesená",J387,0)</f>
        <v>0</v>
      </c>
      <c r="BH387" s="100">
        <f>IF(N387="sníž. přenesená",J387,0)</f>
        <v>0</v>
      </c>
      <c r="BI387" s="100">
        <f>IF(N387="nulová",J387,0)</f>
        <v>0</v>
      </c>
      <c r="BJ387" s="18" t="s">
        <v>81</v>
      </c>
      <c r="BK387" s="100">
        <f>ROUND(I387*H387,2)</f>
        <v>0</v>
      </c>
      <c r="BL387" s="18" t="s">
        <v>211</v>
      </c>
      <c r="BM387" s="99" t="s">
        <v>1500</v>
      </c>
    </row>
    <row r="388" spans="1:65" s="14" customFormat="1" x14ac:dyDescent="0.2">
      <c r="A388" s="198"/>
      <c r="B388" s="199"/>
      <c r="C388" s="198"/>
      <c r="D388" s="200" t="s">
        <v>212</v>
      </c>
      <c r="E388" s="201" t="s">
        <v>1</v>
      </c>
      <c r="F388" s="202" t="s">
        <v>3865</v>
      </c>
      <c r="G388" s="198"/>
      <c r="H388" s="203">
        <v>1710</v>
      </c>
      <c r="I388" s="198"/>
      <c r="J388" s="198"/>
      <c r="K388" s="198"/>
      <c r="L388" s="199"/>
      <c r="M388" s="204"/>
      <c r="N388" s="205"/>
      <c r="O388" s="205"/>
      <c r="P388" s="205"/>
      <c r="Q388" s="205"/>
      <c r="R388" s="205"/>
      <c r="S388" s="205"/>
      <c r="T388" s="206"/>
      <c r="U388" s="198"/>
      <c r="V388" s="198"/>
      <c r="AT388" s="102" t="s">
        <v>212</v>
      </c>
      <c r="AU388" s="102" t="s">
        <v>83</v>
      </c>
      <c r="AV388" s="14" t="s">
        <v>83</v>
      </c>
      <c r="AW388" s="14" t="s">
        <v>32</v>
      </c>
      <c r="AX388" s="14" t="s">
        <v>75</v>
      </c>
      <c r="AY388" s="102" t="s">
        <v>204</v>
      </c>
    </row>
    <row r="389" spans="1:65" s="15" customFormat="1" x14ac:dyDescent="0.2">
      <c r="A389" s="207"/>
      <c r="B389" s="208"/>
      <c r="C389" s="207"/>
      <c r="D389" s="200" t="s">
        <v>212</v>
      </c>
      <c r="E389" s="209" t="s">
        <v>1</v>
      </c>
      <c r="F389" s="210" t="s">
        <v>227</v>
      </c>
      <c r="G389" s="207"/>
      <c r="H389" s="211">
        <v>1710</v>
      </c>
      <c r="I389" s="207"/>
      <c r="J389" s="207"/>
      <c r="K389" s="207"/>
      <c r="L389" s="208"/>
      <c r="M389" s="212"/>
      <c r="N389" s="213"/>
      <c r="O389" s="213"/>
      <c r="P389" s="213"/>
      <c r="Q389" s="213"/>
      <c r="R389" s="213"/>
      <c r="S389" s="213"/>
      <c r="T389" s="214"/>
      <c r="U389" s="207"/>
      <c r="V389" s="207"/>
      <c r="AT389" s="103" t="s">
        <v>212</v>
      </c>
      <c r="AU389" s="103" t="s">
        <v>83</v>
      </c>
      <c r="AV389" s="15" t="s">
        <v>211</v>
      </c>
      <c r="AW389" s="15" t="s">
        <v>32</v>
      </c>
      <c r="AX389" s="15" t="s">
        <v>81</v>
      </c>
      <c r="AY389" s="103" t="s">
        <v>204</v>
      </c>
    </row>
    <row r="390" spans="1:65" s="2" customFormat="1" ht="24.2" customHeight="1" x14ac:dyDescent="0.2">
      <c r="A390" s="111"/>
      <c r="B390" s="112"/>
      <c r="C390" s="215" t="s">
        <v>785</v>
      </c>
      <c r="D390" s="215" t="s">
        <v>1071</v>
      </c>
      <c r="E390" s="216" t="s">
        <v>3866</v>
      </c>
      <c r="F390" s="217" t="s">
        <v>3867</v>
      </c>
      <c r="G390" s="218" t="s">
        <v>367</v>
      </c>
      <c r="H390" s="219">
        <v>1710</v>
      </c>
      <c r="I390" s="220"/>
      <c r="J390" s="220">
        <f>ROUND(I390*H390,2)</f>
        <v>0</v>
      </c>
      <c r="K390" s="221"/>
      <c r="L390" s="222"/>
      <c r="M390" s="223" t="s">
        <v>1</v>
      </c>
      <c r="N390" s="224" t="s">
        <v>40</v>
      </c>
      <c r="O390" s="196">
        <v>0</v>
      </c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111"/>
      <c r="V390" s="111"/>
      <c r="W390" s="29"/>
      <c r="X390" s="29"/>
      <c r="Y390" s="29"/>
      <c r="Z390" s="29"/>
      <c r="AA390" s="29"/>
      <c r="AB390" s="29"/>
      <c r="AC390" s="29"/>
      <c r="AD390" s="29"/>
      <c r="AE390" s="29"/>
      <c r="AR390" s="99" t="s">
        <v>278</v>
      </c>
      <c r="AT390" s="99" t="s">
        <v>1071</v>
      </c>
      <c r="AU390" s="99" t="s">
        <v>83</v>
      </c>
      <c r="AY390" s="18" t="s">
        <v>204</v>
      </c>
      <c r="BE390" s="100">
        <f>IF(N390="základní",J390,0)</f>
        <v>0</v>
      </c>
      <c r="BF390" s="100">
        <f>IF(N390="snížená",J390,0)</f>
        <v>0</v>
      </c>
      <c r="BG390" s="100">
        <f>IF(N390="zákl. přenesená",J390,0)</f>
        <v>0</v>
      </c>
      <c r="BH390" s="100">
        <f>IF(N390="sníž. přenesená",J390,0)</f>
        <v>0</v>
      </c>
      <c r="BI390" s="100">
        <f>IF(N390="nulová",J390,0)</f>
        <v>0</v>
      </c>
      <c r="BJ390" s="18" t="s">
        <v>81</v>
      </c>
      <c r="BK390" s="100">
        <f>ROUND(I390*H390,2)</f>
        <v>0</v>
      </c>
      <c r="BL390" s="18" t="s">
        <v>211</v>
      </c>
      <c r="BM390" s="99" t="s">
        <v>1503</v>
      </c>
    </row>
    <row r="391" spans="1:65" s="14" customFormat="1" x14ac:dyDescent="0.2">
      <c r="A391" s="198"/>
      <c r="B391" s="199"/>
      <c r="C391" s="198"/>
      <c r="D391" s="200" t="s">
        <v>212</v>
      </c>
      <c r="E391" s="201" t="s">
        <v>1</v>
      </c>
      <c r="F391" s="202" t="s">
        <v>3865</v>
      </c>
      <c r="G391" s="198"/>
      <c r="H391" s="203">
        <v>1710</v>
      </c>
      <c r="I391" s="198"/>
      <c r="J391" s="198"/>
      <c r="K391" s="198"/>
      <c r="L391" s="199"/>
      <c r="M391" s="204"/>
      <c r="N391" s="205"/>
      <c r="O391" s="205"/>
      <c r="P391" s="205"/>
      <c r="Q391" s="205"/>
      <c r="R391" s="205"/>
      <c r="S391" s="205"/>
      <c r="T391" s="206"/>
      <c r="U391" s="198"/>
      <c r="V391" s="198"/>
      <c r="AT391" s="102" t="s">
        <v>212</v>
      </c>
      <c r="AU391" s="102" t="s">
        <v>83</v>
      </c>
      <c r="AV391" s="14" t="s">
        <v>83</v>
      </c>
      <c r="AW391" s="14" t="s">
        <v>32</v>
      </c>
      <c r="AX391" s="14" t="s">
        <v>75</v>
      </c>
      <c r="AY391" s="102" t="s">
        <v>204</v>
      </c>
    </row>
    <row r="392" spans="1:65" s="15" customFormat="1" x14ac:dyDescent="0.2">
      <c r="A392" s="207"/>
      <c r="B392" s="208"/>
      <c r="C392" s="207"/>
      <c r="D392" s="200" t="s">
        <v>212</v>
      </c>
      <c r="E392" s="209" t="s">
        <v>1</v>
      </c>
      <c r="F392" s="210" t="s">
        <v>227</v>
      </c>
      <c r="G392" s="207"/>
      <c r="H392" s="211">
        <v>1710</v>
      </c>
      <c r="I392" s="207"/>
      <c r="J392" s="207"/>
      <c r="K392" s="207"/>
      <c r="L392" s="208"/>
      <c r="M392" s="212"/>
      <c r="N392" s="213"/>
      <c r="O392" s="213"/>
      <c r="P392" s="213"/>
      <c r="Q392" s="213"/>
      <c r="R392" s="213"/>
      <c r="S392" s="213"/>
      <c r="T392" s="214"/>
      <c r="U392" s="207"/>
      <c r="V392" s="207"/>
      <c r="AT392" s="103" t="s">
        <v>212</v>
      </c>
      <c r="AU392" s="103" t="s">
        <v>83</v>
      </c>
      <c r="AV392" s="15" t="s">
        <v>211</v>
      </c>
      <c r="AW392" s="15" t="s">
        <v>32</v>
      </c>
      <c r="AX392" s="15" t="s">
        <v>81</v>
      </c>
      <c r="AY392" s="103" t="s">
        <v>204</v>
      </c>
    </row>
    <row r="393" spans="1:65" s="2" customFormat="1" ht="37.9" customHeight="1" x14ac:dyDescent="0.2">
      <c r="A393" s="111"/>
      <c r="B393" s="112"/>
      <c r="C393" s="187" t="s">
        <v>1504</v>
      </c>
      <c r="D393" s="187" t="s">
        <v>207</v>
      </c>
      <c r="E393" s="188" t="s">
        <v>3868</v>
      </c>
      <c r="F393" s="189" t="s">
        <v>3869</v>
      </c>
      <c r="G393" s="190" t="s">
        <v>367</v>
      </c>
      <c r="H393" s="191">
        <v>1960</v>
      </c>
      <c r="I393" s="192"/>
      <c r="J393" s="192">
        <f>ROUND(I393*H393,2)</f>
        <v>0</v>
      </c>
      <c r="K393" s="193"/>
      <c r="L393" s="112"/>
      <c r="M393" s="194" t="s">
        <v>1</v>
      </c>
      <c r="N393" s="195" t="s">
        <v>40</v>
      </c>
      <c r="O393" s="196">
        <v>0</v>
      </c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U393" s="111"/>
      <c r="V393" s="111"/>
      <c r="W393" s="29"/>
      <c r="X393" s="29"/>
      <c r="Y393" s="29"/>
      <c r="Z393" s="29"/>
      <c r="AA393" s="29"/>
      <c r="AB393" s="29"/>
      <c r="AC393" s="29"/>
      <c r="AD393" s="29"/>
      <c r="AE393" s="29"/>
      <c r="AR393" s="99" t="s">
        <v>211</v>
      </c>
      <c r="AT393" s="99" t="s">
        <v>207</v>
      </c>
      <c r="AU393" s="99" t="s">
        <v>83</v>
      </c>
      <c r="AY393" s="18" t="s">
        <v>204</v>
      </c>
      <c r="BE393" s="100">
        <f>IF(N393="základní",J393,0)</f>
        <v>0</v>
      </c>
      <c r="BF393" s="100">
        <f>IF(N393="snížená",J393,0)</f>
        <v>0</v>
      </c>
      <c r="BG393" s="100">
        <f>IF(N393="zákl. přenesená",J393,0)</f>
        <v>0</v>
      </c>
      <c r="BH393" s="100">
        <f>IF(N393="sníž. přenesená",J393,0)</f>
        <v>0</v>
      </c>
      <c r="BI393" s="100">
        <f>IF(N393="nulová",J393,0)</f>
        <v>0</v>
      </c>
      <c r="BJ393" s="18" t="s">
        <v>81</v>
      </c>
      <c r="BK393" s="100">
        <f>ROUND(I393*H393,2)</f>
        <v>0</v>
      </c>
      <c r="BL393" s="18" t="s">
        <v>211</v>
      </c>
      <c r="BM393" s="99" t="s">
        <v>1507</v>
      </c>
    </row>
    <row r="394" spans="1:65" s="14" customFormat="1" x14ac:dyDescent="0.2">
      <c r="A394" s="198"/>
      <c r="B394" s="199"/>
      <c r="C394" s="198"/>
      <c r="D394" s="200" t="s">
        <v>212</v>
      </c>
      <c r="E394" s="201" t="s">
        <v>1</v>
      </c>
      <c r="F394" s="202" t="s">
        <v>3870</v>
      </c>
      <c r="G394" s="198"/>
      <c r="H394" s="203">
        <v>820</v>
      </c>
      <c r="I394" s="198"/>
      <c r="J394" s="198"/>
      <c r="K394" s="198"/>
      <c r="L394" s="199"/>
      <c r="M394" s="204"/>
      <c r="N394" s="205"/>
      <c r="O394" s="205"/>
      <c r="P394" s="205"/>
      <c r="Q394" s="205"/>
      <c r="R394" s="205"/>
      <c r="S394" s="205"/>
      <c r="T394" s="206"/>
      <c r="U394" s="198"/>
      <c r="V394" s="198"/>
      <c r="AT394" s="102" t="s">
        <v>212</v>
      </c>
      <c r="AU394" s="102" t="s">
        <v>83</v>
      </c>
      <c r="AV394" s="14" t="s">
        <v>83</v>
      </c>
      <c r="AW394" s="14" t="s">
        <v>32</v>
      </c>
      <c r="AX394" s="14" t="s">
        <v>75</v>
      </c>
      <c r="AY394" s="102" t="s">
        <v>204</v>
      </c>
    </row>
    <row r="395" spans="1:65" s="14" customFormat="1" x14ac:dyDescent="0.2">
      <c r="A395" s="198"/>
      <c r="B395" s="199"/>
      <c r="C395" s="198"/>
      <c r="D395" s="200" t="s">
        <v>212</v>
      </c>
      <c r="E395" s="201" t="s">
        <v>1</v>
      </c>
      <c r="F395" s="202" t="s">
        <v>3871</v>
      </c>
      <c r="G395" s="198"/>
      <c r="H395" s="203">
        <v>1140</v>
      </c>
      <c r="I395" s="198"/>
      <c r="J395" s="198"/>
      <c r="K395" s="198"/>
      <c r="L395" s="199"/>
      <c r="M395" s="204"/>
      <c r="N395" s="205"/>
      <c r="O395" s="205"/>
      <c r="P395" s="205"/>
      <c r="Q395" s="205"/>
      <c r="R395" s="205"/>
      <c r="S395" s="205"/>
      <c r="T395" s="206"/>
      <c r="U395" s="198"/>
      <c r="V395" s="198"/>
      <c r="AT395" s="102" t="s">
        <v>212</v>
      </c>
      <c r="AU395" s="102" t="s">
        <v>83</v>
      </c>
      <c r="AV395" s="14" t="s">
        <v>83</v>
      </c>
      <c r="AW395" s="14" t="s">
        <v>32</v>
      </c>
      <c r="AX395" s="14" t="s">
        <v>75</v>
      </c>
      <c r="AY395" s="102" t="s">
        <v>204</v>
      </c>
    </row>
    <row r="396" spans="1:65" s="15" customFormat="1" x14ac:dyDescent="0.2">
      <c r="A396" s="207"/>
      <c r="B396" s="208"/>
      <c r="C396" s="207"/>
      <c r="D396" s="200" t="s">
        <v>212</v>
      </c>
      <c r="E396" s="209" t="s">
        <v>1</v>
      </c>
      <c r="F396" s="210" t="s">
        <v>227</v>
      </c>
      <c r="G396" s="207"/>
      <c r="H396" s="211">
        <v>1960</v>
      </c>
      <c r="I396" s="207"/>
      <c r="J396" s="207"/>
      <c r="K396" s="207"/>
      <c r="L396" s="208"/>
      <c r="M396" s="212"/>
      <c r="N396" s="213"/>
      <c r="O396" s="213"/>
      <c r="P396" s="213"/>
      <c r="Q396" s="213"/>
      <c r="R396" s="213"/>
      <c r="S396" s="213"/>
      <c r="T396" s="214"/>
      <c r="U396" s="207"/>
      <c r="V396" s="207"/>
      <c r="AT396" s="103" t="s">
        <v>212</v>
      </c>
      <c r="AU396" s="103" t="s">
        <v>83</v>
      </c>
      <c r="AV396" s="15" t="s">
        <v>211</v>
      </c>
      <c r="AW396" s="15" t="s">
        <v>32</v>
      </c>
      <c r="AX396" s="15" t="s">
        <v>81</v>
      </c>
      <c r="AY396" s="103" t="s">
        <v>204</v>
      </c>
    </row>
    <row r="397" spans="1:65" s="2" customFormat="1" ht="24.2" customHeight="1" x14ac:dyDescent="0.2">
      <c r="A397" s="111"/>
      <c r="B397" s="112"/>
      <c r="C397" s="215" t="s">
        <v>792</v>
      </c>
      <c r="D397" s="215" t="s">
        <v>1071</v>
      </c>
      <c r="E397" s="216" t="s">
        <v>3872</v>
      </c>
      <c r="F397" s="217" t="s">
        <v>3873</v>
      </c>
      <c r="G397" s="218" t="s">
        <v>367</v>
      </c>
      <c r="H397" s="219">
        <v>1140</v>
      </c>
      <c r="I397" s="220"/>
      <c r="J397" s="220">
        <f>ROUND(I397*H397,2)</f>
        <v>0</v>
      </c>
      <c r="K397" s="221"/>
      <c r="L397" s="222"/>
      <c r="M397" s="223" t="s">
        <v>1</v>
      </c>
      <c r="N397" s="224" t="s">
        <v>40</v>
      </c>
      <c r="O397" s="196">
        <v>0</v>
      </c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111"/>
      <c r="V397" s="111"/>
      <c r="W397" s="29"/>
      <c r="X397" s="29"/>
      <c r="Y397" s="29"/>
      <c r="Z397" s="29"/>
      <c r="AA397" s="29"/>
      <c r="AB397" s="29"/>
      <c r="AC397" s="29"/>
      <c r="AD397" s="29"/>
      <c r="AE397" s="29"/>
      <c r="AR397" s="99" t="s">
        <v>278</v>
      </c>
      <c r="AT397" s="99" t="s">
        <v>1071</v>
      </c>
      <c r="AU397" s="99" t="s">
        <v>83</v>
      </c>
      <c r="AY397" s="18" t="s">
        <v>204</v>
      </c>
      <c r="BE397" s="100">
        <f>IF(N397="základní",J397,0)</f>
        <v>0</v>
      </c>
      <c r="BF397" s="100">
        <f>IF(N397="snížená",J397,0)</f>
        <v>0</v>
      </c>
      <c r="BG397" s="100">
        <f>IF(N397="zákl. přenesená",J397,0)</f>
        <v>0</v>
      </c>
      <c r="BH397" s="100">
        <f>IF(N397="sníž. přenesená",J397,0)</f>
        <v>0</v>
      </c>
      <c r="BI397" s="100">
        <f>IF(N397="nulová",J397,0)</f>
        <v>0</v>
      </c>
      <c r="BJ397" s="18" t="s">
        <v>81</v>
      </c>
      <c r="BK397" s="100">
        <f>ROUND(I397*H397,2)</f>
        <v>0</v>
      </c>
      <c r="BL397" s="18" t="s">
        <v>211</v>
      </c>
      <c r="BM397" s="99" t="s">
        <v>1510</v>
      </c>
    </row>
    <row r="398" spans="1:65" s="14" customFormat="1" x14ac:dyDescent="0.2">
      <c r="A398" s="198"/>
      <c r="B398" s="199"/>
      <c r="C398" s="198"/>
      <c r="D398" s="200" t="s">
        <v>212</v>
      </c>
      <c r="E398" s="201" t="s">
        <v>1</v>
      </c>
      <c r="F398" s="202" t="s">
        <v>3874</v>
      </c>
      <c r="G398" s="198"/>
      <c r="H398" s="203">
        <v>1140</v>
      </c>
      <c r="I398" s="198"/>
      <c r="J398" s="198"/>
      <c r="K398" s="198"/>
      <c r="L398" s="199"/>
      <c r="M398" s="204"/>
      <c r="N398" s="205"/>
      <c r="O398" s="205"/>
      <c r="P398" s="205"/>
      <c r="Q398" s="205"/>
      <c r="R398" s="205"/>
      <c r="S398" s="205"/>
      <c r="T398" s="206"/>
      <c r="U398" s="198"/>
      <c r="V398" s="198"/>
      <c r="AT398" s="102" t="s">
        <v>212</v>
      </c>
      <c r="AU398" s="102" t="s">
        <v>83</v>
      </c>
      <c r="AV398" s="14" t="s">
        <v>83</v>
      </c>
      <c r="AW398" s="14" t="s">
        <v>32</v>
      </c>
      <c r="AX398" s="14" t="s">
        <v>75</v>
      </c>
      <c r="AY398" s="102" t="s">
        <v>204</v>
      </c>
    </row>
    <row r="399" spans="1:65" s="15" customFormat="1" x14ac:dyDescent="0.2">
      <c r="A399" s="207"/>
      <c r="B399" s="208"/>
      <c r="C399" s="207"/>
      <c r="D399" s="200" t="s">
        <v>212</v>
      </c>
      <c r="E399" s="209" t="s">
        <v>1</v>
      </c>
      <c r="F399" s="210" t="s">
        <v>227</v>
      </c>
      <c r="G399" s="207"/>
      <c r="H399" s="211">
        <v>1140</v>
      </c>
      <c r="I399" s="207"/>
      <c r="J399" s="207"/>
      <c r="K399" s="207"/>
      <c r="L399" s="208"/>
      <c r="M399" s="212"/>
      <c r="N399" s="213"/>
      <c r="O399" s="213"/>
      <c r="P399" s="213"/>
      <c r="Q399" s="213"/>
      <c r="R399" s="213"/>
      <c r="S399" s="213"/>
      <c r="T399" s="214"/>
      <c r="U399" s="207"/>
      <c r="V399" s="207"/>
      <c r="AT399" s="103" t="s">
        <v>212</v>
      </c>
      <c r="AU399" s="103" t="s">
        <v>83</v>
      </c>
      <c r="AV399" s="15" t="s">
        <v>211</v>
      </c>
      <c r="AW399" s="15" t="s">
        <v>32</v>
      </c>
      <c r="AX399" s="15" t="s">
        <v>81</v>
      </c>
      <c r="AY399" s="103" t="s">
        <v>204</v>
      </c>
    </row>
    <row r="400" spans="1:65" s="2" customFormat="1" ht="24.2" customHeight="1" x14ac:dyDescent="0.2">
      <c r="A400" s="111"/>
      <c r="B400" s="112"/>
      <c r="C400" s="215" t="s">
        <v>1511</v>
      </c>
      <c r="D400" s="215" t="s">
        <v>1071</v>
      </c>
      <c r="E400" s="216" t="s">
        <v>3875</v>
      </c>
      <c r="F400" s="217" t="s">
        <v>3876</v>
      </c>
      <c r="G400" s="218" t="s">
        <v>367</v>
      </c>
      <c r="H400" s="219">
        <v>820</v>
      </c>
      <c r="I400" s="220"/>
      <c r="J400" s="220">
        <f>ROUND(I400*H400,2)</f>
        <v>0</v>
      </c>
      <c r="K400" s="221"/>
      <c r="L400" s="222"/>
      <c r="M400" s="223" t="s">
        <v>1</v>
      </c>
      <c r="N400" s="224" t="s">
        <v>40</v>
      </c>
      <c r="O400" s="196">
        <v>0</v>
      </c>
      <c r="P400" s="196">
        <f>O400*H400</f>
        <v>0</v>
      </c>
      <c r="Q400" s="196">
        <v>0</v>
      </c>
      <c r="R400" s="196">
        <f>Q400*H400</f>
        <v>0</v>
      </c>
      <c r="S400" s="196">
        <v>0</v>
      </c>
      <c r="T400" s="197">
        <f>S400*H400</f>
        <v>0</v>
      </c>
      <c r="U400" s="111"/>
      <c r="V400" s="111"/>
      <c r="W400" s="29"/>
      <c r="X400" s="29"/>
      <c r="Y400" s="29"/>
      <c r="Z400" s="29"/>
      <c r="AA400" s="29"/>
      <c r="AB400" s="29"/>
      <c r="AC400" s="29"/>
      <c r="AD400" s="29"/>
      <c r="AE400" s="29"/>
      <c r="AR400" s="99" t="s">
        <v>278</v>
      </c>
      <c r="AT400" s="99" t="s">
        <v>1071</v>
      </c>
      <c r="AU400" s="99" t="s">
        <v>83</v>
      </c>
      <c r="AY400" s="18" t="s">
        <v>204</v>
      </c>
      <c r="BE400" s="100">
        <f>IF(N400="základní",J400,0)</f>
        <v>0</v>
      </c>
      <c r="BF400" s="100">
        <f>IF(N400="snížená",J400,0)</f>
        <v>0</v>
      </c>
      <c r="BG400" s="100">
        <f>IF(N400="zákl. přenesená",J400,0)</f>
        <v>0</v>
      </c>
      <c r="BH400" s="100">
        <f>IF(N400="sníž. přenesená",J400,0)</f>
        <v>0</v>
      </c>
      <c r="BI400" s="100">
        <f>IF(N400="nulová",J400,0)</f>
        <v>0</v>
      </c>
      <c r="BJ400" s="18" t="s">
        <v>81</v>
      </c>
      <c r="BK400" s="100">
        <f>ROUND(I400*H400,2)</f>
        <v>0</v>
      </c>
      <c r="BL400" s="18" t="s">
        <v>211</v>
      </c>
      <c r="BM400" s="99" t="s">
        <v>1514</v>
      </c>
    </row>
    <row r="401" spans="1:65" s="14" customFormat="1" x14ac:dyDescent="0.2">
      <c r="A401" s="198"/>
      <c r="B401" s="199"/>
      <c r="C401" s="198"/>
      <c r="D401" s="200" t="s">
        <v>212</v>
      </c>
      <c r="E401" s="201" t="s">
        <v>1</v>
      </c>
      <c r="F401" s="202" t="s">
        <v>3870</v>
      </c>
      <c r="G401" s="198"/>
      <c r="H401" s="203">
        <v>820</v>
      </c>
      <c r="I401" s="198"/>
      <c r="J401" s="198"/>
      <c r="K401" s="198"/>
      <c r="L401" s="199"/>
      <c r="M401" s="204"/>
      <c r="N401" s="205"/>
      <c r="O401" s="205"/>
      <c r="P401" s="205"/>
      <c r="Q401" s="205"/>
      <c r="R401" s="205"/>
      <c r="S401" s="205"/>
      <c r="T401" s="206"/>
      <c r="U401" s="198"/>
      <c r="V401" s="198"/>
      <c r="AT401" s="102" t="s">
        <v>212</v>
      </c>
      <c r="AU401" s="102" t="s">
        <v>83</v>
      </c>
      <c r="AV401" s="14" t="s">
        <v>83</v>
      </c>
      <c r="AW401" s="14" t="s">
        <v>32</v>
      </c>
      <c r="AX401" s="14" t="s">
        <v>75</v>
      </c>
      <c r="AY401" s="102" t="s">
        <v>204</v>
      </c>
    </row>
    <row r="402" spans="1:65" s="15" customFormat="1" x14ac:dyDescent="0.2">
      <c r="A402" s="207"/>
      <c r="B402" s="208"/>
      <c r="C402" s="207"/>
      <c r="D402" s="200" t="s">
        <v>212</v>
      </c>
      <c r="E402" s="209" t="s">
        <v>1</v>
      </c>
      <c r="F402" s="210" t="s">
        <v>227</v>
      </c>
      <c r="G402" s="207"/>
      <c r="H402" s="211">
        <v>820</v>
      </c>
      <c r="I402" s="207"/>
      <c r="J402" s="207"/>
      <c r="K402" s="207"/>
      <c r="L402" s="208"/>
      <c r="M402" s="212"/>
      <c r="N402" s="213"/>
      <c r="O402" s="213"/>
      <c r="P402" s="213"/>
      <c r="Q402" s="213"/>
      <c r="R402" s="213"/>
      <c r="S402" s="213"/>
      <c r="T402" s="214"/>
      <c r="U402" s="207"/>
      <c r="V402" s="207"/>
      <c r="AT402" s="103" t="s">
        <v>212</v>
      </c>
      <c r="AU402" s="103" t="s">
        <v>83</v>
      </c>
      <c r="AV402" s="15" t="s">
        <v>211</v>
      </c>
      <c r="AW402" s="15" t="s">
        <v>32</v>
      </c>
      <c r="AX402" s="15" t="s">
        <v>81</v>
      </c>
      <c r="AY402" s="103" t="s">
        <v>204</v>
      </c>
    </row>
    <row r="403" spans="1:65" s="2" customFormat="1" ht="37.9" customHeight="1" x14ac:dyDescent="0.2">
      <c r="A403" s="111"/>
      <c r="B403" s="112"/>
      <c r="C403" s="187" t="s">
        <v>796</v>
      </c>
      <c r="D403" s="187" t="s">
        <v>207</v>
      </c>
      <c r="E403" s="188" t="s">
        <v>3877</v>
      </c>
      <c r="F403" s="189" t="s">
        <v>3878</v>
      </c>
      <c r="G403" s="190" t="s">
        <v>367</v>
      </c>
      <c r="H403" s="191">
        <v>36</v>
      </c>
      <c r="I403" s="192"/>
      <c r="J403" s="192">
        <f>ROUND(I403*H403,2)</f>
        <v>0</v>
      </c>
      <c r="K403" s="193"/>
      <c r="L403" s="112"/>
      <c r="M403" s="194" t="s">
        <v>1</v>
      </c>
      <c r="N403" s="195" t="s">
        <v>40</v>
      </c>
      <c r="O403" s="196">
        <v>0</v>
      </c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111"/>
      <c r="V403" s="111"/>
      <c r="W403" s="29"/>
      <c r="X403" s="29"/>
      <c r="Y403" s="29"/>
      <c r="Z403" s="29"/>
      <c r="AA403" s="29"/>
      <c r="AB403" s="29"/>
      <c r="AC403" s="29"/>
      <c r="AD403" s="29"/>
      <c r="AE403" s="29"/>
      <c r="AR403" s="99" t="s">
        <v>211</v>
      </c>
      <c r="AT403" s="99" t="s">
        <v>207</v>
      </c>
      <c r="AU403" s="99" t="s">
        <v>83</v>
      </c>
      <c r="AY403" s="18" t="s">
        <v>204</v>
      </c>
      <c r="BE403" s="100">
        <f>IF(N403="základní",J403,0)</f>
        <v>0</v>
      </c>
      <c r="BF403" s="100">
        <f>IF(N403="snížená",J403,0)</f>
        <v>0</v>
      </c>
      <c r="BG403" s="100">
        <f>IF(N403="zákl. přenesená",J403,0)</f>
        <v>0</v>
      </c>
      <c r="BH403" s="100">
        <f>IF(N403="sníž. přenesená",J403,0)</f>
        <v>0</v>
      </c>
      <c r="BI403" s="100">
        <f>IF(N403="nulová",J403,0)</f>
        <v>0</v>
      </c>
      <c r="BJ403" s="18" t="s">
        <v>81</v>
      </c>
      <c r="BK403" s="100">
        <f>ROUND(I403*H403,2)</f>
        <v>0</v>
      </c>
      <c r="BL403" s="18" t="s">
        <v>211</v>
      </c>
      <c r="BM403" s="99" t="s">
        <v>1519</v>
      </c>
    </row>
    <row r="404" spans="1:65" s="2" customFormat="1" ht="24.2" customHeight="1" x14ac:dyDescent="0.2">
      <c r="A404" s="111"/>
      <c r="B404" s="112"/>
      <c r="C404" s="215" t="s">
        <v>1520</v>
      </c>
      <c r="D404" s="215" t="s">
        <v>1071</v>
      </c>
      <c r="E404" s="216" t="s">
        <v>3879</v>
      </c>
      <c r="F404" s="217" t="s">
        <v>3880</v>
      </c>
      <c r="G404" s="218" t="s">
        <v>367</v>
      </c>
      <c r="H404" s="219">
        <v>36</v>
      </c>
      <c r="I404" s="220"/>
      <c r="J404" s="220">
        <f>ROUND(I404*H404,2)</f>
        <v>0</v>
      </c>
      <c r="K404" s="221"/>
      <c r="L404" s="222"/>
      <c r="M404" s="223" t="s">
        <v>1</v>
      </c>
      <c r="N404" s="224" t="s">
        <v>40</v>
      </c>
      <c r="O404" s="196">
        <v>0</v>
      </c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111"/>
      <c r="V404" s="111"/>
      <c r="W404" s="29"/>
      <c r="X404" s="29"/>
      <c r="Y404" s="29"/>
      <c r="Z404" s="29"/>
      <c r="AA404" s="29"/>
      <c r="AB404" s="29"/>
      <c r="AC404" s="29"/>
      <c r="AD404" s="29"/>
      <c r="AE404" s="29"/>
      <c r="AR404" s="99" t="s">
        <v>278</v>
      </c>
      <c r="AT404" s="99" t="s">
        <v>1071</v>
      </c>
      <c r="AU404" s="99" t="s">
        <v>83</v>
      </c>
      <c r="AY404" s="18" t="s">
        <v>204</v>
      </c>
      <c r="BE404" s="100">
        <f>IF(N404="základní",J404,0)</f>
        <v>0</v>
      </c>
      <c r="BF404" s="100">
        <f>IF(N404="snížená",J404,0)</f>
        <v>0</v>
      </c>
      <c r="BG404" s="100">
        <f>IF(N404="zákl. přenesená",J404,0)</f>
        <v>0</v>
      </c>
      <c r="BH404" s="100">
        <f>IF(N404="sníž. přenesená",J404,0)</f>
        <v>0</v>
      </c>
      <c r="BI404" s="100">
        <f>IF(N404="nulová",J404,0)</f>
        <v>0</v>
      </c>
      <c r="BJ404" s="18" t="s">
        <v>81</v>
      </c>
      <c r="BK404" s="100">
        <f>ROUND(I404*H404,2)</f>
        <v>0</v>
      </c>
      <c r="BL404" s="18" t="s">
        <v>211</v>
      </c>
      <c r="BM404" s="99" t="s">
        <v>1523</v>
      </c>
    </row>
    <row r="405" spans="1:65" s="14" customFormat="1" x14ac:dyDescent="0.2">
      <c r="A405" s="198"/>
      <c r="B405" s="199"/>
      <c r="C405" s="198"/>
      <c r="D405" s="200" t="s">
        <v>212</v>
      </c>
      <c r="E405" s="201" t="s">
        <v>1</v>
      </c>
      <c r="F405" s="202" t="s">
        <v>223</v>
      </c>
      <c r="G405" s="198"/>
      <c r="H405" s="203">
        <v>36</v>
      </c>
      <c r="I405" s="198"/>
      <c r="J405" s="198"/>
      <c r="K405" s="198"/>
      <c r="L405" s="199"/>
      <c r="M405" s="204"/>
      <c r="N405" s="205"/>
      <c r="O405" s="205"/>
      <c r="P405" s="205"/>
      <c r="Q405" s="205"/>
      <c r="R405" s="205"/>
      <c r="S405" s="205"/>
      <c r="T405" s="206"/>
      <c r="U405" s="198"/>
      <c r="V405" s="198"/>
      <c r="AT405" s="102" t="s">
        <v>212</v>
      </c>
      <c r="AU405" s="102" t="s">
        <v>83</v>
      </c>
      <c r="AV405" s="14" t="s">
        <v>83</v>
      </c>
      <c r="AW405" s="14" t="s">
        <v>32</v>
      </c>
      <c r="AX405" s="14" t="s">
        <v>75</v>
      </c>
      <c r="AY405" s="102" t="s">
        <v>204</v>
      </c>
    </row>
    <row r="406" spans="1:65" s="15" customFormat="1" x14ac:dyDescent="0.2">
      <c r="A406" s="207"/>
      <c r="B406" s="208"/>
      <c r="C406" s="207"/>
      <c r="D406" s="200" t="s">
        <v>212</v>
      </c>
      <c r="E406" s="209" t="s">
        <v>1</v>
      </c>
      <c r="F406" s="210" t="s">
        <v>227</v>
      </c>
      <c r="G406" s="207"/>
      <c r="H406" s="211">
        <v>36</v>
      </c>
      <c r="I406" s="207"/>
      <c r="J406" s="207"/>
      <c r="K406" s="207"/>
      <c r="L406" s="208"/>
      <c r="M406" s="212"/>
      <c r="N406" s="213"/>
      <c r="O406" s="213"/>
      <c r="P406" s="213"/>
      <c r="Q406" s="213"/>
      <c r="R406" s="213"/>
      <c r="S406" s="213"/>
      <c r="T406" s="214"/>
      <c r="U406" s="207"/>
      <c r="V406" s="207"/>
      <c r="AT406" s="103" t="s">
        <v>212</v>
      </c>
      <c r="AU406" s="103" t="s">
        <v>83</v>
      </c>
      <c r="AV406" s="15" t="s">
        <v>211</v>
      </c>
      <c r="AW406" s="15" t="s">
        <v>32</v>
      </c>
      <c r="AX406" s="15" t="s">
        <v>81</v>
      </c>
      <c r="AY406" s="103" t="s">
        <v>204</v>
      </c>
    </row>
    <row r="407" spans="1:65" s="2" customFormat="1" ht="37.9" customHeight="1" x14ac:dyDescent="0.2">
      <c r="A407" s="111"/>
      <c r="B407" s="112"/>
      <c r="C407" s="187" t="s">
        <v>806</v>
      </c>
      <c r="D407" s="187" t="s">
        <v>207</v>
      </c>
      <c r="E407" s="188" t="s">
        <v>3881</v>
      </c>
      <c r="F407" s="189" t="s">
        <v>3882</v>
      </c>
      <c r="G407" s="190" t="s">
        <v>367</v>
      </c>
      <c r="H407" s="191">
        <v>60</v>
      </c>
      <c r="I407" s="192"/>
      <c r="J407" s="192">
        <f>ROUND(I407*H407,2)</f>
        <v>0</v>
      </c>
      <c r="K407" s="193"/>
      <c r="L407" s="112"/>
      <c r="M407" s="194" t="s">
        <v>1</v>
      </c>
      <c r="N407" s="195" t="s">
        <v>40</v>
      </c>
      <c r="O407" s="196">
        <v>0</v>
      </c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111"/>
      <c r="V407" s="111"/>
      <c r="W407" s="29"/>
      <c r="X407" s="29"/>
      <c r="Y407" s="29"/>
      <c r="Z407" s="29"/>
      <c r="AA407" s="29"/>
      <c r="AB407" s="29"/>
      <c r="AC407" s="29"/>
      <c r="AD407" s="29"/>
      <c r="AE407" s="29"/>
      <c r="AR407" s="99" t="s">
        <v>211</v>
      </c>
      <c r="AT407" s="99" t="s">
        <v>207</v>
      </c>
      <c r="AU407" s="99" t="s">
        <v>83</v>
      </c>
      <c r="AY407" s="18" t="s">
        <v>204</v>
      </c>
      <c r="BE407" s="100">
        <f>IF(N407="základní",J407,0)</f>
        <v>0</v>
      </c>
      <c r="BF407" s="100">
        <f>IF(N407="snížená",J407,0)</f>
        <v>0</v>
      </c>
      <c r="BG407" s="100">
        <f>IF(N407="zákl. přenesená",J407,0)</f>
        <v>0</v>
      </c>
      <c r="BH407" s="100">
        <f>IF(N407="sníž. přenesená",J407,0)</f>
        <v>0</v>
      </c>
      <c r="BI407" s="100">
        <f>IF(N407="nulová",J407,0)</f>
        <v>0</v>
      </c>
      <c r="BJ407" s="18" t="s">
        <v>81</v>
      </c>
      <c r="BK407" s="100">
        <f>ROUND(I407*H407,2)</f>
        <v>0</v>
      </c>
      <c r="BL407" s="18" t="s">
        <v>211</v>
      </c>
      <c r="BM407" s="99" t="s">
        <v>1525</v>
      </c>
    </row>
    <row r="408" spans="1:65" s="2" customFormat="1" ht="16.5" customHeight="1" x14ac:dyDescent="0.2">
      <c r="A408" s="111"/>
      <c r="B408" s="112"/>
      <c r="C408" s="215" t="s">
        <v>1527</v>
      </c>
      <c r="D408" s="215" t="s">
        <v>1071</v>
      </c>
      <c r="E408" s="216" t="s">
        <v>3883</v>
      </c>
      <c r="F408" s="217" t="s">
        <v>3884</v>
      </c>
      <c r="G408" s="218" t="s">
        <v>367</v>
      </c>
      <c r="H408" s="219">
        <v>60</v>
      </c>
      <c r="I408" s="220"/>
      <c r="J408" s="220">
        <f>ROUND(I408*H408,2)</f>
        <v>0</v>
      </c>
      <c r="K408" s="221"/>
      <c r="L408" s="222"/>
      <c r="M408" s="223" t="s">
        <v>1</v>
      </c>
      <c r="N408" s="224" t="s">
        <v>40</v>
      </c>
      <c r="O408" s="196">
        <v>0</v>
      </c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111"/>
      <c r="V408" s="111"/>
      <c r="W408" s="29"/>
      <c r="X408" s="29"/>
      <c r="Y408" s="29"/>
      <c r="Z408" s="29"/>
      <c r="AA408" s="29"/>
      <c r="AB408" s="29"/>
      <c r="AC408" s="29"/>
      <c r="AD408" s="29"/>
      <c r="AE408" s="29"/>
      <c r="AR408" s="99" t="s">
        <v>278</v>
      </c>
      <c r="AT408" s="99" t="s">
        <v>1071</v>
      </c>
      <c r="AU408" s="99" t="s">
        <v>83</v>
      </c>
      <c r="AY408" s="18" t="s">
        <v>204</v>
      </c>
      <c r="BE408" s="100">
        <f>IF(N408="základní",J408,0)</f>
        <v>0</v>
      </c>
      <c r="BF408" s="100">
        <f>IF(N408="snížená",J408,0)</f>
        <v>0</v>
      </c>
      <c r="BG408" s="100">
        <f>IF(N408="zákl. přenesená",J408,0)</f>
        <v>0</v>
      </c>
      <c r="BH408" s="100">
        <f>IF(N408="sníž. přenesená",J408,0)</f>
        <v>0</v>
      </c>
      <c r="BI408" s="100">
        <f>IF(N408="nulová",J408,0)</f>
        <v>0</v>
      </c>
      <c r="BJ408" s="18" t="s">
        <v>81</v>
      </c>
      <c r="BK408" s="100">
        <f>ROUND(I408*H408,2)</f>
        <v>0</v>
      </c>
      <c r="BL408" s="18" t="s">
        <v>211</v>
      </c>
      <c r="BM408" s="99" t="s">
        <v>1530</v>
      </c>
    </row>
    <row r="409" spans="1:65" s="14" customFormat="1" x14ac:dyDescent="0.2">
      <c r="A409" s="198"/>
      <c r="B409" s="199"/>
      <c r="C409" s="198"/>
      <c r="D409" s="200" t="s">
        <v>212</v>
      </c>
      <c r="E409" s="201" t="s">
        <v>1</v>
      </c>
      <c r="F409" s="202" t="s">
        <v>518</v>
      </c>
      <c r="G409" s="198"/>
      <c r="H409" s="203">
        <v>60</v>
      </c>
      <c r="I409" s="198"/>
      <c r="J409" s="198"/>
      <c r="K409" s="198"/>
      <c r="L409" s="199"/>
      <c r="M409" s="204"/>
      <c r="N409" s="205"/>
      <c r="O409" s="205"/>
      <c r="P409" s="205"/>
      <c r="Q409" s="205"/>
      <c r="R409" s="205"/>
      <c r="S409" s="205"/>
      <c r="T409" s="206"/>
      <c r="U409" s="198"/>
      <c r="V409" s="198"/>
      <c r="AT409" s="102" t="s">
        <v>212</v>
      </c>
      <c r="AU409" s="102" t="s">
        <v>83</v>
      </c>
      <c r="AV409" s="14" t="s">
        <v>83</v>
      </c>
      <c r="AW409" s="14" t="s">
        <v>32</v>
      </c>
      <c r="AX409" s="14" t="s">
        <v>75</v>
      </c>
      <c r="AY409" s="102" t="s">
        <v>204</v>
      </c>
    </row>
    <row r="410" spans="1:65" s="15" customFormat="1" x14ac:dyDescent="0.2">
      <c r="A410" s="207"/>
      <c r="B410" s="208"/>
      <c r="C410" s="207"/>
      <c r="D410" s="200" t="s">
        <v>212</v>
      </c>
      <c r="E410" s="209" t="s">
        <v>1</v>
      </c>
      <c r="F410" s="210" t="s">
        <v>227</v>
      </c>
      <c r="G410" s="207"/>
      <c r="H410" s="211">
        <v>60</v>
      </c>
      <c r="I410" s="207"/>
      <c r="J410" s="207"/>
      <c r="K410" s="207"/>
      <c r="L410" s="208"/>
      <c r="M410" s="212"/>
      <c r="N410" s="213"/>
      <c r="O410" s="213"/>
      <c r="P410" s="213"/>
      <c r="Q410" s="213"/>
      <c r="R410" s="213"/>
      <c r="S410" s="213"/>
      <c r="T410" s="214"/>
      <c r="U410" s="207"/>
      <c r="V410" s="207"/>
      <c r="AT410" s="103" t="s">
        <v>212</v>
      </c>
      <c r="AU410" s="103" t="s">
        <v>83</v>
      </c>
      <c r="AV410" s="15" t="s">
        <v>211</v>
      </c>
      <c r="AW410" s="15" t="s">
        <v>32</v>
      </c>
      <c r="AX410" s="15" t="s">
        <v>81</v>
      </c>
      <c r="AY410" s="103" t="s">
        <v>204</v>
      </c>
    </row>
    <row r="411" spans="1:65" s="2" customFormat="1" ht="49.15" customHeight="1" x14ac:dyDescent="0.2">
      <c r="A411" s="111"/>
      <c r="B411" s="112"/>
      <c r="C411" s="187" t="s">
        <v>810</v>
      </c>
      <c r="D411" s="187" t="s">
        <v>207</v>
      </c>
      <c r="E411" s="188" t="s">
        <v>3885</v>
      </c>
      <c r="F411" s="189" t="s">
        <v>3886</v>
      </c>
      <c r="G411" s="190" t="s">
        <v>367</v>
      </c>
      <c r="H411" s="191">
        <v>150</v>
      </c>
      <c r="I411" s="192"/>
      <c r="J411" s="192">
        <f>ROUND(I411*H411,2)</f>
        <v>0</v>
      </c>
      <c r="K411" s="193"/>
      <c r="L411" s="112"/>
      <c r="M411" s="194" t="s">
        <v>1</v>
      </c>
      <c r="N411" s="195" t="s">
        <v>40</v>
      </c>
      <c r="O411" s="196">
        <v>0</v>
      </c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111"/>
      <c r="V411" s="111"/>
      <c r="W411" s="29"/>
      <c r="X411" s="29"/>
      <c r="Y411" s="29"/>
      <c r="Z411" s="29"/>
      <c r="AA411" s="29"/>
      <c r="AB411" s="29"/>
      <c r="AC411" s="29"/>
      <c r="AD411" s="29"/>
      <c r="AE411" s="29"/>
      <c r="AR411" s="99" t="s">
        <v>211</v>
      </c>
      <c r="AT411" s="99" t="s">
        <v>207</v>
      </c>
      <c r="AU411" s="99" t="s">
        <v>83</v>
      </c>
      <c r="AY411" s="18" t="s">
        <v>204</v>
      </c>
      <c r="BE411" s="100">
        <f>IF(N411="základní",J411,0)</f>
        <v>0</v>
      </c>
      <c r="BF411" s="100">
        <f>IF(N411="snížená",J411,0)</f>
        <v>0</v>
      </c>
      <c r="BG411" s="100">
        <f>IF(N411="zákl. přenesená",J411,0)</f>
        <v>0</v>
      </c>
      <c r="BH411" s="100">
        <f>IF(N411="sníž. přenesená",J411,0)</f>
        <v>0</v>
      </c>
      <c r="BI411" s="100">
        <f>IF(N411="nulová",J411,0)</f>
        <v>0</v>
      </c>
      <c r="BJ411" s="18" t="s">
        <v>81</v>
      </c>
      <c r="BK411" s="100">
        <f>ROUND(I411*H411,2)</f>
        <v>0</v>
      </c>
      <c r="BL411" s="18" t="s">
        <v>211</v>
      </c>
      <c r="BM411" s="99" t="s">
        <v>1534</v>
      </c>
    </row>
    <row r="412" spans="1:65" s="2" customFormat="1" ht="16.5" customHeight="1" x14ac:dyDescent="0.2">
      <c r="A412" s="111"/>
      <c r="B412" s="112"/>
      <c r="C412" s="215" t="s">
        <v>1535</v>
      </c>
      <c r="D412" s="215" t="s">
        <v>1071</v>
      </c>
      <c r="E412" s="216" t="s">
        <v>3887</v>
      </c>
      <c r="F412" s="217" t="s">
        <v>3888</v>
      </c>
      <c r="G412" s="218" t="s">
        <v>367</v>
      </c>
      <c r="H412" s="219">
        <v>150</v>
      </c>
      <c r="I412" s="220"/>
      <c r="J412" s="220">
        <f>ROUND(I412*H412,2)</f>
        <v>0</v>
      </c>
      <c r="K412" s="221"/>
      <c r="L412" s="222"/>
      <c r="M412" s="223" t="s">
        <v>1</v>
      </c>
      <c r="N412" s="224" t="s">
        <v>40</v>
      </c>
      <c r="O412" s="196">
        <v>0</v>
      </c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111"/>
      <c r="V412" s="111"/>
      <c r="W412" s="29"/>
      <c r="X412" s="29"/>
      <c r="Y412" s="29"/>
      <c r="Z412" s="29"/>
      <c r="AA412" s="29"/>
      <c r="AB412" s="29"/>
      <c r="AC412" s="29"/>
      <c r="AD412" s="29"/>
      <c r="AE412" s="29"/>
      <c r="AR412" s="99" t="s">
        <v>278</v>
      </c>
      <c r="AT412" s="99" t="s">
        <v>1071</v>
      </c>
      <c r="AU412" s="99" t="s">
        <v>83</v>
      </c>
      <c r="AY412" s="18" t="s">
        <v>204</v>
      </c>
      <c r="BE412" s="100">
        <f>IF(N412="základní",J412,0)</f>
        <v>0</v>
      </c>
      <c r="BF412" s="100">
        <f>IF(N412="snížená",J412,0)</f>
        <v>0</v>
      </c>
      <c r="BG412" s="100">
        <f>IF(N412="zákl. přenesená",J412,0)</f>
        <v>0</v>
      </c>
      <c r="BH412" s="100">
        <f>IF(N412="sníž. přenesená",J412,0)</f>
        <v>0</v>
      </c>
      <c r="BI412" s="100">
        <f>IF(N412="nulová",J412,0)</f>
        <v>0</v>
      </c>
      <c r="BJ412" s="18" t="s">
        <v>81</v>
      </c>
      <c r="BK412" s="100">
        <f>ROUND(I412*H412,2)</f>
        <v>0</v>
      </c>
      <c r="BL412" s="18" t="s">
        <v>211</v>
      </c>
      <c r="BM412" s="99" t="s">
        <v>1538</v>
      </c>
    </row>
    <row r="413" spans="1:65" s="14" customFormat="1" x14ac:dyDescent="0.2">
      <c r="A413" s="198"/>
      <c r="B413" s="199"/>
      <c r="C413" s="198"/>
      <c r="D413" s="200" t="s">
        <v>212</v>
      </c>
      <c r="E413" s="201" t="s">
        <v>1</v>
      </c>
      <c r="F413" s="202" t="s">
        <v>917</v>
      </c>
      <c r="G413" s="198"/>
      <c r="H413" s="203">
        <v>150</v>
      </c>
      <c r="I413" s="198"/>
      <c r="J413" s="198"/>
      <c r="K413" s="198"/>
      <c r="L413" s="199"/>
      <c r="M413" s="204"/>
      <c r="N413" s="205"/>
      <c r="O413" s="205"/>
      <c r="P413" s="205"/>
      <c r="Q413" s="205"/>
      <c r="R413" s="205"/>
      <c r="S413" s="205"/>
      <c r="T413" s="206"/>
      <c r="U413" s="198"/>
      <c r="V413" s="198"/>
      <c r="AT413" s="102" t="s">
        <v>212</v>
      </c>
      <c r="AU413" s="102" t="s">
        <v>83</v>
      </c>
      <c r="AV413" s="14" t="s">
        <v>83</v>
      </c>
      <c r="AW413" s="14" t="s">
        <v>32</v>
      </c>
      <c r="AX413" s="14" t="s">
        <v>75</v>
      </c>
      <c r="AY413" s="102" t="s">
        <v>204</v>
      </c>
    </row>
    <row r="414" spans="1:65" s="15" customFormat="1" x14ac:dyDescent="0.2">
      <c r="A414" s="207"/>
      <c r="B414" s="208"/>
      <c r="C414" s="207"/>
      <c r="D414" s="200" t="s">
        <v>212</v>
      </c>
      <c r="E414" s="209" t="s">
        <v>1</v>
      </c>
      <c r="F414" s="210" t="s">
        <v>227</v>
      </c>
      <c r="G414" s="207"/>
      <c r="H414" s="211">
        <v>150</v>
      </c>
      <c r="I414" s="207"/>
      <c r="J414" s="207"/>
      <c r="K414" s="207"/>
      <c r="L414" s="208"/>
      <c r="M414" s="212"/>
      <c r="N414" s="213"/>
      <c r="O414" s="213"/>
      <c r="P414" s="213"/>
      <c r="Q414" s="213"/>
      <c r="R414" s="213"/>
      <c r="S414" s="213"/>
      <c r="T414" s="214"/>
      <c r="U414" s="207"/>
      <c r="V414" s="207"/>
      <c r="AT414" s="103" t="s">
        <v>212</v>
      </c>
      <c r="AU414" s="103" t="s">
        <v>83</v>
      </c>
      <c r="AV414" s="15" t="s">
        <v>211</v>
      </c>
      <c r="AW414" s="15" t="s">
        <v>32</v>
      </c>
      <c r="AX414" s="15" t="s">
        <v>81</v>
      </c>
      <c r="AY414" s="103" t="s">
        <v>204</v>
      </c>
    </row>
    <row r="415" spans="1:65" s="2" customFormat="1" ht="37.9" customHeight="1" x14ac:dyDescent="0.2">
      <c r="A415" s="111"/>
      <c r="B415" s="112"/>
      <c r="C415" s="187" t="s">
        <v>813</v>
      </c>
      <c r="D415" s="187" t="s">
        <v>207</v>
      </c>
      <c r="E415" s="188" t="s">
        <v>3889</v>
      </c>
      <c r="F415" s="189" t="s">
        <v>3890</v>
      </c>
      <c r="G415" s="190" t="s">
        <v>367</v>
      </c>
      <c r="H415" s="191">
        <v>240</v>
      </c>
      <c r="I415" s="192"/>
      <c r="J415" s="192">
        <f>ROUND(I415*H415,2)</f>
        <v>0</v>
      </c>
      <c r="K415" s="193"/>
      <c r="L415" s="112"/>
      <c r="M415" s="194" t="s">
        <v>1</v>
      </c>
      <c r="N415" s="195" t="s">
        <v>40</v>
      </c>
      <c r="O415" s="196">
        <v>0</v>
      </c>
      <c r="P415" s="196">
        <f>O415*H415</f>
        <v>0</v>
      </c>
      <c r="Q415" s="196">
        <v>0</v>
      </c>
      <c r="R415" s="196">
        <f>Q415*H415</f>
        <v>0</v>
      </c>
      <c r="S415" s="196">
        <v>0</v>
      </c>
      <c r="T415" s="197">
        <f>S415*H415</f>
        <v>0</v>
      </c>
      <c r="U415" s="111"/>
      <c r="V415" s="111"/>
      <c r="W415" s="29"/>
      <c r="X415" s="29"/>
      <c r="Y415" s="29"/>
      <c r="Z415" s="29"/>
      <c r="AA415" s="29"/>
      <c r="AB415" s="29"/>
      <c r="AC415" s="29"/>
      <c r="AD415" s="29"/>
      <c r="AE415" s="29"/>
      <c r="AR415" s="99" t="s">
        <v>211</v>
      </c>
      <c r="AT415" s="99" t="s">
        <v>207</v>
      </c>
      <c r="AU415" s="99" t="s">
        <v>83</v>
      </c>
      <c r="AY415" s="18" t="s">
        <v>204</v>
      </c>
      <c r="BE415" s="100">
        <f>IF(N415="základní",J415,0)</f>
        <v>0</v>
      </c>
      <c r="BF415" s="100">
        <f>IF(N415="snížená",J415,0)</f>
        <v>0</v>
      </c>
      <c r="BG415" s="100">
        <f>IF(N415="zákl. přenesená",J415,0)</f>
        <v>0</v>
      </c>
      <c r="BH415" s="100">
        <f>IF(N415="sníž. přenesená",J415,0)</f>
        <v>0</v>
      </c>
      <c r="BI415" s="100">
        <f>IF(N415="nulová",J415,0)</f>
        <v>0</v>
      </c>
      <c r="BJ415" s="18" t="s">
        <v>81</v>
      </c>
      <c r="BK415" s="100">
        <f>ROUND(I415*H415,2)</f>
        <v>0</v>
      </c>
      <c r="BL415" s="18" t="s">
        <v>211</v>
      </c>
      <c r="BM415" s="99" t="s">
        <v>1541</v>
      </c>
    </row>
    <row r="416" spans="1:65" s="2" customFormat="1" ht="24.2" customHeight="1" x14ac:dyDescent="0.2">
      <c r="A416" s="111"/>
      <c r="B416" s="112"/>
      <c r="C416" s="215" t="s">
        <v>1542</v>
      </c>
      <c r="D416" s="215" t="s">
        <v>1071</v>
      </c>
      <c r="E416" s="216" t="s">
        <v>3891</v>
      </c>
      <c r="F416" s="217" t="s">
        <v>3892</v>
      </c>
      <c r="G416" s="218" t="s">
        <v>367</v>
      </c>
      <c r="H416" s="219">
        <v>240</v>
      </c>
      <c r="I416" s="220"/>
      <c r="J416" s="220">
        <f>ROUND(I416*H416,2)</f>
        <v>0</v>
      </c>
      <c r="K416" s="221"/>
      <c r="L416" s="222"/>
      <c r="M416" s="223" t="s">
        <v>1</v>
      </c>
      <c r="N416" s="224" t="s">
        <v>40</v>
      </c>
      <c r="O416" s="196">
        <v>0</v>
      </c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111"/>
      <c r="V416" s="111"/>
      <c r="W416" s="29"/>
      <c r="X416" s="29"/>
      <c r="Y416" s="29"/>
      <c r="Z416" s="29"/>
      <c r="AA416" s="29"/>
      <c r="AB416" s="29"/>
      <c r="AC416" s="29"/>
      <c r="AD416" s="29"/>
      <c r="AE416" s="29"/>
      <c r="AR416" s="99" t="s">
        <v>278</v>
      </c>
      <c r="AT416" s="99" t="s">
        <v>1071</v>
      </c>
      <c r="AU416" s="99" t="s">
        <v>83</v>
      </c>
      <c r="AY416" s="18" t="s">
        <v>204</v>
      </c>
      <c r="BE416" s="100">
        <f>IF(N416="základní",J416,0)</f>
        <v>0</v>
      </c>
      <c r="BF416" s="100">
        <f>IF(N416="snížená",J416,0)</f>
        <v>0</v>
      </c>
      <c r="BG416" s="100">
        <f>IF(N416="zákl. přenesená",J416,0)</f>
        <v>0</v>
      </c>
      <c r="BH416" s="100">
        <f>IF(N416="sníž. přenesená",J416,0)</f>
        <v>0</v>
      </c>
      <c r="BI416" s="100">
        <f>IF(N416="nulová",J416,0)</f>
        <v>0</v>
      </c>
      <c r="BJ416" s="18" t="s">
        <v>81</v>
      </c>
      <c r="BK416" s="100">
        <f>ROUND(I416*H416,2)</f>
        <v>0</v>
      </c>
      <c r="BL416" s="18" t="s">
        <v>211</v>
      </c>
      <c r="BM416" s="99" t="s">
        <v>1545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1541</v>
      </c>
      <c r="G417" s="198"/>
      <c r="H417" s="203">
        <v>240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83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5" customFormat="1" x14ac:dyDescent="0.2">
      <c r="A418" s="207"/>
      <c r="B418" s="208"/>
      <c r="C418" s="207"/>
      <c r="D418" s="200" t="s">
        <v>212</v>
      </c>
      <c r="E418" s="209" t="s">
        <v>1</v>
      </c>
      <c r="F418" s="210" t="s">
        <v>227</v>
      </c>
      <c r="G418" s="207"/>
      <c r="H418" s="211">
        <v>240</v>
      </c>
      <c r="I418" s="207"/>
      <c r="J418" s="207"/>
      <c r="K418" s="207"/>
      <c r="L418" s="208"/>
      <c r="M418" s="212"/>
      <c r="N418" s="213"/>
      <c r="O418" s="213"/>
      <c r="P418" s="213"/>
      <c r="Q418" s="213"/>
      <c r="R418" s="213"/>
      <c r="S418" s="213"/>
      <c r="T418" s="214"/>
      <c r="U418" s="207"/>
      <c r="V418" s="207"/>
      <c r="AT418" s="103" t="s">
        <v>212</v>
      </c>
      <c r="AU418" s="103" t="s">
        <v>83</v>
      </c>
      <c r="AV418" s="15" t="s">
        <v>211</v>
      </c>
      <c r="AW418" s="15" t="s">
        <v>32</v>
      </c>
      <c r="AX418" s="15" t="s">
        <v>81</v>
      </c>
      <c r="AY418" s="103" t="s">
        <v>204</v>
      </c>
    </row>
    <row r="419" spans="1:65" s="2" customFormat="1" ht="44.25" customHeight="1" x14ac:dyDescent="0.2">
      <c r="A419" s="111"/>
      <c r="B419" s="112"/>
      <c r="C419" s="187" t="s">
        <v>839</v>
      </c>
      <c r="D419" s="187" t="s">
        <v>207</v>
      </c>
      <c r="E419" s="188" t="s">
        <v>3893</v>
      </c>
      <c r="F419" s="189" t="s">
        <v>3894</v>
      </c>
      <c r="G419" s="190" t="s">
        <v>367</v>
      </c>
      <c r="H419" s="191">
        <v>730</v>
      </c>
      <c r="I419" s="192"/>
      <c r="J419" s="192">
        <f>ROUND(I419*H419,2)</f>
        <v>0</v>
      </c>
      <c r="K419" s="193"/>
      <c r="L419" s="112"/>
      <c r="M419" s="194" t="s">
        <v>1</v>
      </c>
      <c r="N419" s="195" t="s">
        <v>40</v>
      </c>
      <c r="O419" s="196">
        <v>0</v>
      </c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U419" s="111"/>
      <c r="V419" s="111"/>
      <c r="W419" s="29"/>
      <c r="X419" s="29"/>
      <c r="Y419" s="29"/>
      <c r="Z419" s="29"/>
      <c r="AA419" s="29"/>
      <c r="AB419" s="29"/>
      <c r="AC419" s="29"/>
      <c r="AD419" s="29"/>
      <c r="AE419" s="29"/>
      <c r="AR419" s="99" t="s">
        <v>211</v>
      </c>
      <c r="AT419" s="99" t="s">
        <v>207</v>
      </c>
      <c r="AU419" s="99" t="s">
        <v>83</v>
      </c>
      <c r="AY419" s="18" t="s">
        <v>204</v>
      </c>
      <c r="BE419" s="100">
        <f>IF(N419="základní",J419,0)</f>
        <v>0</v>
      </c>
      <c r="BF419" s="100">
        <f>IF(N419="snížená",J419,0)</f>
        <v>0</v>
      </c>
      <c r="BG419" s="100">
        <f>IF(N419="zákl. přenesená",J419,0)</f>
        <v>0</v>
      </c>
      <c r="BH419" s="100">
        <f>IF(N419="sníž. přenesená",J419,0)</f>
        <v>0</v>
      </c>
      <c r="BI419" s="100">
        <f>IF(N419="nulová",J419,0)</f>
        <v>0</v>
      </c>
      <c r="BJ419" s="18" t="s">
        <v>81</v>
      </c>
      <c r="BK419" s="100">
        <f>ROUND(I419*H419,2)</f>
        <v>0</v>
      </c>
      <c r="BL419" s="18" t="s">
        <v>211</v>
      </c>
      <c r="BM419" s="99" t="s">
        <v>1548</v>
      </c>
    </row>
    <row r="420" spans="1:65" s="14" customFormat="1" x14ac:dyDescent="0.2">
      <c r="A420" s="198"/>
      <c r="B420" s="199"/>
      <c r="C420" s="198"/>
      <c r="D420" s="200" t="s">
        <v>212</v>
      </c>
      <c r="E420" s="201" t="s">
        <v>1</v>
      </c>
      <c r="F420" s="202" t="s">
        <v>3895</v>
      </c>
      <c r="G420" s="198"/>
      <c r="H420" s="203">
        <v>650</v>
      </c>
      <c r="I420" s="198"/>
      <c r="J420" s="198"/>
      <c r="K420" s="198"/>
      <c r="L420" s="199"/>
      <c r="M420" s="204"/>
      <c r="N420" s="205"/>
      <c r="O420" s="205"/>
      <c r="P420" s="205"/>
      <c r="Q420" s="205"/>
      <c r="R420" s="205"/>
      <c r="S420" s="205"/>
      <c r="T420" s="206"/>
      <c r="U420" s="198"/>
      <c r="V420" s="198"/>
      <c r="AT420" s="102" t="s">
        <v>212</v>
      </c>
      <c r="AU420" s="102" t="s">
        <v>83</v>
      </c>
      <c r="AV420" s="14" t="s">
        <v>83</v>
      </c>
      <c r="AW420" s="14" t="s">
        <v>32</v>
      </c>
      <c r="AX420" s="14" t="s">
        <v>75</v>
      </c>
      <c r="AY420" s="102" t="s">
        <v>204</v>
      </c>
    </row>
    <row r="421" spans="1:65" s="14" customFormat="1" x14ac:dyDescent="0.2">
      <c r="A421" s="198"/>
      <c r="B421" s="199"/>
      <c r="C421" s="198"/>
      <c r="D421" s="200" t="s">
        <v>212</v>
      </c>
      <c r="E421" s="201" t="s">
        <v>1</v>
      </c>
      <c r="F421" s="202" t="s">
        <v>576</v>
      </c>
      <c r="G421" s="198"/>
      <c r="H421" s="203">
        <v>80</v>
      </c>
      <c r="I421" s="198"/>
      <c r="J421" s="198"/>
      <c r="K421" s="198"/>
      <c r="L421" s="199"/>
      <c r="M421" s="204"/>
      <c r="N421" s="205"/>
      <c r="O421" s="205"/>
      <c r="P421" s="205"/>
      <c r="Q421" s="205"/>
      <c r="R421" s="205"/>
      <c r="S421" s="205"/>
      <c r="T421" s="206"/>
      <c r="U421" s="198"/>
      <c r="V421" s="198"/>
      <c r="AT421" s="102" t="s">
        <v>212</v>
      </c>
      <c r="AU421" s="102" t="s">
        <v>83</v>
      </c>
      <c r="AV421" s="14" t="s">
        <v>83</v>
      </c>
      <c r="AW421" s="14" t="s">
        <v>32</v>
      </c>
      <c r="AX421" s="14" t="s">
        <v>75</v>
      </c>
      <c r="AY421" s="102" t="s">
        <v>204</v>
      </c>
    </row>
    <row r="422" spans="1:65" s="15" customFormat="1" x14ac:dyDescent="0.2">
      <c r="A422" s="207"/>
      <c r="B422" s="208"/>
      <c r="C422" s="207"/>
      <c r="D422" s="200" t="s">
        <v>212</v>
      </c>
      <c r="E422" s="209" t="s">
        <v>1</v>
      </c>
      <c r="F422" s="210" t="s">
        <v>227</v>
      </c>
      <c r="G422" s="207"/>
      <c r="H422" s="211">
        <v>730</v>
      </c>
      <c r="I422" s="207"/>
      <c r="J422" s="207"/>
      <c r="K422" s="207"/>
      <c r="L422" s="208"/>
      <c r="M422" s="212"/>
      <c r="N422" s="213"/>
      <c r="O422" s="213"/>
      <c r="P422" s="213"/>
      <c r="Q422" s="213"/>
      <c r="R422" s="213"/>
      <c r="S422" s="213"/>
      <c r="T422" s="214"/>
      <c r="U422" s="207"/>
      <c r="V422" s="207"/>
      <c r="AT422" s="103" t="s">
        <v>212</v>
      </c>
      <c r="AU422" s="103" t="s">
        <v>83</v>
      </c>
      <c r="AV422" s="15" t="s">
        <v>211</v>
      </c>
      <c r="AW422" s="15" t="s">
        <v>32</v>
      </c>
      <c r="AX422" s="15" t="s">
        <v>81</v>
      </c>
      <c r="AY422" s="103" t="s">
        <v>204</v>
      </c>
    </row>
    <row r="423" spans="1:65" s="2" customFormat="1" ht="16.5" customHeight="1" x14ac:dyDescent="0.2">
      <c r="A423" s="111"/>
      <c r="B423" s="112"/>
      <c r="C423" s="215" t="s">
        <v>1549</v>
      </c>
      <c r="D423" s="215" t="s">
        <v>1071</v>
      </c>
      <c r="E423" s="216" t="s">
        <v>3896</v>
      </c>
      <c r="F423" s="217" t="s">
        <v>3897</v>
      </c>
      <c r="G423" s="218" t="s">
        <v>367</v>
      </c>
      <c r="H423" s="219">
        <v>650</v>
      </c>
      <c r="I423" s="220"/>
      <c r="J423" s="220">
        <f>ROUND(I423*H423,2)</f>
        <v>0</v>
      </c>
      <c r="K423" s="221"/>
      <c r="L423" s="222"/>
      <c r="M423" s="223" t="s">
        <v>1</v>
      </c>
      <c r="N423" s="224" t="s">
        <v>40</v>
      </c>
      <c r="O423" s="196">
        <v>0</v>
      </c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U423" s="111"/>
      <c r="V423" s="111"/>
      <c r="W423" s="29"/>
      <c r="X423" s="29"/>
      <c r="Y423" s="29"/>
      <c r="Z423" s="29"/>
      <c r="AA423" s="29"/>
      <c r="AB423" s="29"/>
      <c r="AC423" s="29"/>
      <c r="AD423" s="29"/>
      <c r="AE423" s="29"/>
      <c r="AR423" s="99" t="s">
        <v>278</v>
      </c>
      <c r="AT423" s="99" t="s">
        <v>1071</v>
      </c>
      <c r="AU423" s="99" t="s">
        <v>83</v>
      </c>
      <c r="AY423" s="18" t="s">
        <v>204</v>
      </c>
      <c r="BE423" s="100">
        <f>IF(N423="základní",J423,0)</f>
        <v>0</v>
      </c>
      <c r="BF423" s="100">
        <f>IF(N423="snížená",J423,0)</f>
        <v>0</v>
      </c>
      <c r="BG423" s="100">
        <f>IF(N423="zákl. přenesená",J423,0)</f>
        <v>0</v>
      </c>
      <c r="BH423" s="100">
        <f>IF(N423="sníž. přenesená",J423,0)</f>
        <v>0</v>
      </c>
      <c r="BI423" s="100">
        <f>IF(N423="nulová",J423,0)</f>
        <v>0</v>
      </c>
      <c r="BJ423" s="18" t="s">
        <v>81</v>
      </c>
      <c r="BK423" s="100">
        <f>ROUND(I423*H423,2)</f>
        <v>0</v>
      </c>
      <c r="BL423" s="18" t="s">
        <v>211</v>
      </c>
      <c r="BM423" s="99" t="s">
        <v>1552</v>
      </c>
    </row>
    <row r="424" spans="1:65" s="14" customFormat="1" x14ac:dyDescent="0.2">
      <c r="A424" s="198"/>
      <c r="B424" s="199"/>
      <c r="C424" s="198"/>
      <c r="D424" s="200" t="s">
        <v>212</v>
      </c>
      <c r="E424" s="201" t="s">
        <v>1</v>
      </c>
      <c r="F424" s="202" t="s">
        <v>3898</v>
      </c>
      <c r="G424" s="198"/>
      <c r="H424" s="203">
        <v>60</v>
      </c>
      <c r="I424" s="198"/>
      <c r="J424" s="198"/>
      <c r="K424" s="198"/>
      <c r="L424" s="199"/>
      <c r="M424" s="204"/>
      <c r="N424" s="205"/>
      <c r="O424" s="205"/>
      <c r="P424" s="205"/>
      <c r="Q424" s="205"/>
      <c r="R424" s="205"/>
      <c r="S424" s="205"/>
      <c r="T424" s="206"/>
      <c r="U424" s="198"/>
      <c r="V424" s="198"/>
      <c r="AT424" s="102" t="s">
        <v>212</v>
      </c>
      <c r="AU424" s="102" t="s">
        <v>83</v>
      </c>
      <c r="AV424" s="14" t="s">
        <v>83</v>
      </c>
      <c r="AW424" s="14" t="s">
        <v>32</v>
      </c>
      <c r="AX424" s="14" t="s">
        <v>75</v>
      </c>
      <c r="AY424" s="102" t="s">
        <v>204</v>
      </c>
    </row>
    <row r="425" spans="1:65" s="14" customFormat="1" x14ac:dyDescent="0.2">
      <c r="A425" s="198"/>
      <c r="B425" s="199"/>
      <c r="C425" s="198"/>
      <c r="D425" s="200" t="s">
        <v>212</v>
      </c>
      <c r="E425" s="201" t="s">
        <v>1</v>
      </c>
      <c r="F425" s="202" t="s">
        <v>3899</v>
      </c>
      <c r="G425" s="198"/>
      <c r="H425" s="203">
        <v>590</v>
      </c>
      <c r="I425" s="198"/>
      <c r="J425" s="198"/>
      <c r="K425" s="198"/>
      <c r="L425" s="199"/>
      <c r="M425" s="204"/>
      <c r="N425" s="205"/>
      <c r="O425" s="205"/>
      <c r="P425" s="205"/>
      <c r="Q425" s="205"/>
      <c r="R425" s="205"/>
      <c r="S425" s="205"/>
      <c r="T425" s="206"/>
      <c r="U425" s="198"/>
      <c r="V425" s="198"/>
      <c r="AT425" s="102" t="s">
        <v>212</v>
      </c>
      <c r="AU425" s="102" t="s">
        <v>83</v>
      </c>
      <c r="AV425" s="14" t="s">
        <v>83</v>
      </c>
      <c r="AW425" s="14" t="s">
        <v>32</v>
      </c>
      <c r="AX425" s="14" t="s">
        <v>75</v>
      </c>
      <c r="AY425" s="102" t="s">
        <v>204</v>
      </c>
    </row>
    <row r="426" spans="1:65" s="15" customFormat="1" x14ac:dyDescent="0.2">
      <c r="A426" s="207"/>
      <c r="B426" s="208"/>
      <c r="C426" s="207"/>
      <c r="D426" s="200" t="s">
        <v>212</v>
      </c>
      <c r="E426" s="209" t="s">
        <v>1</v>
      </c>
      <c r="F426" s="210" t="s">
        <v>227</v>
      </c>
      <c r="G426" s="207"/>
      <c r="H426" s="211">
        <v>650</v>
      </c>
      <c r="I426" s="207"/>
      <c r="J426" s="207"/>
      <c r="K426" s="207"/>
      <c r="L426" s="208"/>
      <c r="M426" s="212"/>
      <c r="N426" s="213"/>
      <c r="O426" s="213"/>
      <c r="P426" s="213"/>
      <c r="Q426" s="213"/>
      <c r="R426" s="213"/>
      <c r="S426" s="213"/>
      <c r="T426" s="214"/>
      <c r="U426" s="207"/>
      <c r="V426" s="207"/>
      <c r="AT426" s="103" t="s">
        <v>212</v>
      </c>
      <c r="AU426" s="103" t="s">
        <v>83</v>
      </c>
      <c r="AV426" s="15" t="s">
        <v>211</v>
      </c>
      <c r="AW426" s="15" t="s">
        <v>32</v>
      </c>
      <c r="AX426" s="15" t="s">
        <v>81</v>
      </c>
      <c r="AY426" s="103" t="s">
        <v>204</v>
      </c>
    </row>
    <row r="427" spans="1:65" s="2" customFormat="1" ht="16.5" customHeight="1" x14ac:dyDescent="0.2">
      <c r="A427" s="111"/>
      <c r="B427" s="112"/>
      <c r="C427" s="215" t="s">
        <v>844</v>
      </c>
      <c r="D427" s="215" t="s">
        <v>1071</v>
      </c>
      <c r="E427" s="216" t="s">
        <v>3900</v>
      </c>
      <c r="F427" s="217" t="s">
        <v>3901</v>
      </c>
      <c r="G427" s="218" t="s">
        <v>367</v>
      </c>
      <c r="H427" s="219">
        <v>80</v>
      </c>
      <c r="I427" s="220"/>
      <c r="J427" s="220">
        <f>ROUND(I427*H427,2)</f>
        <v>0</v>
      </c>
      <c r="K427" s="221"/>
      <c r="L427" s="222"/>
      <c r="M427" s="223" t="s">
        <v>1</v>
      </c>
      <c r="N427" s="224" t="s">
        <v>40</v>
      </c>
      <c r="O427" s="196">
        <v>0</v>
      </c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111"/>
      <c r="V427" s="111"/>
      <c r="W427" s="29"/>
      <c r="X427" s="29"/>
      <c r="Y427" s="29"/>
      <c r="Z427" s="29"/>
      <c r="AA427" s="29"/>
      <c r="AB427" s="29"/>
      <c r="AC427" s="29"/>
      <c r="AD427" s="29"/>
      <c r="AE427" s="29"/>
      <c r="AR427" s="99" t="s">
        <v>278</v>
      </c>
      <c r="AT427" s="99" t="s">
        <v>1071</v>
      </c>
      <c r="AU427" s="99" t="s">
        <v>83</v>
      </c>
      <c r="AY427" s="18" t="s">
        <v>204</v>
      </c>
      <c r="BE427" s="100">
        <f>IF(N427="základní",J427,0)</f>
        <v>0</v>
      </c>
      <c r="BF427" s="100">
        <f>IF(N427="snížená",J427,0)</f>
        <v>0</v>
      </c>
      <c r="BG427" s="100">
        <f>IF(N427="zákl. přenesená",J427,0)</f>
        <v>0</v>
      </c>
      <c r="BH427" s="100">
        <f>IF(N427="sníž. přenesená",J427,0)</f>
        <v>0</v>
      </c>
      <c r="BI427" s="100">
        <f>IF(N427="nulová",J427,0)</f>
        <v>0</v>
      </c>
      <c r="BJ427" s="18" t="s">
        <v>81</v>
      </c>
      <c r="BK427" s="100">
        <f>ROUND(I427*H427,2)</f>
        <v>0</v>
      </c>
      <c r="BL427" s="18" t="s">
        <v>211</v>
      </c>
      <c r="BM427" s="99" t="s">
        <v>1561</v>
      </c>
    </row>
    <row r="428" spans="1:65" s="14" customFormat="1" x14ac:dyDescent="0.2">
      <c r="A428" s="198"/>
      <c r="B428" s="199"/>
      <c r="C428" s="198"/>
      <c r="D428" s="200" t="s">
        <v>212</v>
      </c>
      <c r="E428" s="201" t="s">
        <v>1</v>
      </c>
      <c r="F428" s="202" t="s">
        <v>576</v>
      </c>
      <c r="G428" s="198"/>
      <c r="H428" s="203">
        <v>80</v>
      </c>
      <c r="I428" s="198"/>
      <c r="J428" s="198"/>
      <c r="K428" s="198"/>
      <c r="L428" s="199"/>
      <c r="M428" s="204"/>
      <c r="N428" s="205"/>
      <c r="O428" s="205"/>
      <c r="P428" s="205"/>
      <c r="Q428" s="205"/>
      <c r="R428" s="205"/>
      <c r="S428" s="205"/>
      <c r="T428" s="206"/>
      <c r="U428" s="198"/>
      <c r="V428" s="198"/>
      <c r="AT428" s="102" t="s">
        <v>212</v>
      </c>
      <c r="AU428" s="102" t="s">
        <v>83</v>
      </c>
      <c r="AV428" s="14" t="s">
        <v>83</v>
      </c>
      <c r="AW428" s="14" t="s">
        <v>32</v>
      </c>
      <c r="AX428" s="14" t="s">
        <v>75</v>
      </c>
      <c r="AY428" s="102" t="s">
        <v>204</v>
      </c>
    </row>
    <row r="429" spans="1:65" s="15" customFormat="1" x14ac:dyDescent="0.2">
      <c r="A429" s="207"/>
      <c r="B429" s="208"/>
      <c r="C429" s="207"/>
      <c r="D429" s="200" t="s">
        <v>212</v>
      </c>
      <c r="E429" s="209" t="s">
        <v>1</v>
      </c>
      <c r="F429" s="210" t="s">
        <v>227</v>
      </c>
      <c r="G429" s="207"/>
      <c r="H429" s="211">
        <v>80</v>
      </c>
      <c r="I429" s="207"/>
      <c r="J429" s="207"/>
      <c r="K429" s="207"/>
      <c r="L429" s="208"/>
      <c r="M429" s="212"/>
      <c r="N429" s="213"/>
      <c r="O429" s="213"/>
      <c r="P429" s="213"/>
      <c r="Q429" s="213"/>
      <c r="R429" s="213"/>
      <c r="S429" s="213"/>
      <c r="T429" s="214"/>
      <c r="U429" s="207"/>
      <c r="V429" s="207"/>
      <c r="AT429" s="103" t="s">
        <v>212</v>
      </c>
      <c r="AU429" s="103" t="s">
        <v>83</v>
      </c>
      <c r="AV429" s="15" t="s">
        <v>211</v>
      </c>
      <c r="AW429" s="15" t="s">
        <v>32</v>
      </c>
      <c r="AX429" s="15" t="s">
        <v>81</v>
      </c>
      <c r="AY429" s="103" t="s">
        <v>204</v>
      </c>
    </row>
    <row r="430" spans="1:65" s="2" customFormat="1" ht="44.25" customHeight="1" x14ac:dyDescent="0.2">
      <c r="A430" s="111"/>
      <c r="B430" s="112"/>
      <c r="C430" s="187" t="s">
        <v>1563</v>
      </c>
      <c r="D430" s="187" t="s">
        <v>207</v>
      </c>
      <c r="E430" s="188" t="s">
        <v>3902</v>
      </c>
      <c r="F430" s="189" t="s">
        <v>3903</v>
      </c>
      <c r="G430" s="190" t="s">
        <v>367</v>
      </c>
      <c r="H430" s="191">
        <v>10</v>
      </c>
      <c r="I430" s="192"/>
      <c r="J430" s="192">
        <f>ROUND(I430*H430,2)</f>
        <v>0</v>
      </c>
      <c r="K430" s="193"/>
      <c r="L430" s="112"/>
      <c r="M430" s="194" t="s">
        <v>1</v>
      </c>
      <c r="N430" s="195" t="s">
        <v>40</v>
      </c>
      <c r="O430" s="196">
        <v>0</v>
      </c>
      <c r="P430" s="196">
        <f>O430*H430</f>
        <v>0</v>
      </c>
      <c r="Q430" s="196">
        <v>0</v>
      </c>
      <c r="R430" s="196">
        <f>Q430*H430</f>
        <v>0</v>
      </c>
      <c r="S430" s="196">
        <v>0</v>
      </c>
      <c r="T430" s="197">
        <f>S430*H430</f>
        <v>0</v>
      </c>
      <c r="U430" s="111"/>
      <c r="V430" s="111"/>
      <c r="W430" s="29"/>
      <c r="X430" s="29"/>
      <c r="Y430" s="29"/>
      <c r="Z430" s="29"/>
      <c r="AA430" s="29"/>
      <c r="AB430" s="29"/>
      <c r="AC430" s="29"/>
      <c r="AD430" s="29"/>
      <c r="AE430" s="29"/>
      <c r="AR430" s="99" t="s">
        <v>211</v>
      </c>
      <c r="AT430" s="99" t="s">
        <v>207</v>
      </c>
      <c r="AU430" s="99" t="s">
        <v>83</v>
      </c>
      <c r="AY430" s="18" t="s">
        <v>204</v>
      </c>
      <c r="BE430" s="100">
        <f>IF(N430="základní",J430,0)</f>
        <v>0</v>
      </c>
      <c r="BF430" s="100">
        <f>IF(N430="snížená",J430,0)</f>
        <v>0</v>
      </c>
      <c r="BG430" s="100">
        <f>IF(N430="zákl. přenesená",J430,0)</f>
        <v>0</v>
      </c>
      <c r="BH430" s="100">
        <f>IF(N430="sníž. přenesená",J430,0)</f>
        <v>0</v>
      </c>
      <c r="BI430" s="100">
        <f>IF(N430="nulová",J430,0)</f>
        <v>0</v>
      </c>
      <c r="BJ430" s="18" t="s">
        <v>81</v>
      </c>
      <c r="BK430" s="100">
        <f>ROUND(I430*H430,2)</f>
        <v>0</v>
      </c>
      <c r="BL430" s="18" t="s">
        <v>211</v>
      </c>
      <c r="BM430" s="99" t="s">
        <v>1566</v>
      </c>
    </row>
    <row r="431" spans="1:65" s="14" customFormat="1" x14ac:dyDescent="0.2">
      <c r="A431" s="198"/>
      <c r="B431" s="199"/>
      <c r="C431" s="198"/>
      <c r="D431" s="200" t="s">
        <v>212</v>
      </c>
      <c r="E431" s="201" t="s">
        <v>1</v>
      </c>
      <c r="F431" s="202" t="s">
        <v>291</v>
      </c>
      <c r="G431" s="198"/>
      <c r="H431" s="203">
        <v>10</v>
      </c>
      <c r="I431" s="198"/>
      <c r="J431" s="198"/>
      <c r="K431" s="198"/>
      <c r="L431" s="199"/>
      <c r="M431" s="204"/>
      <c r="N431" s="205"/>
      <c r="O431" s="205"/>
      <c r="P431" s="205"/>
      <c r="Q431" s="205"/>
      <c r="R431" s="205"/>
      <c r="S431" s="205"/>
      <c r="T431" s="206"/>
      <c r="U431" s="198"/>
      <c r="V431" s="198"/>
      <c r="AT431" s="102" t="s">
        <v>212</v>
      </c>
      <c r="AU431" s="102" t="s">
        <v>83</v>
      </c>
      <c r="AV431" s="14" t="s">
        <v>83</v>
      </c>
      <c r="AW431" s="14" t="s">
        <v>32</v>
      </c>
      <c r="AX431" s="14" t="s">
        <v>75</v>
      </c>
      <c r="AY431" s="102" t="s">
        <v>204</v>
      </c>
    </row>
    <row r="432" spans="1:65" s="15" customFormat="1" x14ac:dyDescent="0.2">
      <c r="A432" s="207"/>
      <c r="B432" s="208"/>
      <c r="C432" s="207"/>
      <c r="D432" s="200" t="s">
        <v>212</v>
      </c>
      <c r="E432" s="209" t="s">
        <v>1</v>
      </c>
      <c r="F432" s="210" t="s">
        <v>227</v>
      </c>
      <c r="G432" s="207"/>
      <c r="H432" s="211">
        <v>10</v>
      </c>
      <c r="I432" s="207"/>
      <c r="J432" s="207"/>
      <c r="K432" s="207"/>
      <c r="L432" s="208"/>
      <c r="M432" s="212"/>
      <c r="N432" s="213"/>
      <c r="O432" s="213"/>
      <c r="P432" s="213"/>
      <c r="Q432" s="213"/>
      <c r="R432" s="213"/>
      <c r="S432" s="213"/>
      <c r="T432" s="214"/>
      <c r="U432" s="207"/>
      <c r="V432" s="207"/>
      <c r="AT432" s="103" t="s">
        <v>212</v>
      </c>
      <c r="AU432" s="103" t="s">
        <v>83</v>
      </c>
      <c r="AV432" s="15" t="s">
        <v>211</v>
      </c>
      <c r="AW432" s="15" t="s">
        <v>32</v>
      </c>
      <c r="AX432" s="15" t="s">
        <v>81</v>
      </c>
      <c r="AY432" s="103" t="s">
        <v>204</v>
      </c>
    </row>
    <row r="433" spans="1:65" s="2" customFormat="1" ht="16.5" customHeight="1" x14ac:dyDescent="0.2">
      <c r="A433" s="111"/>
      <c r="B433" s="112"/>
      <c r="C433" s="215" t="s">
        <v>848</v>
      </c>
      <c r="D433" s="215" t="s">
        <v>1071</v>
      </c>
      <c r="E433" s="216" t="s">
        <v>3904</v>
      </c>
      <c r="F433" s="217" t="s">
        <v>3905</v>
      </c>
      <c r="G433" s="218" t="s">
        <v>367</v>
      </c>
      <c r="H433" s="219">
        <v>10</v>
      </c>
      <c r="I433" s="220"/>
      <c r="J433" s="220">
        <f>ROUND(I433*H433,2)</f>
        <v>0</v>
      </c>
      <c r="K433" s="221"/>
      <c r="L433" s="222"/>
      <c r="M433" s="223" t="s">
        <v>1</v>
      </c>
      <c r="N433" s="224" t="s">
        <v>40</v>
      </c>
      <c r="O433" s="196">
        <v>0</v>
      </c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U433" s="111"/>
      <c r="V433" s="111"/>
      <c r="W433" s="29"/>
      <c r="X433" s="29"/>
      <c r="Y433" s="29"/>
      <c r="Z433" s="29"/>
      <c r="AA433" s="29"/>
      <c r="AB433" s="29"/>
      <c r="AC433" s="29"/>
      <c r="AD433" s="29"/>
      <c r="AE433" s="29"/>
      <c r="AR433" s="99" t="s">
        <v>278</v>
      </c>
      <c r="AT433" s="99" t="s">
        <v>1071</v>
      </c>
      <c r="AU433" s="99" t="s">
        <v>83</v>
      </c>
      <c r="AY433" s="18" t="s">
        <v>204</v>
      </c>
      <c r="BE433" s="100">
        <f>IF(N433="základní",J433,0)</f>
        <v>0</v>
      </c>
      <c r="BF433" s="100">
        <f>IF(N433="snížená",J433,0)</f>
        <v>0</v>
      </c>
      <c r="BG433" s="100">
        <f>IF(N433="zákl. přenesená",J433,0)</f>
        <v>0</v>
      </c>
      <c r="BH433" s="100">
        <f>IF(N433="sníž. přenesená",J433,0)</f>
        <v>0</v>
      </c>
      <c r="BI433" s="100">
        <f>IF(N433="nulová",J433,0)</f>
        <v>0</v>
      </c>
      <c r="BJ433" s="18" t="s">
        <v>81</v>
      </c>
      <c r="BK433" s="100">
        <f>ROUND(I433*H433,2)</f>
        <v>0</v>
      </c>
      <c r="BL433" s="18" t="s">
        <v>211</v>
      </c>
      <c r="BM433" s="99" t="s">
        <v>1570</v>
      </c>
    </row>
    <row r="434" spans="1:65" s="14" customFormat="1" x14ac:dyDescent="0.2">
      <c r="A434" s="198"/>
      <c r="B434" s="199"/>
      <c r="C434" s="198"/>
      <c r="D434" s="200" t="s">
        <v>212</v>
      </c>
      <c r="E434" s="201" t="s">
        <v>1</v>
      </c>
      <c r="F434" s="202" t="s">
        <v>291</v>
      </c>
      <c r="G434" s="198"/>
      <c r="H434" s="203">
        <v>10</v>
      </c>
      <c r="I434" s="198"/>
      <c r="J434" s="198"/>
      <c r="K434" s="198"/>
      <c r="L434" s="199"/>
      <c r="M434" s="204"/>
      <c r="N434" s="205"/>
      <c r="O434" s="205"/>
      <c r="P434" s="205"/>
      <c r="Q434" s="205"/>
      <c r="R434" s="205"/>
      <c r="S434" s="205"/>
      <c r="T434" s="206"/>
      <c r="U434" s="198"/>
      <c r="V434" s="198"/>
      <c r="AT434" s="102" t="s">
        <v>212</v>
      </c>
      <c r="AU434" s="102" t="s">
        <v>83</v>
      </c>
      <c r="AV434" s="14" t="s">
        <v>83</v>
      </c>
      <c r="AW434" s="14" t="s">
        <v>32</v>
      </c>
      <c r="AX434" s="14" t="s">
        <v>75</v>
      </c>
      <c r="AY434" s="102" t="s">
        <v>204</v>
      </c>
    </row>
    <row r="435" spans="1:65" s="15" customFormat="1" x14ac:dyDescent="0.2">
      <c r="A435" s="207"/>
      <c r="B435" s="208"/>
      <c r="C435" s="207"/>
      <c r="D435" s="200" t="s">
        <v>212</v>
      </c>
      <c r="E435" s="209" t="s">
        <v>1</v>
      </c>
      <c r="F435" s="210" t="s">
        <v>227</v>
      </c>
      <c r="G435" s="207"/>
      <c r="H435" s="211">
        <v>10</v>
      </c>
      <c r="I435" s="207"/>
      <c r="J435" s="207"/>
      <c r="K435" s="207"/>
      <c r="L435" s="208"/>
      <c r="M435" s="212"/>
      <c r="N435" s="213"/>
      <c r="O435" s="213"/>
      <c r="P435" s="213"/>
      <c r="Q435" s="213"/>
      <c r="R435" s="213"/>
      <c r="S435" s="213"/>
      <c r="T435" s="214"/>
      <c r="U435" s="207"/>
      <c r="V435" s="207"/>
      <c r="AT435" s="103" t="s">
        <v>212</v>
      </c>
      <c r="AU435" s="103" t="s">
        <v>83</v>
      </c>
      <c r="AV435" s="15" t="s">
        <v>211</v>
      </c>
      <c r="AW435" s="15" t="s">
        <v>32</v>
      </c>
      <c r="AX435" s="15" t="s">
        <v>81</v>
      </c>
      <c r="AY435" s="103" t="s">
        <v>204</v>
      </c>
    </row>
    <row r="436" spans="1:65" s="2" customFormat="1" ht="24.2" customHeight="1" x14ac:dyDescent="0.2">
      <c r="A436" s="111"/>
      <c r="B436" s="112"/>
      <c r="C436" s="187" t="s">
        <v>1572</v>
      </c>
      <c r="D436" s="187" t="s">
        <v>207</v>
      </c>
      <c r="E436" s="188" t="s">
        <v>3906</v>
      </c>
      <c r="F436" s="189" t="s">
        <v>3907</v>
      </c>
      <c r="G436" s="190" t="s">
        <v>367</v>
      </c>
      <c r="H436" s="191">
        <v>410</v>
      </c>
      <c r="I436" s="192"/>
      <c r="J436" s="192">
        <f>ROUND(I436*H436,2)</f>
        <v>0</v>
      </c>
      <c r="K436" s="193"/>
      <c r="L436" s="112"/>
      <c r="M436" s="194" t="s">
        <v>1</v>
      </c>
      <c r="N436" s="195" t="s">
        <v>40</v>
      </c>
      <c r="O436" s="196">
        <v>0</v>
      </c>
      <c r="P436" s="196">
        <f>O436*H436</f>
        <v>0</v>
      </c>
      <c r="Q436" s="196">
        <v>0</v>
      </c>
      <c r="R436" s="196">
        <f>Q436*H436</f>
        <v>0</v>
      </c>
      <c r="S436" s="196">
        <v>0</v>
      </c>
      <c r="T436" s="197">
        <f>S436*H436</f>
        <v>0</v>
      </c>
      <c r="U436" s="111"/>
      <c r="V436" s="111"/>
      <c r="W436" s="29"/>
      <c r="X436" s="29"/>
      <c r="Y436" s="29"/>
      <c r="Z436" s="29"/>
      <c r="AA436" s="29"/>
      <c r="AB436" s="29"/>
      <c r="AC436" s="29"/>
      <c r="AD436" s="29"/>
      <c r="AE436" s="29"/>
      <c r="AR436" s="99" t="s">
        <v>211</v>
      </c>
      <c r="AT436" s="99" t="s">
        <v>207</v>
      </c>
      <c r="AU436" s="99" t="s">
        <v>83</v>
      </c>
      <c r="AY436" s="18" t="s">
        <v>204</v>
      </c>
      <c r="BE436" s="100">
        <f>IF(N436="základní",J436,0)</f>
        <v>0</v>
      </c>
      <c r="BF436" s="100">
        <f>IF(N436="snížená",J436,0)</f>
        <v>0</v>
      </c>
      <c r="BG436" s="100">
        <f>IF(N436="zákl. přenesená",J436,0)</f>
        <v>0</v>
      </c>
      <c r="BH436" s="100">
        <f>IF(N436="sníž. přenesená",J436,0)</f>
        <v>0</v>
      </c>
      <c r="BI436" s="100">
        <f>IF(N436="nulová",J436,0)</f>
        <v>0</v>
      </c>
      <c r="BJ436" s="18" t="s">
        <v>81</v>
      </c>
      <c r="BK436" s="100">
        <f>ROUND(I436*H436,2)</f>
        <v>0</v>
      </c>
      <c r="BL436" s="18" t="s">
        <v>211</v>
      </c>
      <c r="BM436" s="99" t="s">
        <v>1575</v>
      </c>
    </row>
    <row r="437" spans="1:65" s="2" customFormat="1" ht="24.2" customHeight="1" x14ac:dyDescent="0.2">
      <c r="A437" s="111"/>
      <c r="B437" s="112"/>
      <c r="C437" s="215" t="s">
        <v>851</v>
      </c>
      <c r="D437" s="215" t="s">
        <v>1071</v>
      </c>
      <c r="E437" s="216" t="s">
        <v>3908</v>
      </c>
      <c r="F437" s="217" t="s">
        <v>3909</v>
      </c>
      <c r="G437" s="218" t="s">
        <v>367</v>
      </c>
      <c r="H437" s="219">
        <v>410</v>
      </c>
      <c r="I437" s="220"/>
      <c r="J437" s="220">
        <f>ROUND(I437*H437,2)</f>
        <v>0</v>
      </c>
      <c r="K437" s="221"/>
      <c r="L437" s="222"/>
      <c r="M437" s="223" t="s">
        <v>1</v>
      </c>
      <c r="N437" s="224" t="s">
        <v>40</v>
      </c>
      <c r="O437" s="196">
        <v>0</v>
      </c>
      <c r="P437" s="196">
        <f>O437*H437</f>
        <v>0</v>
      </c>
      <c r="Q437" s="196">
        <v>0</v>
      </c>
      <c r="R437" s="196">
        <f>Q437*H437</f>
        <v>0</v>
      </c>
      <c r="S437" s="196">
        <v>0</v>
      </c>
      <c r="T437" s="197">
        <f>S437*H437</f>
        <v>0</v>
      </c>
      <c r="U437" s="111"/>
      <c r="V437" s="111"/>
      <c r="W437" s="29"/>
      <c r="X437" s="29"/>
      <c r="Y437" s="29"/>
      <c r="Z437" s="29"/>
      <c r="AA437" s="29"/>
      <c r="AB437" s="29"/>
      <c r="AC437" s="29"/>
      <c r="AD437" s="29"/>
      <c r="AE437" s="29"/>
      <c r="AR437" s="99" t="s">
        <v>278</v>
      </c>
      <c r="AT437" s="99" t="s">
        <v>1071</v>
      </c>
      <c r="AU437" s="99" t="s">
        <v>83</v>
      </c>
      <c r="AY437" s="18" t="s">
        <v>204</v>
      </c>
      <c r="BE437" s="100">
        <f>IF(N437="základní",J437,0)</f>
        <v>0</v>
      </c>
      <c r="BF437" s="100">
        <f>IF(N437="snížená",J437,0)</f>
        <v>0</v>
      </c>
      <c r="BG437" s="100">
        <f>IF(N437="zákl. přenesená",J437,0)</f>
        <v>0</v>
      </c>
      <c r="BH437" s="100">
        <f>IF(N437="sníž. přenesená",J437,0)</f>
        <v>0</v>
      </c>
      <c r="BI437" s="100">
        <f>IF(N437="nulová",J437,0)</f>
        <v>0</v>
      </c>
      <c r="BJ437" s="18" t="s">
        <v>81</v>
      </c>
      <c r="BK437" s="100">
        <f>ROUND(I437*H437,2)</f>
        <v>0</v>
      </c>
      <c r="BL437" s="18" t="s">
        <v>211</v>
      </c>
      <c r="BM437" s="99" t="s">
        <v>1578</v>
      </c>
    </row>
    <row r="438" spans="1:65" s="14" customFormat="1" x14ac:dyDescent="0.2">
      <c r="A438" s="198"/>
      <c r="B438" s="199"/>
      <c r="C438" s="198"/>
      <c r="D438" s="200" t="s">
        <v>212</v>
      </c>
      <c r="E438" s="201" t="s">
        <v>1</v>
      </c>
      <c r="F438" s="202" t="s">
        <v>1922</v>
      </c>
      <c r="G438" s="198"/>
      <c r="H438" s="203">
        <v>410</v>
      </c>
      <c r="I438" s="198"/>
      <c r="J438" s="198"/>
      <c r="K438" s="198"/>
      <c r="L438" s="199"/>
      <c r="M438" s="204"/>
      <c r="N438" s="205"/>
      <c r="O438" s="205"/>
      <c r="P438" s="205"/>
      <c r="Q438" s="205"/>
      <c r="R438" s="205"/>
      <c r="S438" s="205"/>
      <c r="T438" s="206"/>
      <c r="U438" s="198"/>
      <c r="V438" s="198"/>
      <c r="AT438" s="102" t="s">
        <v>212</v>
      </c>
      <c r="AU438" s="102" t="s">
        <v>83</v>
      </c>
      <c r="AV438" s="14" t="s">
        <v>83</v>
      </c>
      <c r="AW438" s="14" t="s">
        <v>32</v>
      </c>
      <c r="AX438" s="14" t="s">
        <v>75</v>
      </c>
      <c r="AY438" s="102" t="s">
        <v>204</v>
      </c>
    </row>
    <row r="439" spans="1:65" s="15" customFormat="1" x14ac:dyDescent="0.2">
      <c r="A439" s="207"/>
      <c r="B439" s="208"/>
      <c r="C439" s="207"/>
      <c r="D439" s="200" t="s">
        <v>212</v>
      </c>
      <c r="E439" s="209" t="s">
        <v>1</v>
      </c>
      <c r="F439" s="210" t="s">
        <v>227</v>
      </c>
      <c r="G439" s="207"/>
      <c r="H439" s="211">
        <v>410</v>
      </c>
      <c r="I439" s="207"/>
      <c r="J439" s="207"/>
      <c r="K439" s="207"/>
      <c r="L439" s="208"/>
      <c r="M439" s="212"/>
      <c r="N439" s="213"/>
      <c r="O439" s="213"/>
      <c r="P439" s="213"/>
      <c r="Q439" s="213"/>
      <c r="R439" s="213"/>
      <c r="S439" s="213"/>
      <c r="T439" s="214"/>
      <c r="U439" s="207"/>
      <c r="V439" s="207"/>
      <c r="AT439" s="103" t="s">
        <v>212</v>
      </c>
      <c r="AU439" s="103" t="s">
        <v>83</v>
      </c>
      <c r="AV439" s="15" t="s">
        <v>211</v>
      </c>
      <c r="AW439" s="15" t="s">
        <v>32</v>
      </c>
      <c r="AX439" s="15" t="s">
        <v>81</v>
      </c>
      <c r="AY439" s="103" t="s">
        <v>204</v>
      </c>
    </row>
    <row r="440" spans="1:65" s="12" customFormat="1" ht="22.9" customHeight="1" x14ac:dyDescent="0.2">
      <c r="A440" s="176"/>
      <c r="B440" s="177"/>
      <c r="C440" s="176"/>
      <c r="D440" s="178" t="s">
        <v>74</v>
      </c>
      <c r="E440" s="185" t="s">
        <v>3910</v>
      </c>
      <c r="F440" s="185" t="s">
        <v>3911</v>
      </c>
      <c r="G440" s="176"/>
      <c r="H440" s="176"/>
      <c r="I440" s="176"/>
      <c r="J440" s="186">
        <f>BK440</f>
        <v>0</v>
      </c>
      <c r="K440" s="176"/>
      <c r="L440" s="177"/>
      <c r="M440" s="181"/>
      <c r="N440" s="182"/>
      <c r="O440" s="182"/>
      <c r="P440" s="183">
        <f>SUM(P441:P450)</f>
        <v>0</v>
      </c>
      <c r="Q440" s="182"/>
      <c r="R440" s="183">
        <f>SUM(R441:R450)</f>
        <v>0</v>
      </c>
      <c r="S440" s="182"/>
      <c r="T440" s="184">
        <f>SUM(T441:T450)</f>
        <v>0</v>
      </c>
      <c r="U440" s="176"/>
      <c r="V440" s="176"/>
      <c r="AR440" s="96" t="s">
        <v>81</v>
      </c>
      <c r="AT440" s="97" t="s">
        <v>74</v>
      </c>
      <c r="AU440" s="97" t="s">
        <v>81</v>
      </c>
      <c r="AY440" s="96" t="s">
        <v>204</v>
      </c>
      <c r="BK440" s="98">
        <f>SUM(BK441:BK450)</f>
        <v>0</v>
      </c>
    </row>
    <row r="441" spans="1:65" s="2" customFormat="1" ht="24.2" customHeight="1" x14ac:dyDescent="0.2">
      <c r="A441" s="111"/>
      <c r="B441" s="112"/>
      <c r="C441" s="187" t="s">
        <v>1579</v>
      </c>
      <c r="D441" s="187" t="s">
        <v>207</v>
      </c>
      <c r="E441" s="188" t="s">
        <v>3912</v>
      </c>
      <c r="F441" s="189" t="s">
        <v>3913</v>
      </c>
      <c r="G441" s="190" t="s">
        <v>282</v>
      </c>
      <c r="H441" s="191">
        <v>4</v>
      </c>
      <c r="I441" s="192"/>
      <c r="J441" s="192">
        <f>ROUND(I441*H441,2)</f>
        <v>0</v>
      </c>
      <c r="K441" s="193"/>
      <c r="L441" s="112"/>
      <c r="M441" s="194" t="s">
        <v>1</v>
      </c>
      <c r="N441" s="195" t="s">
        <v>40</v>
      </c>
      <c r="O441" s="196">
        <v>0</v>
      </c>
      <c r="P441" s="196">
        <f>O441*H441</f>
        <v>0</v>
      </c>
      <c r="Q441" s="196">
        <v>0</v>
      </c>
      <c r="R441" s="196">
        <f>Q441*H441</f>
        <v>0</v>
      </c>
      <c r="S441" s="196">
        <v>0</v>
      </c>
      <c r="T441" s="197">
        <f>S441*H441</f>
        <v>0</v>
      </c>
      <c r="U441" s="111"/>
      <c r="V441" s="111"/>
      <c r="W441" s="29"/>
      <c r="X441" s="29"/>
      <c r="Y441" s="29"/>
      <c r="Z441" s="29"/>
      <c r="AA441" s="29"/>
      <c r="AB441" s="29"/>
      <c r="AC441" s="29"/>
      <c r="AD441" s="29"/>
      <c r="AE441" s="29"/>
      <c r="AR441" s="99" t="s">
        <v>211</v>
      </c>
      <c r="AT441" s="99" t="s">
        <v>207</v>
      </c>
      <c r="AU441" s="99" t="s">
        <v>83</v>
      </c>
      <c r="AY441" s="18" t="s">
        <v>204</v>
      </c>
      <c r="BE441" s="100">
        <f>IF(N441="základní",J441,0)</f>
        <v>0</v>
      </c>
      <c r="BF441" s="100">
        <f>IF(N441="snížená",J441,0)</f>
        <v>0</v>
      </c>
      <c r="BG441" s="100">
        <f>IF(N441="zákl. přenesená",J441,0)</f>
        <v>0</v>
      </c>
      <c r="BH441" s="100">
        <f>IF(N441="sníž. přenesená",J441,0)</f>
        <v>0</v>
      </c>
      <c r="BI441" s="100">
        <f>IF(N441="nulová",J441,0)</f>
        <v>0</v>
      </c>
      <c r="BJ441" s="18" t="s">
        <v>81</v>
      </c>
      <c r="BK441" s="100">
        <f>ROUND(I441*H441,2)</f>
        <v>0</v>
      </c>
      <c r="BL441" s="18" t="s">
        <v>211</v>
      </c>
      <c r="BM441" s="99" t="s">
        <v>1580</v>
      </c>
    </row>
    <row r="442" spans="1:65" s="14" customFormat="1" x14ac:dyDescent="0.2">
      <c r="A442" s="198"/>
      <c r="B442" s="199"/>
      <c r="C442" s="198"/>
      <c r="D442" s="200" t="s">
        <v>212</v>
      </c>
      <c r="E442" s="201" t="s">
        <v>1</v>
      </c>
      <c r="F442" s="202" t="s">
        <v>211</v>
      </c>
      <c r="G442" s="198"/>
      <c r="H442" s="203">
        <v>4</v>
      </c>
      <c r="I442" s="198"/>
      <c r="J442" s="198"/>
      <c r="K442" s="198"/>
      <c r="L442" s="199"/>
      <c r="M442" s="204"/>
      <c r="N442" s="205"/>
      <c r="O442" s="205"/>
      <c r="P442" s="205"/>
      <c r="Q442" s="205"/>
      <c r="R442" s="205"/>
      <c r="S442" s="205"/>
      <c r="T442" s="206"/>
      <c r="U442" s="198"/>
      <c r="V442" s="198"/>
      <c r="AT442" s="102" t="s">
        <v>212</v>
      </c>
      <c r="AU442" s="102" t="s">
        <v>83</v>
      </c>
      <c r="AV442" s="14" t="s">
        <v>83</v>
      </c>
      <c r="AW442" s="14" t="s">
        <v>32</v>
      </c>
      <c r="AX442" s="14" t="s">
        <v>75</v>
      </c>
      <c r="AY442" s="102" t="s">
        <v>204</v>
      </c>
    </row>
    <row r="443" spans="1:65" s="15" customFormat="1" x14ac:dyDescent="0.2">
      <c r="A443" s="207"/>
      <c r="B443" s="208"/>
      <c r="C443" s="207"/>
      <c r="D443" s="200" t="s">
        <v>212</v>
      </c>
      <c r="E443" s="209" t="s">
        <v>1</v>
      </c>
      <c r="F443" s="210" t="s">
        <v>227</v>
      </c>
      <c r="G443" s="207"/>
      <c r="H443" s="211">
        <v>4</v>
      </c>
      <c r="I443" s="207"/>
      <c r="J443" s="207"/>
      <c r="K443" s="207"/>
      <c r="L443" s="208"/>
      <c r="M443" s="212"/>
      <c r="N443" s="213"/>
      <c r="O443" s="213"/>
      <c r="P443" s="213"/>
      <c r="Q443" s="213"/>
      <c r="R443" s="213"/>
      <c r="S443" s="213"/>
      <c r="T443" s="214"/>
      <c r="U443" s="207"/>
      <c r="V443" s="207"/>
      <c r="AT443" s="103" t="s">
        <v>212</v>
      </c>
      <c r="AU443" s="103" t="s">
        <v>83</v>
      </c>
      <c r="AV443" s="15" t="s">
        <v>211</v>
      </c>
      <c r="AW443" s="15" t="s">
        <v>32</v>
      </c>
      <c r="AX443" s="15" t="s">
        <v>81</v>
      </c>
      <c r="AY443" s="103" t="s">
        <v>204</v>
      </c>
    </row>
    <row r="444" spans="1:65" s="2" customFormat="1" ht="24.2" customHeight="1" x14ac:dyDescent="0.2">
      <c r="A444" s="111"/>
      <c r="B444" s="112"/>
      <c r="C444" s="187" t="s">
        <v>860</v>
      </c>
      <c r="D444" s="187" t="s">
        <v>207</v>
      </c>
      <c r="E444" s="188" t="s">
        <v>3914</v>
      </c>
      <c r="F444" s="189" t="s">
        <v>3915</v>
      </c>
      <c r="G444" s="190" t="s">
        <v>282</v>
      </c>
      <c r="H444" s="191">
        <v>4</v>
      </c>
      <c r="I444" s="192"/>
      <c r="J444" s="192">
        <f>ROUND(I444*H444,2)</f>
        <v>0</v>
      </c>
      <c r="K444" s="193"/>
      <c r="L444" s="112"/>
      <c r="M444" s="194" t="s">
        <v>1</v>
      </c>
      <c r="N444" s="195" t="s">
        <v>40</v>
      </c>
      <c r="O444" s="196">
        <v>0</v>
      </c>
      <c r="P444" s="196">
        <f>O444*H444</f>
        <v>0</v>
      </c>
      <c r="Q444" s="196">
        <v>0</v>
      </c>
      <c r="R444" s="196">
        <f>Q444*H444</f>
        <v>0</v>
      </c>
      <c r="S444" s="196">
        <v>0</v>
      </c>
      <c r="T444" s="197">
        <f>S444*H444</f>
        <v>0</v>
      </c>
      <c r="U444" s="111"/>
      <c r="V444" s="111"/>
      <c r="W444" s="29"/>
      <c r="X444" s="29"/>
      <c r="Y444" s="29"/>
      <c r="Z444" s="29"/>
      <c r="AA444" s="29"/>
      <c r="AB444" s="29"/>
      <c r="AC444" s="29"/>
      <c r="AD444" s="29"/>
      <c r="AE444" s="29"/>
      <c r="AR444" s="99" t="s">
        <v>211</v>
      </c>
      <c r="AT444" s="99" t="s">
        <v>207</v>
      </c>
      <c r="AU444" s="99" t="s">
        <v>83</v>
      </c>
      <c r="AY444" s="18" t="s">
        <v>204</v>
      </c>
      <c r="BE444" s="100">
        <f>IF(N444="základní",J444,0)</f>
        <v>0</v>
      </c>
      <c r="BF444" s="100">
        <f>IF(N444="snížená",J444,0)</f>
        <v>0</v>
      </c>
      <c r="BG444" s="100">
        <f>IF(N444="zákl. přenesená",J444,0)</f>
        <v>0</v>
      </c>
      <c r="BH444" s="100">
        <f>IF(N444="sníž. přenesená",J444,0)</f>
        <v>0</v>
      </c>
      <c r="BI444" s="100">
        <f>IF(N444="nulová",J444,0)</f>
        <v>0</v>
      </c>
      <c r="BJ444" s="18" t="s">
        <v>81</v>
      </c>
      <c r="BK444" s="100">
        <f>ROUND(I444*H444,2)</f>
        <v>0</v>
      </c>
      <c r="BL444" s="18" t="s">
        <v>211</v>
      </c>
      <c r="BM444" s="99" t="s">
        <v>1583</v>
      </c>
    </row>
    <row r="445" spans="1:65" s="14" customFormat="1" x14ac:dyDescent="0.2">
      <c r="A445" s="198"/>
      <c r="B445" s="199"/>
      <c r="C445" s="198"/>
      <c r="D445" s="200" t="s">
        <v>212</v>
      </c>
      <c r="E445" s="201" t="s">
        <v>1</v>
      </c>
      <c r="F445" s="202" t="s">
        <v>211</v>
      </c>
      <c r="G445" s="198"/>
      <c r="H445" s="203">
        <v>4</v>
      </c>
      <c r="I445" s="198"/>
      <c r="J445" s="198"/>
      <c r="K445" s="198"/>
      <c r="L445" s="199"/>
      <c r="M445" s="204"/>
      <c r="N445" s="205"/>
      <c r="O445" s="205"/>
      <c r="P445" s="205"/>
      <c r="Q445" s="205"/>
      <c r="R445" s="205"/>
      <c r="S445" s="205"/>
      <c r="T445" s="206"/>
      <c r="U445" s="198"/>
      <c r="V445" s="198"/>
      <c r="AT445" s="102" t="s">
        <v>212</v>
      </c>
      <c r="AU445" s="102" t="s">
        <v>83</v>
      </c>
      <c r="AV445" s="14" t="s">
        <v>83</v>
      </c>
      <c r="AW445" s="14" t="s">
        <v>32</v>
      </c>
      <c r="AX445" s="14" t="s">
        <v>75</v>
      </c>
      <c r="AY445" s="102" t="s">
        <v>204</v>
      </c>
    </row>
    <row r="446" spans="1:65" s="15" customFormat="1" x14ac:dyDescent="0.2">
      <c r="A446" s="207"/>
      <c r="B446" s="208"/>
      <c r="C446" s="207"/>
      <c r="D446" s="200" t="s">
        <v>212</v>
      </c>
      <c r="E446" s="209" t="s">
        <v>1</v>
      </c>
      <c r="F446" s="210" t="s">
        <v>227</v>
      </c>
      <c r="G446" s="207"/>
      <c r="H446" s="211">
        <v>4</v>
      </c>
      <c r="I446" s="207"/>
      <c r="J446" s="207"/>
      <c r="K446" s="207"/>
      <c r="L446" s="208"/>
      <c r="M446" s="212"/>
      <c r="N446" s="213"/>
      <c r="O446" s="213"/>
      <c r="P446" s="213"/>
      <c r="Q446" s="213"/>
      <c r="R446" s="213"/>
      <c r="S446" s="213"/>
      <c r="T446" s="214"/>
      <c r="U446" s="207"/>
      <c r="V446" s="207"/>
      <c r="AT446" s="103" t="s">
        <v>212</v>
      </c>
      <c r="AU446" s="103" t="s">
        <v>83</v>
      </c>
      <c r="AV446" s="15" t="s">
        <v>211</v>
      </c>
      <c r="AW446" s="15" t="s">
        <v>32</v>
      </c>
      <c r="AX446" s="15" t="s">
        <v>81</v>
      </c>
      <c r="AY446" s="103" t="s">
        <v>204</v>
      </c>
    </row>
    <row r="447" spans="1:65" s="2" customFormat="1" ht="16.5" customHeight="1" x14ac:dyDescent="0.2">
      <c r="A447" s="111"/>
      <c r="B447" s="112"/>
      <c r="C447" s="215" t="s">
        <v>1584</v>
      </c>
      <c r="D447" s="215" t="s">
        <v>1071</v>
      </c>
      <c r="E447" s="216" t="s">
        <v>3916</v>
      </c>
      <c r="F447" s="217" t="s">
        <v>3917</v>
      </c>
      <c r="G447" s="218" t="s">
        <v>1421</v>
      </c>
      <c r="H447" s="219">
        <v>1</v>
      </c>
      <c r="I447" s="220"/>
      <c r="J447" s="220">
        <f>ROUND(I447*H447,2)</f>
        <v>0</v>
      </c>
      <c r="K447" s="221"/>
      <c r="L447" s="222"/>
      <c r="M447" s="223" t="s">
        <v>1</v>
      </c>
      <c r="N447" s="224" t="s">
        <v>40</v>
      </c>
      <c r="O447" s="196">
        <v>0</v>
      </c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7">
        <f>S447*H447</f>
        <v>0</v>
      </c>
      <c r="U447" s="111"/>
      <c r="V447" s="111"/>
      <c r="W447" s="29"/>
      <c r="X447" s="29"/>
      <c r="Y447" s="29"/>
      <c r="Z447" s="29"/>
      <c r="AA447" s="29"/>
      <c r="AB447" s="29"/>
      <c r="AC447" s="29"/>
      <c r="AD447" s="29"/>
      <c r="AE447" s="29"/>
      <c r="AR447" s="99" t="s">
        <v>278</v>
      </c>
      <c r="AT447" s="99" t="s">
        <v>1071</v>
      </c>
      <c r="AU447" s="99" t="s">
        <v>83</v>
      </c>
      <c r="AY447" s="18" t="s">
        <v>204</v>
      </c>
      <c r="BE447" s="100">
        <f>IF(N447="základní",J447,0)</f>
        <v>0</v>
      </c>
      <c r="BF447" s="100">
        <f>IF(N447="snížená",J447,0)</f>
        <v>0</v>
      </c>
      <c r="BG447" s="100">
        <f>IF(N447="zákl. přenesená",J447,0)</f>
        <v>0</v>
      </c>
      <c r="BH447" s="100">
        <f>IF(N447="sníž. přenesená",J447,0)</f>
        <v>0</v>
      </c>
      <c r="BI447" s="100">
        <f>IF(N447="nulová",J447,0)</f>
        <v>0</v>
      </c>
      <c r="BJ447" s="18" t="s">
        <v>81</v>
      </c>
      <c r="BK447" s="100">
        <f>ROUND(I447*H447,2)</f>
        <v>0</v>
      </c>
      <c r="BL447" s="18" t="s">
        <v>211</v>
      </c>
      <c r="BM447" s="99" t="s">
        <v>1587</v>
      </c>
    </row>
    <row r="448" spans="1:65" s="2" customFormat="1" ht="24.2" customHeight="1" x14ac:dyDescent="0.2">
      <c r="A448" s="111"/>
      <c r="B448" s="112"/>
      <c r="C448" s="187" t="s">
        <v>863</v>
      </c>
      <c r="D448" s="187" t="s">
        <v>207</v>
      </c>
      <c r="E448" s="188" t="s">
        <v>3918</v>
      </c>
      <c r="F448" s="189" t="s">
        <v>3919</v>
      </c>
      <c r="G448" s="190" t="s">
        <v>1421</v>
      </c>
      <c r="H448" s="191">
        <v>3</v>
      </c>
      <c r="I448" s="192"/>
      <c r="J448" s="192">
        <f>ROUND(I448*H448,2)</f>
        <v>0</v>
      </c>
      <c r="K448" s="193"/>
      <c r="L448" s="112"/>
      <c r="M448" s="194" t="s">
        <v>1</v>
      </c>
      <c r="N448" s="195" t="s">
        <v>40</v>
      </c>
      <c r="O448" s="196">
        <v>0</v>
      </c>
      <c r="P448" s="196">
        <f>O448*H448</f>
        <v>0</v>
      </c>
      <c r="Q448" s="196">
        <v>0</v>
      </c>
      <c r="R448" s="196">
        <f>Q448*H448</f>
        <v>0</v>
      </c>
      <c r="S448" s="196">
        <v>0</v>
      </c>
      <c r="T448" s="197">
        <f>S448*H448</f>
        <v>0</v>
      </c>
      <c r="U448" s="111"/>
      <c r="V448" s="111"/>
      <c r="W448" s="29"/>
      <c r="X448" s="29"/>
      <c r="Y448" s="29"/>
      <c r="Z448" s="29"/>
      <c r="AA448" s="29"/>
      <c r="AB448" s="29"/>
      <c r="AC448" s="29"/>
      <c r="AD448" s="29"/>
      <c r="AE448" s="29"/>
      <c r="AR448" s="99" t="s">
        <v>211</v>
      </c>
      <c r="AT448" s="99" t="s">
        <v>207</v>
      </c>
      <c r="AU448" s="99" t="s">
        <v>83</v>
      </c>
      <c r="AY448" s="18" t="s">
        <v>204</v>
      </c>
      <c r="BE448" s="100">
        <f>IF(N448="základní",J448,0)</f>
        <v>0</v>
      </c>
      <c r="BF448" s="100">
        <f>IF(N448="snížená",J448,0)</f>
        <v>0</v>
      </c>
      <c r="BG448" s="100">
        <f>IF(N448="zákl. přenesená",J448,0)</f>
        <v>0</v>
      </c>
      <c r="BH448" s="100">
        <f>IF(N448="sníž. přenesená",J448,0)</f>
        <v>0</v>
      </c>
      <c r="BI448" s="100">
        <f>IF(N448="nulová",J448,0)</f>
        <v>0</v>
      </c>
      <c r="BJ448" s="18" t="s">
        <v>81</v>
      </c>
      <c r="BK448" s="100">
        <f>ROUND(I448*H448,2)</f>
        <v>0</v>
      </c>
      <c r="BL448" s="18" t="s">
        <v>211</v>
      </c>
      <c r="BM448" s="99" t="s">
        <v>1593</v>
      </c>
    </row>
    <row r="449" spans="1:65" s="14" customFormat="1" x14ac:dyDescent="0.2">
      <c r="A449" s="198"/>
      <c r="B449" s="199"/>
      <c r="C449" s="198"/>
      <c r="D449" s="200" t="s">
        <v>212</v>
      </c>
      <c r="E449" s="201" t="s">
        <v>1</v>
      </c>
      <c r="F449" s="202" t="s">
        <v>3920</v>
      </c>
      <c r="G449" s="198"/>
      <c r="H449" s="203">
        <v>3</v>
      </c>
      <c r="I449" s="198"/>
      <c r="J449" s="198"/>
      <c r="K449" s="198"/>
      <c r="L449" s="199"/>
      <c r="M449" s="204"/>
      <c r="N449" s="205"/>
      <c r="O449" s="205"/>
      <c r="P449" s="205"/>
      <c r="Q449" s="205"/>
      <c r="R449" s="205"/>
      <c r="S449" s="205"/>
      <c r="T449" s="206"/>
      <c r="U449" s="198"/>
      <c r="V449" s="198"/>
      <c r="AT449" s="102" t="s">
        <v>212</v>
      </c>
      <c r="AU449" s="102" t="s">
        <v>83</v>
      </c>
      <c r="AV449" s="14" t="s">
        <v>83</v>
      </c>
      <c r="AW449" s="14" t="s">
        <v>32</v>
      </c>
      <c r="AX449" s="14" t="s">
        <v>75</v>
      </c>
      <c r="AY449" s="102" t="s">
        <v>204</v>
      </c>
    </row>
    <row r="450" spans="1:65" s="15" customFormat="1" x14ac:dyDescent="0.2">
      <c r="A450" s="207"/>
      <c r="B450" s="208"/>
      <c r="C450" s="207"/>
      <c r="D450" s="200" t="s">
        <v>212</v>
      </c>
      <c r="E450" s="209" t="s">
        <v>1</v>
      </c>
      <c r="F450" s="210" t="s">
        <v>227</v>
      </c>
      <c r="G450" s="207"/>
      <c r="H450" s="211">
        <v>3</v>
      </c>
      <c r="I450" s="207"/>
      <c r="J450" s="207"/>
      <c r="K450" s="207"/>
      <c r="L450" s="208"/>
      <c r="M450" s="212"/>
      <c r="N450" s="213"/>
      <c r="O450" s="213"/>
      <c r="P450" s="213"/>
      <c r="Q450" s="213"/>
      <c r="R450" s="213"/>
      <c r="S450" s="213"/>
      <c r="T450" s="214"/>
      <c r="U450" s="207"/>
      <c r="V450" s="207"/>
      <c r="AT450" s="103" t="s">
        <v>212</v>
      </c>
      <c r="AU450" s="103" t="s">
        <v>83</v>
      </c>
      <c r="AV450" s="15" t="s">
        <v>211</v>
      </c>
      <c r="AW450" s="15" t="s">
        <v>32</v>
      </c>
      <c r="AX450" s="15" t="s">
        <v>81</v>
      </c>
      <c r="AY450" s="103" t="s">
        <v>204</v>
      </c>
    </row>
    <row r="451" spans="1:65" s="12" customFormat="1" ht="22.9" customHeight="1" x14ac:dyDescent="0.2">
      <c r="A451" s="176"/>
      <c r="B451" s="177"/>
      <c r="C451" s="176"/>
      <c r="D451" s="178" t="s">
        <v>74</v>
      </c>
      <c r="E451" s="185" t="s">
        <v>3921</v>
      </c>
      <c r="F451" s="185" t="s">
        <v>3922</v>
      </c>
      <c r="G451" s="176"/>
      <c r="H451" s="176"/>
      <c r="I451" s="176"/>
      <c r="J451" s="186">
        <f>BK451</f>
        <v>0</v>
      </c>
      <c r="K451" s="176"/>
      <c r="L451" s="177"/>
      <c r="M451" s="181"/>
      <c r="N451" s="182"/>
      <c r="O451" s="182"/>
      <c r="P451" s="183">
        <f>SUM(P452:P486)</f>
        <v>0</v>
      </c>
      <c r="Q451" s="182"/>
      <c r="R451" s="183">
        <f>SUM(R452:R486)</f>
        <v>0</v>
      </c>
      <c r="S451" s="182"/>
      <c r="T451" s="184">
        <f>SUM(T452:T486)</f>
        <v>0</v>
      </c>
      <c r="U451" s="176"/>
      <c r="V451" s="176"/>
      <c r="AR451" s="96" t="s">
        <v>81</v>
      </c>
      <c r="AT451" s="97" t="s">
        <v>74</v>
      </c>
      <c r="AU451" s="97" t="s">
        <v>81</v>
      </c>
      <c r="AY451" s="96" t="s">
        <v>204</v>
      </c>
      <c r="BK451" s="98">
        <f>SUM(BK452:BK486)</f>
        <v>0</v>
      </c>
    </row>
    <row r="452" spans="1:65" s="2" customFormat="1" ht="21.75" customHeight="1" x14ac:dyDescent="0.2">
      <c r="A452" s="111"/>
      <c r="B452" s="112"/>
      <c r="C452" s="215" t="s">
        <v>1594</v>
      </c>
      <c r="D452" s="215" t="s">
        <v>1071</v>
      </c>
      <c r="E452" s="216" t="s">
        <v>3923</v>
      </c>
      <c r="F452" s="217" t="s">
        <v>3924</v>
      </c>
      <c r="G452" s="218" t="s">
        <v>282</v>
      </c>
      <c r="H452" s="219">
        <v>1</v>
      </c>
      <c r="I452" s="220"/>
      <c r="J452" s="220">
        <f t="shared" ref="J452:J486" si="40">ROUND(I452*H452,2)</f>
        <v>0</v>
      </c>
      <c r="K452" s="221"/>
      <c r="L452" s="222"/>
      <c r="M452" s="223" t="s">
        <v>1</v>
      </c>
      <c r="N452" s="224" t="s">
        <v>40</v>
      </c>
      <c r="O452" s="196">
        <v>0</v>
      </c>
      <c r="P452" s="196">
        <f t="shared" ref="P452:P486" si="41">O452*H452</f>
        <v>0</v>
      </c>
      <c r="Q452" s="196">
        <v>0</v>
      </c>
      <c r="R452" s="196">
        <f t="shared" ref="R452:R486" si="42">Q452*H452</f>
        <v>0</v>
      </c>
      <c r="S452" s="196">
        <v>0</v>
      </c>
      <c r="T452" s="197">
        <f t="shared" ref="T452:T486" si="43">S452*H452</f>
        <v>0</v>
      </c>
      <c r="U452" s="111"/>
      <c r="V452" s="111"/>
      <c r="W452" s="29"/>
      <c r="X452" s="29"/>
      <c r="Y452" s="29"/>
      <c r="Z452" s="29"/>
      <c r="AA452" s="29"/>
      <c r="AB452" s="29"/>
      <c r="AC452" s="29"/>
      <c r="AD452" s="29"/>
      <c r="AE452" s="29"/>
      <c r="AR452" s="99" t="s">
        <v>278</v>
      </c>
      <c r="AT452" s="99" t="s">
        <v>1071</v>
      </c>
      <c r="AU452" s="99" t="s">
        <v>83</v>
      </c>
      <c r="AY452" s="18" t="s">
        <v>204</v>
      </c>
      <c r="BE452" s="100">
        <f t="shared" ref="BE452:BE486" si="44">IF(N452="základní",J452,0)</f>
        <v>0</v>
      </c>
      <c r="BF452" s="100">
        <f t="shared" ref="BF452:BF486" si="45">IF(N452="snížená",J452,0)</f>
        <v>0</v>
      </c>
      <c r="BG452" s="100">
        <f t="shared" ref="BG452:BG486" si="46">IF(N452="zákl. přenesená",J452,0)</f>
        <v>0</v>
      </c>
      <c r="BH452" s="100">
        <f t="shared" ref="BH452:BH486" si="47">IF(N452="sníž. přenesená",J452,0)</f>
        <v>0</v>
      </c>
      <c r="BI452" s="100">
        <f t="shared" ref="BI452:BI486" si="48">IF(N452="nulová",J452,0)</f>
        <v>0</v>
      </c>
      <c r="BJ452" s="18" t="s">
        <v>81</v>
      </c>
      <c r="BK452" s="100">
        <f t="shared" ref="BK452:BK486" si="49">ROUND(I452*H452,2)</f>
        <v>0</v>
      </c>
      <c r="BL452" s="18" t="s">
        <v>211</v>
      </c>
      <c r="BM452" s="99" t="s">
        <v>1597</v>
      </c>
    </row>
    <row r="453" spans="1:65" s="2" customFormat="1" ht="21.75" customHeight="1" x14ac:dyDescent="0.2">
      <c r="A453" s="111"/>
      <c r="B453" s="112"/>
      <c r="C453" s="215" t="s">
        <v>868</v>
      </c>
      <c r="D453" s="215" t="s">
        <v>1071</v>
      </c>
      <c r="E453" s="216" t="s">
        <v>3925</v>
      </c>
      <c r="F453" s="217" t="s">
        <v>3926</v>
      </c>
      <c r="G453" s="218" t="s">
        <v>282</v>
      </c>
      <c r="H453" s="219">
        <v>4</v>
      </c>
      <c r="I453" s="220"/>
      <c r="J453" s="220">
        <f t="shared" si="40"/>
        <v>0</v>
      </c>
      <c r="K453" s="221"/>
      <c r="L453" s="222"/>
      <c r="M453" s="223" t="s">
        <v>1</v>
      </c>
      <c r="N453" s="224" t="s">
        <v>40</v>
      </c>
      <c r="O453" s="196">
        <v>0</v>
      </c>
      <c r="P453" s="196">
        <f t="shared" si="41"/>
        <v>0</v>
      </c>
      <c r="Q453" s="196">
        <v>0</v>
      </c>
      <c r="R453" s="196">
        <f t="shared" si="42"/>
        <v>0</v>
      </c>
      <c r="S453" s="196">
        <v>0</v>
      </c>
      <c r="T453" s="197">
        <f t="shared" si="43"/>
        <v>0</v>
      </c>
      <c r="U453" s="111"/>
      <c r="V453" s="111"/>
      <c r="W453" s="29"/>
      <c r="X453" s="29"/>
      <c r="Y453" s="29"/>
      <c r="Z453" s="29"/>
      <c r="AA453" s="29"/>
      <c r="AB453" s="29"/>
      <c r="AC453" s="29"/>
      <c r="AD453" s="29"/>
      <c r="AE453" s="29"/>
      <c r="AR453" s="99" t="s">
        <v>278</v>
      </c>
      <c r="AT453" s="99" t="s">
        <v>1071</v>
      </c>
      <c r="AU453" s="99" t="s">
        <v>83</v>
      </c>
      <c r="AY453" s="18" t="s">
        <v>204</v>
      </c>
      <c r="BE453" s="100">
        <f t="shared" si="44"/>
        <v>0</v>
      </c>
      <c r="BF453" s="100">
        <f t="shared" si="45"/>
        <v>0</v>
      </c>
      <c r="BG453" s="100">
        <f t="shared" si="46"/>
        <v>0</v>
      </c>
      <c r="BH453" s="100">
        <f t="shared" si="47"/>
        <v>0</v>
      </c>
      <c r="BI453" s="100">
        <f t="shared" si="48"/>
        <v>0</v>
      </c>
      <c r="BJ453" s="18" t="s">
        <v>81</v>
      </c>
      <c r="BK453" s="100">
        <f t="shared" si="49"/>
        <v>0</v>
      </c>
      <c r="BL453" s="18" t="s">
        <v>211</v>
      </c>
      <c r="BM453" s="99" t="s">
        <v>1600</v>
      </c>
    </row>
    <row r="454" spans="1:65" s="2" customFormat="1" ht="21.75" customHeight="1" x14ac:dyDescent="0.2">
      <c r="A454" s="111"/>
      <c r="B454" s="112"/>
      <c r="C454" s="215" t="s">
        <v>1384</v>
      </c>
      <c r="D454" s="215" t="s">
        <v>1071</v>
      </c>
      <c r="E454" s="216" t="s">
        <v>3927</v>
      </c>
      <c r="F454" s="217" t="s">
        <v>3928</v>
      </c>
      <c r="G454" s="218" t="s">
        <v>282</v>
      </c>
      <c r="H454" s="219">
        <v>2</v>
      </c>
      <c r="I454" s="220"/>
      <c r="J454" s="220">
        <f t="shared" si="40"/>
        <v>0</v>
      </c>
      <c r="K454" s="221"/>
      <c r="L454" s="222"/>
      <c r="M454" s="223" t="s">
        <v>1</v>
      </c>
      <c r="N454" s="224" t="s">
        <v>40</v>
      </c>
      <c r="O454" s="196">
        <v>0</v>
      </c>
      <c r="P454" s="196">
        <f t="shared" si="41"/>
        <v>0</v>
      </c>
      <c r="Q454" s="196">
        <v>0</v>
      </c>
      <c r="R454" s="196">
        <f t="shared" si="42"/>
        <v>0</v>
      </c>
      <c r="S454" s="196">
        <v>0</v>
      </c>
      <c r="T454" s="197">
        <f t="shared" si="43"/>
        <v>0</v>
      </c>
      <c r="U454" s="111"/>
      <c r="V454" s="111"/>
      <c r="W454" s="29"/>
      <c r="X454" s="29"/>
      <c r="Y454" s="29"/>
      <c r="Z454" s="29"/>
      <c r="AA454" s="29"/>
      <c r="AB454" s="29"/>
      <c r="AC454" s="29"/>
      <c r="AD454" s="29"/>
      <c r="AE454" s="29"/>
      <c r="AR454" s="99" t="s">
        <v>278</v>
      </c>
      <c r="AT454" s="99" t="s">
        <v>1071</v>
      </c>
      <c r="AU454" s="99" t="s">
        <v>83</v>
      </c>
      <c r="AY454" s="18" t="s">
        <v>204</v>
      </c>
      <c r="BE454" s="100">
        <f t="shared" si="44"/>
        <v>0</v>
      </c>
      <c r="BF454" s="100">
        <f t="shared" si="45"/>
        <v>0</v>
      </c>
      <c r="BG454" s="100">
        <f t="shared" si="46"/>
        <v>0</v>
      </c>
      <c r="BH454" s="100">
        <f t="shared" si="47"/>
        <v>0</v>
      </c>
      <c r="BI454" s="100">
        <f t="shared" si="48"/>
        <v>0</v>
      </c>
      <c r="BJ454" s="18" t="s">
        <v>81</v>
      </c>
      <c r="BK454" s="100">
        <f t="shared" si="49"/>
        <v>0</v>
      </c>
      <c r="BL454" s="18" t="s">
        <v>211</v>
      </c>
      <c r="BM454" s="99" t="s">
        <v>1605</v>
      </c>
    </row>
    <row r="455" spans="1:65" s="2" customFormat="1" ht="21.75" customHeight="1" x14ac:dyDescent="0.2">
      <c r="A455" s="111"/>
      <c r="B455" s="112"/>
      <c r="C455" s="215" t="s">
        <v>871</v>
      </c>
      <c r="D455" s="215" t="s">
        <v>1071</v>
      </c>
      <c r="E455" s="216" t="s">
        <v>3929</v>
      </c>
      <c r="F455" s="217" t="s">
        <v>3930</v>
      </c>
      <c r="G455" s="218" t="s">
        <v>282</v>
      </c>
      <c r="H455" s="219">
        <v>11</v>
      </c>
      <c r="I455" s="220"/>
      <c r="J455" s="220">
        <f t="shared" si="40"/>
        <v>0</v>
      </c>
      <c r="K455" s="221"/>
      <c r="L455" s="222"/>
      <c r="M455" s="223" t="s">
        <v>1</v>
      </c>
      <c r="N455" s="224" t="s">
        <v>40</v>
      </c>
      <c r="O455" s="196">
        <v>0</v>
      </c>
      <c r="P455" s="196">
        <f t="shared" si="41"/>
        <v>0</v>
      </c>
      <c r="Q455" s="196">
        <v>0</v>
      </c>
      <c r="R455" s="196">
        <f t="shared" si="42"/>
        <v>0</v>
      </c>
      <c r="S455" s="196">
        <v>0</v>
      </c>
      <c r="T455" s="197">
        <f t="shared" si="43"/>
        <v>0</v>
      </c>
      <c r="U455" s="111"/>
      <c r="V455" s="111"/>
      <c r="W455" s="29"/>
      <c r="X455" s="29"/>
      <c r="Y455" s="29"/>
      <c r="Z455" s="29"/>
      <c r="AA455" s="29"/>
      <c r="AB455" s="29"/>
      <c r="AC455" s="29"/>
      <c r="AD455" s="29"/>
      <c r="AE455" s="29"/>
      <c r="AR455" s="99" t="s">
        <v>278</v>
      </c>
      <c r="AT455" s="99" t="s">
        <v>1071</v>
      </c>
      <c r="AU455" s="99" t="s">
        <v>83</v>
      </c>
      <c r="AY455" s="18" t="s">
        <v>204</v>
      </c>
      <c r="BE455" s="100">
        <f t="shared" si="44"/>
        <v>0</v>
      </c>
      <c r="BF455" s="100">
        <f t="shared" si="45"/>
        <v>0</v>
      </c>
      <c r="BG455" s="100">
        <f t="shared" si="46"/>
        <v>0</v>
      </c>
      <c r="BH455" s="100">
        <f t="shared" si="47"/>
        <v>0</v>
      </c>
      <c r="BI455" s="100">
        <f t="shared" si="48"/>
        <v>0</v>
      </c>
      <c r="BJ455" s="18" t="s">
        <v>81</v>
      </c>
      <c r="BK455" s="100">
        <f t="shared" si="49"/>
        <v>0</v>
      </c>
      <c r="BL455" s="18" t="s">
        <v>211</v>
      </c>
      <c r="BM455" s="99" t="s">
        <v>1609</v>
      </c>
    </row>
    <row r="456" spans="1:65" s="2" customFormat="1" ht="21.75" customHeight="1" x14ac:dyDescent="0.2">
      <c r="A456" s="111"/>
      <c r="B456" s="112"/>
      <c r="C456" s="215" t="s">
        <v>1611</v>
      </c>
      <c r="D456" s="215" t="s">
        <v>1071</v>
      </c>
      <c r="E456" s="216" t="s">
        <v>3931</v>
      </c>
      <c r="F456" s="217" t="s">
        <v>3932</v>
      </c>
      <c r="G456" s="218" t="s">
        <v>282</v>
      </c>
      <c r="H456" s="219">
        <v>3</v>
      </c>
      <c r="I456" s="220"/>
      <c r="J456" s="220">
        <f t="shared" si="40"/>
        <v>0</v>
      </c>
      <c r="K456" s="221"/>
      <c r="L456" s="222"/>
      <c r="M456" s="223" t="s">
        <v>1</v>
      </c>
      <c r="N456" s="224" t="s">
        <v>40</v>
      </c>
      <c r="O456" s="196">
        <v>0</v>
      </c>
      <c r="P456" s="196">
        <f t="shared" si="41"/>
        <v>0</v>
      </c>
      <c r="Q456" s="196">
        <v>0</v>
      </c>
      <c r="R456" s="196">
        <f t="shared" si="42"/>
        <v>0</v>
      </c>
      <c r="S456" s="196">
        <v>0</v>
      </c>
      <c r="T456" s="197">
        <f t="shared" si="43"/>
        <v>0</v>
      </c>
      <c r="U456" s="111"/>
      <c r="V456" s="111"/>
      <c r="W456" s="29"/>
      <c r="X456" s="29"/>
      <c r="Y456" s="29"/>
      <c r="Z456" s="29"/>
      <c r="AA456" s="29"/>
      <c r="AB456" s="29"/>
      <c r="AC456" s="29"/>
      <c r="AD456" s="29"/>
      <c r="AE456" s="29"/>
      <c r="AR456" s="99" t="s">
        <v>278</v>
      </c>
      <c r="AT456" s="99" t="s">
        <v>1071</v>
      </c>
      <c r="AU456" s="99" t="s">
        <v>83</v>
      </c>
      <c r="AY456" s="18" t="s">
        <v>204</v>
      </c>
      <c r="BE456" s="100">
        <f t="shared" si="44"/>
        <v>0</v>
      </c>
      <c r="BF456" s="100">
        <f t="shared" si="45"/>
        <v>0</v>
      </c>
      <c r="BG456" s="100">
        <f t="shared" si="46"/>
        <v>0</v>
      </c>
      <c r="BH456" s="100">
        <f t="shared" si="47"/>
        <v>0</v>
      </c>
      <c r="BI456" s="100">
        <f t="shared" si="48"/>
        <v>0</v>
      </c>
      <c r="BJ456" s="18" t="s">
        <v>81</v>
      </c>
      <c r="BK456" s="100">
        <f t="shared" si="49"/>
        <v>0</v>
      </c>
      <c r="BL456" s="18" t="s">
        <v>211</v>
      </c>
      <c r="BM456" s="99" t="s">
        <v>1614</v>
      </c>
    </row>
    <row r="457" spans="1:65" s="2" customFormat="1" ht="24.2" customHeight="1" x14ac:dyDescent="0.2">
      <c r="A457" s="111"/>
      <c r="B457" s="112"/>
      <c r="C457" s="215" t="s">
        <v>1374</v>
      </c>
      <c r="D457" s="215" t="s">
        <v>1071</v>
      </c>
      <c r="E457" s="216" t="s">
        <v>3933</v>
      </c>
      <c r="F457" s="217" t="s">
        <v>3934</v>
      </c>
      <c r="G457" s="218" t="s">
        <v>282</v>
      </c>
      <c r="H457" s="219">
        <v>3</v>
      </c>
      <c r="I457" s="220"/>
      <c r="J457" s="220">
        <f t="shared" si="40"/>
        <v>0</v>
      </c>
      <c r="K457" s="221"/>
      <c r="L457" s="222"/>
      <c r="M457" s="223" t="s">
        <v>1</v>
      </c>
      <c r="N457" s="224" t="s">
        <v>40</v>
      </c>
      <c r="O457" s="196">
        <v>0</v>
      </c>
      <c r="P457" s="196">
        <f t="shared" si="41"/>
        <v>0</v>
      </c>
      <c r="Q457" s="196">
        <v>0</v>
      </c>
      <c r="R457" s="196">
        <f t="shared" si="42"/>
        <v>0</v>
      </c>
      <c r="S457" s="196">
        <v>0</v>
      </c>
      <c r="T457" s="197">
        <f t="shared" si="43"/>
        <v>0</v>
      </c>
      <c r="U457" s="111"/>
      <c r="V457" s="111"/>
      <c r="W457" s="29"/>
      <c r="X457" s="29"/>
      <c r="Y457" s="29"/>
      <c r="Z457" s="29"/>
      <c r="AA457" s="29"/>
      <c r="AB457" s="29"/>
      <c r="AC457" s="29"/>
      <c r="AD457" s="29"/>
      <c r="AE457" s="29"/>
      <c r="AR457" s="99" t="s">
        <v>278</v>
      </c>
      <c r="AT457" s="99" t="s">
        <v>1071</v>
      </c>
      <c r="AU457" s="99" t="s">
        <v>83</v>
      </c>
      <c r="AY457" s="18" t="s">
        <v>204</v>
      </c>
      <c r="BE457" s="100">
        <f t="shared" si="44"/>
        <v>0</v>
      </c>
      <c r="BF457" s="100">
        <f t="shared" si="45"/>
        <v>0</v>
      </c>
      <c r="BG457" s="100">
        <f t="shared" si="46"/>
        <v>0</v>
      </c>
      <c r="BH457" s="100">
        <f t="shared" si="47"/>
        <v>0</v>
      </c>
      <c r="BI457" s="100">
        <f t="shared" si="48"/>
        <v>0</v>
      </c>
      <c r="BJ457" s="18" t="s">
        <v>81</v>
      </c>
      <c r="BK457" s="100">
        <f t="shared" si="49"/>
        <v>0</v>
      </c>
      <c r="BL457" s="18" t="s">
        <v>211</v>
      </c>
      <c r="BM457" s="99" t="s">
        <v>1617</v>
      </c>
    </row>
    <row r="458" spans="1:65" s="2" customFormat="1" ht="21.75" customHeight="1" x14ac:dyDescent="0.2">
      <c r="A458" s="111"/>
      <c r="B458" s="112"/>
      <c r="C458" s="215" t="s">
        <v>1618</v>
      </c>
      <c r="D458" s="215" t="s">
        <v>1071</v>
      </c>
      <c r="E458" s="216" t="s">
        <v>3935</v>
      </c>
      <c r="F458" s="217" t="s">
        <v>3936</v>
      </c>
      <c r="G458" s="218" t="s">
        <v>282</v>
      </c>
      <c r="H458" s="219">
        <v>4</v>
      </c>
      <c r="I458" s="220"/>
      <c r="J458" s="220">
        <f t="shared" si="40"/>
        <v>0</v>
      </c>
      <c r="K458" s="221"/>
      <c r="L458" s="222"/>
      <c r="M458" s="223" t="s">
        <v>1</v>
      </c>
      <c r="N458" s="224" t="s">
        <v>40</v>
      </c>
      <c r="O458" s="196">
        <v>0</v>
      </c>
      <c r="P458" s="196">
        <f t="shared" si="41"/>
        <v>0</v>
      </c>
      <c r="Q458" s="196">
        <v>0</v>
      </c>
      <c r="R458" s="196">
        <f t="shared" si="42"/>
        <v>0</v>
      </c>
      <c r="S458" s="196">
        <v>0</v>
      </c>
      <c r="T458" s="197">
        <f t="shared" si="43"/>
        <v>0</v>
      </c>
      <c r="U458" s="111"/>
      <c r="V458" s="111"/>
      <c r="W458" s="29"/>
      <c r="X458" s="29"/>
      <c r="Y458" s="29"/>
      <c r="Z458" s="29"/>
      <c r="AA458" s="29"/>
      <c r="AB458" s="29"/>
      <c r="AC458" s="29"/>
      <c r="AD458" s="29"/>
      <c r="AE458" s="29"/>
      <c r="AR458" s="99" t="s">
        <v>278</v>
      </c>
      <c r="AT458" s="99" t="s">
        <v>1071</v>
      </c>
      <c r="AU458" s="99" t="s">
        <v>83</v>
      </c>
      <c r="AY458" s="18" t="s">
        <v>204</v>
      </c>
      <c r="BE458" s="100">
        <f t="shared" si="44"/>
        <v>0</v>
      </c>
      <c r="BF458" s="100">
        <f t="shared" si="45"/>
        <v>0</v>
      </c>
      <c r="BG458" s="100">
        <f t="shared" si="46"/>
        <v>0</v>
      </c>
      <c r="BH458" s="100">
        <f t="shared" si="47"/>
        <v>0</v>
      </c>
      <c r="BI458" s="100">
        <f t="shared" si="48"/>
        <v>0</v>
      </c>
      <c r="BJ458" s="18" t="s">
        <v>81</v>
      </c>
      <c r="BK458" s="100">
        <f t="shared" si="49"/>
        <v>0</v>
      </c>
      <c r="BL458" s="18" t="s">
        <v>211</v>
      </c>
      <c r="BM458" s="99" t="s">
        <v>1621</v>
      </c>
    </row>
    <row r="459" spans="1:65" s="2" customFormat="1" ht="24.2" customHeight="1" x14ac:dyDescent="0.2">
      <c r="A459" s="111"/>
      <c r="B459" s="112"/>
      <c r="C459" s="215" t="s">
        <v>1378</v>
      </c>
      <c r="D459" s="215" t="s">
        <v>1071</v>
      </c>
      <c r="E459" s="216" t="s">
        <v>3937</v>
      </c>
      <c r="F459" s="217" t="s">
        <v>3938</v>
      </c>
      <c r="G459" s="218" t="s">
        <v>282</v>
      </c>
      <c r="H459" s="219">
        <v>4</v>
      </c>
      <c r="I459" s="220"/>
      <c r="J459" s="220">
        <f t="shared" si="40"/>
        <v>0</v>
      </c>
      <c r="K459" s="221"/>
      <c r="L459" s="222"/>
      <c r="M459" s="223" t="s">
        <v>1</v>
      </c>
      <c r="N459" s="224" t="s">
        <v>40</v>
      </c>
      <c r="O459" s="196">
        <v>0</v>
      </c>
      <c r="P459" s="196">
        <f t="shared" si="41"/>
        <v>0</v>
      </c>
      <c r="Q459" s="196">
        <v>0</v>
      </c>
      <c r="R459" s="196">
        <f t="shared" si="42"/>
        <v>0</v>
      </c>
      <c r="S459" s="196">
        <v>0</v>
      </c>
      <c r="T459" s="197">
        <f t="shared" si="43"/>
        <v>0</v>
      </c>
      <c r="U459" s="111"/>
      <c r="V459" s="111"/>
      <c r="W459" s="29"/>
      <c r="X459" s="29"/>
      <c r="Y459" s="29"/>
      <c r="Z459" s="29"/>
      <c r="AA459" s="29"/>
      <c r="AB459" s="29"/>
      <c r="AC459" s="29"/>
      <c r="AD459" s="29"/>
      <c r="AE459" s="29"/>
      <c r="AR459" s="99" t="s">
        <v>278</v>
      </c>
      <c r="AT459" s="99" t="s">
        <v>1071</v>
      </c>
      <c r="AU459" s="99" t="s">
        <v>83</v>
      </c>
      <c r="AY459" s="18" t="s">
        <v>204</v>
      </c>
      <c r="BE459" s="100">
        <f t="shared" si="44"/>
        <v>0</v>
      </c>
      <c r="BF459" s="100">
        <f t="shared" si="45"/>
        <v>0</v>
      </c>
      <c r="BG459" s="100">
        <f t="shared" si="46"/>
        <v>0</v>
      </c>
      <c r="BH459" s="100">
        <f t="shared" si="47"/>
        <v>0</v>
      </c>
      <c r="BI459" s="100">
        <f t="shared" si="48"/>
        <v>0</v>
      </c>
      <c r="BJ459" s="18" t="s">
        <v>81</v>
      </c>
      <c r="BK459" s="100">
        <f t="shared" si="49"/>
        <v>0</v>
      </c>
      <c r="BL459" s="18" t="s">
        <v>211</v>
      </c>
      <c r="BM459" s="99" t="s">
        <v>1624</v>
      </c>
    </row>
    <row r="460" spans="1:65" s="2" customFormat="1" ht="21.75" customHeight="1" x14ac:dyDescent="0.2">
      <c r="A460" s="111"/>
      <c r="B460" s="112"/>
      <c r="C460" s="215" t="s">
        <v>1626</v>
      </c>
      <c r="D460" s="215" t="s">
        <v>1071</v>
      </c>
      <c r="E460" s="216" t="s">
        <v>3939</v>
      </c>
      <c r="F460" s="217" t="s">
        <v>3940</v>
      </c>
      <c r="G460" s="218" t="s">
        <v>282</v>
      </c>
      <c r="H460" s="219">
        <v>6</v>
      </c>
      <c r="I460" s="220"/>
      <c r="J460" s="220">
        <f t="shared" si="40"/>
        <v>0</v>
      </c>
      <c r="K460" s="221"/>
      <c r="L460" s="222"/>
      <c r="M460" s="223" t="s">
        <v>1</v>
      </c>
      <c r="N460" s="224" t="s">
        <v>40</v>
      </c>
      <c r="O460" s="196">
        <v>0</v>
      </c>
      <c r="P460" s="196">
        <f t="shared" si="41"/>
        <v>0</v>
      </c>
      <c r="Q460" s="196">
        <v>0</v>
      </c>
      <c r="R460" s="196">
        <f t="shared" si="42"/>
        <v>0</v>
      </c>
      <c r="S460" s="196">
        <v>0</v>
      </c>
      <c r="T460" s="197">
        <f t="shared" si="43"/>
        <v>0</v>
      </c>
      <c r="U460" s="111"/>
      <c r="V460" s="111"/>
      <c r="W460" s="29"/>
      <c r="X460" s="29"/>
      <c r="Y460" s="29"/>
      <c r="Z460" s="29"/>
      <c r="AA460" s="29"/>
      <c r="AB460" s="29"/>
      <c r="AC460" s="29"/>
      <c r="AD460" s="29"/>
      <c r="AE460" s="29"/>
      <c r="AR460" s="99" t="s">
        <v>278</v>
      </c>
      <c r="AT460" s="99" t="s">
        <v>1071</v>
      </c>
      <c r="AU460" s="99" t="s">
        <v>83</v>
      </c>
      <c r="AY460" s="18" t="s">
        <v>204</v>
      </c>
      <c r="BE460" s="100">
        <f t="shared" si="44"/>
        <v>0</v>
      </c>
      <c r="BF460" s="100">
        <f t="shared" si="45"/>
        <v>0</v>
      </c>
      <c r="BG460" s="100">
        <f t="shared" si="46"/>
        <v>0</v>
      </c>
      <c r="BH460" s="100">
        <f t="shared" si="47"/>
        <v>0</v>
      </c>
      <c r="BI460" s="100">
        <f t="shared" si="48"/>
        <v>0</v>
      </c>
      <c r="BJ460" s="18" t="s">
        <v>81</v>
      </c>
      <c r="BK460" s="100">
        <f t="shared" si="49"/>
        <v>0</v>
      </c>
      <c r="BL460" s="18" t="s">
        <v>211</v>
      </c>
      <c r="BM460" s="99" t="s">
        <v>1629</v>
      </c>
    </row>
    <row r="461" spans="1:65" s="2" customFormat="1" ht="24.2" customHeight="1" x14ac:dyDescent="0.2">
      <c r="A461" s="111"/>
      <c r="B461" s="112"/>
      <c r="C461" s="215" t="s">
        <v>894</v>
      </c>
      <c r="D461" s="215" t="s">
        <v>1071</v>
      </c>
      <c r="E461" s="216" t="s">
        <v>3941</v>
      </c>
      <c r="F461" s="217" t="s">
        <v>3942</v>
      </c>
      <c r="G461" s="218" t="s">
        <v>282</v>
      </c>
      <c r="H461" s="219">
        <v>6</v>
      </c>
      <c r="I461" s="220"/>
      <c r="J461" s="220">
        <f t="shared" si="40"/>
        <v>0</v>
      </c>
      <c r="K461" s="221"/>
      <c r="L461" s="222"/>
      <c r="M461" s="223" t="s">
        <v>1</v>
      </c>
      <c r="N461" s="224" t="s">
        <v>40</v>
      </c>
      <c r="O461" s="196">
        <v>0</v>
      </c>
      <c r="P461" s="196">
        <f t="shared" si="41"/>
        <v>0</v>
      </c>
      <c r="Q461" s="196">
        <v>0</v>
      </c>
      <c r="R461" s="196">
        <f t="shared" si="42"/>
        <v>0</v>
      </c>
      <c r="S461" s="196">
        <v>0</v>
      </c>
      <c r="T461" s="197">
        <f t="shared" si="43"/>
        <v>0</v>
      </c>
      <c r="U461" s="111"/>
      <c r="V461" s="111"/>
      <c r="W461" s="29"/>
      <c r="X461" s="29"/>
      <c r="Y461" s="29"/>
      <c r="Z461" s="29"/>
      <c r="AA461" s="29"/>
      <c r="AB461" s="29"/>
      <c r="AC461" s="29"/>
      <c r="AD461" s="29"/>
      <c r="AE461" s="29"/>
      <c r="AR461" s="99" t="s">
        <v>278</v>
      </c>
      <c r="AT461" s="99" t="s">
        <v>1071</v>
      </c>
      <c r="AU461" s="99" t="s">
        <v>83</v>
      </c>
      <c r="AY461" s="18" t="s">
        <v>204</v>
      </c>
      <c r="BE461" s="100">
        <f t="shared" si="44"/>
        <v>0</v>
      </c>
      <c r="BF461" s="100">
        <f t="shared" si="45"/>
        <v>0</v>
      </c>
      <c r="BG461" s="100">
        <f t="shared" si="46"/>
        <v>0</v>
      </c>
      <c r="BH461" s="100">
        <f t="shared" si="47"/>
        <v>0</v>
      </c>
      <c r="BI461" s="100">
        <f t="shared" si="48"/>
        <v>0</v>
      </c>
      <c r="BJ461" s="18" t="s">
        <v>81</v>
      </c>
      <c r="BK461" s="100">
        <f t="shared" si="49"/>
        <v>0</v>
      </c>
      <c r="BL461" s="18" t="s">
        <v>211</v>
      </c>
      <c r="BM461" s="99" t="s">
        <v>1632</v>
      </c>
    </row>
    <row r="462" spans="1:65" s="2" customFormat="1" ht="21.75" customHeight="1" x14ac:dyDescent="0.2">
      <c r="A462" s="111"/>
      <c r="B462" s="112"/>
      <c r="C462" s="215" t="s">
        <v>1633</v>
      </c>
      <c r="D462" s="215" t="s">
        <v>1071</v>
      </c>
      <c r="E462" s="216" t="s">
        <v>3943</v>
      </c>
      <c r="F462" s="217" t="s">
        <v>3944</v>
      </c>
      <c r="G462" s="218" t="s">
        <v>282</v>
      </c>
      <c r="H462" s="219">
        <v>3</v>
      </c>
      <c r="I462" s="220"/>
      <c r="J462" s="220">
        <f t="shared" si="40"/>
        <v>0</v>
      </c>
      <c r="K462" s="221"/>
      <c r="L462" s="222"/>
      <c r="M462" s="223" t="s">
        <v>1</v>
      </c>
      <c r="N462" s="224" t="s">
        <v>40</v>
      </c>
      <c r="O462" s="196">
        <v>0</v>
      </c>
      <c r="P462" s="196">
        <f t="shared" si="41"/>
        <v>0</v>
      </c>
      <c r="Q462" s="196">
        <v>0</v>
      </c>
      <c r="R462" s="196">
        <f t="shared" si="42"/>
        <v>0</v>
      </c>
      <c r="S462" s="196">
        <v>0</v>
      </c>
      <c r="T462" s="197">
        <f t="shared" si="43"/>
        <v>0</v>
      </c>
      <c r="U462" s="111"/>
      <c r="V462" s="111"/>
      <c r="W462" s="29"/>
      <c r="X462" s="29"/>
      <c r="Y462" s="29"/>
      <c r="Z462" s="29"/>
      <c r="AA462" s="29"/>
      <c r="AB462" s="29"/>
      <c r="AC462" s="29"/>
      <c r="AD462" s="29"/>
      <c r="AE462" s="29"/>
      <c r="AR462" s="99" t="s">
        <v>278</v>
      </c>
      <c r="AT462" s="99" t="s">
        <v>1071</v>
      </c>
      <c r="AU462" s="99" t="s">
        <v>83</v>
      </c>
      <c r="AY462" s="18" t="s">
        <v>204</v>
      </c>
      <c r="BE462" s="100">
        <f t="shared" si="44"/>
        <v>0</v>
      </c>
      <c r="BF462" s="100">
        <f t="shared" si="45"/>
        <v>0</v>
      </c>
      <c r="BG462" s="100">
        <f t="shared" si="46"/>
        <v>0</v>
      </c>
      <c r="BH462" s="100">
        <f t="shared" si="47"/>
        <v>0</v>
      </c>
      <c r="BI462" s="100">
        <f t="shared" si="48"/>
        <v>0</v>
      </c>
      <c r="BJ462" s="18" t="s">
        <v>81</v>
      </c>
      <c r="BK462" s="100">
        <f t="shared" si="49"/>
        <v>0</v>
      </c>
      <c r="BL462" s="18" t="s">
        <v>211</v>
      </c>
      <c r="BM462" s="99" t="s">
        <v>1636</v>
      </c>
    </row>
    <row r="463" spans="1:65" s="2" customFormat="1" ht="21.75" customHeight="1" x14ac:dyDescent="0.2">
      <c r="A463" s="111"/>
      <c r="B463" s="112"/>
      <c r="C463" s="215" t="s">
        <v>897</v>
      </c>
      <c r="D463" s="215" t="s">
        <v>1071</v>
      </c>
      <c r="E463" s="216" t="s">
        <v>3945</v>
      </c>
      <c r="F463" s="217" t="s">
        <v>3946</v>
      </c>
      <c r="G463" s="218" t="s">
        <v>282</v>
      </c>
      <c r="H463" s="219">
        <v>3</v>
      </c>
      <c r="I463" s="220"/>
      <c r="J463" s="220">
        <f t="shared" si="40"/>
        <v>0</v>
      </c>
      <c r="K463" s="221"/>
      <c r="L463" s="222"/>
      <c r="M463" s="223" t="s">
        <v>1</v>
      </c>
      <c r="N463" s="224" t="s">
        <v>40</v>
      </c>
      <c r="O463" s="196">
        <v>0</v>
      </c>
      <c r="P463" s="196">
        <f t="shared" si="41"/>
        <v>0</v>
      </c>
      <c r="Q463" s="196">
        <v>0</v>
      </c>
      <c r="R463" s="196">
        <f t="shared" si="42"/>
        <v>0</v>
      </c>
      <c r="S463" s="196">
        <v>0</v>
      </c>
      <c r="T463" s="197">
        <f t="shared" si="43"/>
        <v>0</v>
      </c>
      <c r="U463" s="111"/>
      <c r="V463" s="111"/>
      <c r="W463" s="29"/>
      <c r="X463" s="29"/>
      <c r="Y463" s="29"/>
      <c r="Z463" s="29"/>
      <c r="AA463" s="29"/>
      <c r="AB463" s="29"/>
      <c r="AC463" s="29"/>
      <c r="AD463" s="29"/>
      <c r="AE463" s="29"/>
      <c r="AR463" s="99" t="s">
        <v>278</v>
      </c>
      <c r="AT463" s="99" t="s">
        <v>1071</v>
      </c>
      <c r="AU463" s="99" t="s">
        <v>83</v>
      </c>
      <c r="AY463" s="18" t="s">
        <v>204</v>
      </c>
      <c r="BE463" s="100">
        <f t="shared" si="44"/>
        <v>0</v>
      </c>
      <c r="BF463" s="100">
        <f t="shared" si="45"/>
        <v>0</v>
      </c>
      <c r="BG463" s="100">
        <f t="shared" si="46"/>
        <v>0</v>
      </c>
      <c r="BH463" s="100">
        <f t="shared" si="47"/>
        <v>0</v>
      </c>
      <c r="BI463" s="100">
        <f t="shared" si="48"/>
        <v>0</v>
      </c>
      <c r="BJ463" s="18" t="s">
        <v>81</v>
      </c>
      <c r="BK463" s="100">
        <f t="shared" si="49"/>
        <v>0</v>
      </c>
      <c r="BL463" s="18" t="s">
        <v>211</v>
      </c>
      <c r="BM463" s="99" t="s">
        <v>1639</v>
      </c>
    </row>
    <row r="464" spans="1:65" s="2" customFormat="1" ht="24.2" customHeight="1" x14ac:dyDescent="0.2">
      <c r="A464" s="111"/>
      <c r="B464" s="112"/>
      <c r="C464" s="215" t="s">
        <v>1642</v>
      </c>
      <c r="D464" s="215" t="s">
        <v>1071</v>
      </c>
      <c r="E464" s="216" t="s">
        <v>3947</v>
      </c>
      <c r="F464" s="217" t="s">
        <v>3948</v>
      </c>
      <c r="G464" s="218" t="s">
        <v>282</v>
      </c>
      <c r="H464" s="219">
        <v>3</v>
      </c>
      <c r="I464" s="220"/>
      <c r="J464" s="220">
        <f t="shared" si="40"/>
        <v>0</v>
      </c>
      <c r="K464" s="221"/>
      <c r="L464" s="222"/>
      <c r="M464" s="223" t="s">
        <v>1</v>
      </c>
      <c r="N464" s="224" t="s">
        <v>40</v>
      </c>
      <c r="O464" s="196">
        <v>0</v>
      </c>
      <c r="P464" s="196">
        <f t="shared" si="41"/>
        <v>0</v>
      </c>
      <c r="Q464" s="196">
        <v>0</v>
      </c>
      <c r="R464" s="196">
        <f t="shared" si="42"/>
        <v>0</v>
      </c>
      <c r="S464" s="196">
        <v>0</v>
      </c>
      <c r="T464" s="197">
        <f t="shared" si="43"/>
        <v>0</v>
      </c>
      <c r="U464" s="111"/>
      <c r="V464" s="111"/>
      <c r="W464" s="29"/>
      <c r="X464" s="29"/>
      <c r="Y464" s="29"/>
      <c r="Z464" s="29"/>
      <c r="AA464" s="29"/>
      <c r="AB464" s="29"/>
      <c r="AC464" s="29"/>
      <c r="AD464" s="29"/>
      <c r="AE464" s="29"/>
      <c r="AR464" s="99" t="s">
        <v>278</v>
      </c>
      <c r="AT464" s="99" t="s">
        <v>1071</v>
      </c>
      <c r="AU464" s="99" t="s">
        <v>83</v>
      </c>
      <c r="AY464" s="18" t="s">
        <v>204</v>
      </c>
      <c r="BE464" s="100">
        <f t="shared" si="44"/>
        <v>0</v>
      </c>
      <c r="BF464" s="100">
        <f t="shared" si="45"/>
        <v>0</v>
      </c>
      <c r="BG464" s="100">
        <f t="shared" si="46"/>
        <v>0</v>
      </c>
      <c r="BH464" s="100">
        <f t="shared" si="47"/>
        <v>0</v>
      </c>
      <c r="BI464" s="100">
        <f t="shared" si="48"/>
        <v>0</v>
      </c>
      <c r="BJ464" s="18" t="s">
        <v>81</v>
      </c>
      <c r="BK464" s="100">
        <f t="shared" si="49"/>
        <v>0</v>
      </c>
      <c r="BL464" s="18" t="s">
        <v>211</v>
      </c>
      <c r="BM464" s="99" t="s">
        <v>1645</v>
      </c>
    </row>
    <row r="465" spans="1:65" s="2" customFormat="1" ht="21.75" customHeight="1" x14ac:dyDescent="0.2">
      <c r="A465" s="111"/>
      <c r="B465" s="112"/>
      <c r="C465" s="215" t="s">
        <v>905</v>
      </c>
      <c r="D465" s="215" t="s">
        <v>1071</v>
      </c>
      <c r="E465" s="216" t="s">
        <v>3949</v>
      </c>
      <c r="F465" s="217" t="s">
        <v>3950</v>
      </c>
      <c r="G465" s="218" t="s">
        <v>282</v>
      </c>
      <c r="H465" s="219">
        <v>4</v>
      </c>
      <c r="I465" s="220"/>
      <c r="J465" s="220">
        <f t="shared" si="40"/>
        <v>0</v>
      </c>
      <c r="K465" s="221"/>
      <c r="L465" s="222"/>
      <c r="M465" s="223" t="s">
        <v>1</v>
      </c>
      <c r="N465" s="224" t="s">
        <v>40</v>
      </c>
      <c r="O465" s="196">
        <v>0</v>
      </c>
      <c r="P465" s="196">
        <f t="shared" si="41"/>
        <v>0</v>
      </c>
      <c r="Q465" s="196">
        <v>0</v>
      </c>
      <c r="R465" s="196">
        <f t="shared" si="42"/>
        <v>0</v>
      </c>
      <c r="S465" s="196">
        <v>0</v>
      </c>
      <c r="T465" s="197">
        <f t="shared" si="43"/>
        <v>0</v>
      </c>
      <c r="U465" s="111"/>
      <c r="V465" s="111"/>
      <c r="W465" s="29"/>
      <c r="X465" s="29"/>
      <c r="Y465" s="29"/>
      <c r="Z465" s="29"/>
      <c r="AA465" s="29"/>
      <c r="AB465" s="29"/>
      <c r="AC465" s="29"/>
      <c r="AD465" s="29"/>
      <c r="AE465" s="29"/>
      <c r="AR465" s="99" t="s">
        <v>278</v>
      </c>
      <c r="AT465" s="99" t="s">
        <v>1071</v>
      </c>
      <c r="AU465" s="99" t="s">
        <v>83</v>
      </c>
      <c r="AY465" s="18" t="s">
        <v>204</v>
      </c>
      <c r="BE465" s="100">
        <f t="shared" si="44"/>
        <v>0</v>
      </c>
      <c r="BF465" s="100">
        <f t="shared" si="45"/>
        <v>0</v>
      </c>
      <c r="BG465" s="100">
        <f t="shared" si="46"/>
        <v>0</v>
      </c>
      <c r="BH465" s="100">
        <f t="shared" si="47"/>
        <v>0</v>
      </c>
      <c r="BI465" s="100">
        <f t="shared" si="48"/>
        <v>0</v>
      </c>
      <c r="BJ465" s="18" t="s">
        <v>81</v>
      </c>
      <c r="BK465" s="100">
        <f t="shared" si="49"/>
        <v>0</v>
      </c>
      <c r="BL465" s="18" t="s">
        <v>211</v>
      </c>
      <c r="BM465" s="99" t="s">
        <v>1650</v>
      </c>
    </row>
    <row r="466" spans="1:65" s="2" customFormat="1" ht="24.2" customHeight="1" x14ac:dyDescent="0.2">
      <c r="A466" s="111"/>
      <c r="B466" s="112"/>
      <c r="C466" s="215" t="s">
        <v>1656</v>
      </c>
      <c r="D466" s="215" t="s">
        <v>1071</v>
      </c>
      <c r="E466" s="216" t="s">
        <v>3951</v>
      </c>
      <c r="F466" s="217" t="s">
        <v>3952</v>
      </c>
      <c r="G466" s="218" t="s">
        <v>282</v>
      </c>
      <c r="H466" s="219">
        <v>4</v>
      </c>
      <c r="I466" s="220"/>
      <c r="J466" s="220">
        <f t="shared" si="40"/>
        <v>0</v>
      </c>
      <c r="K466" s="221"/>
      <c r="L466" s="222"/>
      <c r="M466" s="223" t="s">
        <v>1</v>
      </c>
      <c r="N466" s="224" t="s">
        <v>40</v>
      </c>
      <c r="O466" s="196">
        <v>0</v>
      </c>
      <c r="P466" s="196">
        <f t="shared" si="41"/>
        <v>0</v>
      </c>
      <c r="Q466" s="196">
        <v>0</v>
      </c>
      <c r="R466" s="196">
        <f t="shared" si="42"/>
        <v>0</v>
      </c>
      <c r="S466" s="196">
        <v>0</v>
      </c>
      <c r="T466" s="197">
        <f t="shared" si="43"/>
        <v>0</v>
      </c>
      <c r="U466" s="111"/>
      <c r="V466" s="111"/>
      <c r="W466" s="29"/>
      <c r="X466" s="29"/>
      <c r="Y466" s="29"/>
      <c r="Z466" s="29"/>
      <c r="AA466" s="29"/>
      <c r="AB466" s="29"/>
      <c r="AC466" s="29"/>
      <c r="AD466" s="29"/>
      <c r="AE466" s="29"/>
      <c r="AR466" s="99" t="s">
        <v>278</v>
      </c>
      <c r="AT466" s="99" t="s">
        <v>1071</v>
      </c>
      <c r="AU466" s="99" t="s">
        <v>83</v>
      </c>
      <c r="AY466" s="18" t="s">
        <v>204</v>
      </c>
      <c r="BE466" s="100">
        <f t="shared" si="44"/>
        <v>0</v>
      </c>
      <c r="BF466" s="100">
        <f t="shared" si="45"/>
        <v>0</v>
      </c>
      <c r="BG466" s="100">
        <f t="shared" si="46"/>
        <v>0</v>
      </c>
      <c r="BH466" s="100">
        <f t="shared" si="47"/>
        <v>0</v>
      </c>
      <c r="BI466" s="100">
        <f t="shared" si="48"/>
        <v>0</v>
      </c>
      <c r="BJ466" s="18" t="s">
        <v>81</v>
      </c>
      <c r="BK466" s="100">
        <f t="shared" si="49"/>
        <v>0</v>
      </c>
      <c r="BL466" s="18" t="s">
        <v>211</v>
      </c>
      <c r="BM466" s="99" t="s">
        <v>1659</v>
      </c>
    </row>
    <row r="467" spans="1:65" s="2" customFormat="1" ht="21.75" customHeight="1" x14ac:dyDescent="0.2">
      <c r="A467" s="111"/>
      <c r="B467" s="112"/>
      <c r="C467" s="215" t="s">
        <v>913</v>
      </c>
      <c r="D467" s="215" t="s">
        <v>1071</v>
      </c>
      <c r="E467" s="216" t="s">
        <v>3953</v>
      </c>
      <c r="F467" s="217" t="s">
        <v>3954</v>
      </c>
      <c r="G467" s="218" t="s">
        <v>282</v>
      </c>
      <c r="H467" s="219">
        <v>1</v>
      </c>
      <c r="I467" s="220"/>
      <c r="J467" s="220">
        <f t="shared" si="40"/>
        <v>0</v>
      </c>
      <c r="K467" s="221"/>
      <c r="L467" s="222"/>
      <c r="M467" s="223" t="s">
        <v>1</v>
      </c>
      <c r="N467" s="224" t="s">
        <v>40</v>
      </c>
      <c r="O467" s="196">
        <v>0</v>
      </c>
      <c r="P467" s="196">
        <f t="shared" si="41"/>
        <v>0</v>
      </c>
      <c r="Q467" s="196">
        <v>0</v>
      </c>
      <c r="R467" s="196">
        <f t="shared" si="42"/>
        <v>0</v>
      </c>
      <c r="S467" s="196">
        <v>0</v>
      </c>
      <c r="T467" s="197">
        <f t="shared" si="43"/>
        <v>0</v>
      </c>
      <c r="U467" s="111"/>
      <c r="V467" s="111"/>
      <c r="W467" s="29"/>
      <c r="X467" s="29"/>
      <c r="Y467" s="29"/>
      <c r="Z467" s="29"/>
      <c r="AA467" s="29"/>
      <c r="AB467" s="29"/>
      <c r="AC467" s="29"/>
      <c r="AD467" s="29"/>
      <c r="AE467" s="29"/>
      <c r="AR467" s="99" t="s">
        <v>278</v>
      </c>
      <c r="AT467" s="99" t="s">
        <v>1071</v>
      </c>
      <c r="AU467" s="99" t="s">
        <v>83</v>
      </c>
      <c r="AY467" s="18" t="s">
        <v>204</v>
      </c>
      <c r="BE467" s="100">
        <f t="shared" si="44"/>
        <v>0</v>
      </c>
      <c r="BF467" s="100">
        <f t="shared" si="45"/>
        <v>0</v>
      </c>
      <c r="BG467" s="100">
        <f t="shared" si="46"/>
        <v>0</v>
      </c>
      <c r="BH467" s="100">
        <f t="shared" si="47"/>
        <v>0</v>
      </c>
      <c r="BI467" s="100">
        <f t="shared" si="48"/>
        <v>0</v>
      </c>
      <c r="BJ467" s="18" t="s">
        <v>81</v>
      </c>
      <c r="BK467" s="100">
        <f t="shared" si="49"/>
        <v>0</v>
      </c>
      <c r="BL467" s="18" t="s">
        <v>211</v>
      </c>
      <c r="BM467" s="99" t="s">
        <v>1662</v>
      </c>
    </row>
    <row r="468" spans="1:65" s="2" customFormat="1" ht="24.2" customHeight="1" x14ac:dyDescent="0.2">
      <c r="A468" s="111"/>
      <c r="B468" s="112"/>
      <c r="C468" s="215" t="s">
        <v>1664</v>
      </c>
      <c r="D468" s="215" t="s">
        <v>1071</v>
      </c>
      <c r="E468" s="216" t="s">
        <v>3955</v>
      </c>
      <c r="F468" s="217" t="s">
        <v>3956</v>
      </c>
      <c r="G468" s="218" t="s">
        <v>282</v>
      </c>
      <c r="H468" s="219">
        <v>1</v>
      </c>
      <c r="I468" s="220"/>
      <c r="J468" s="220">
        <f t="shared" si="40"/>
        <v>0</v>
      </c>
      <c r="K468" s="221"/>
      <c r="L468" s="222"/>
      <c r="M468" s="223" t="s">
        <v>1</v>
      </c>
      <c r="N468" s="224" t="s">
        <v>40</v>
      </c>
      <c r="O468" s="196">
        <v>0</v>
      </c>
      <c r="P468" s="196">
        <f t="shared" si="41"/>
        <v>0</v>
      </c>
      <c r="Q468" s="196">
        <v>0</v>
      </c>
      <c r="R468" s="196">
        <f t="shared" si="42"/>
        <v>0</v>
      </c>
      <c r="S468" s="196">
        <v>0</v>
      </c>
      <c r="T468" s="197">
        <f t="shared" si="43"/>
        <v>0</v>
      </c>
      <c r="U468" s="111"/>
      <c r="V468" s="111"/>
      <c r="W468" s="29"/>
      <c r="X468" s="29"/>
      <c r="Y468" s="29"/>
      <c r="Z468" s="29"/>
      <c r="AA468" s="29"/>
      <c r="AB468" s="29"/>
      <c r="AC468" s="29"/>
      <c r="AD468" s="29"/>
      <c r="AE468" s="29"/>
      <c r="AR468" s="99" t="s">
        <v>278</v>
      </c>
      <c r="AT468" s="99" t="s">
        <v>1071</v>
      </c>
      <c r="AU468" s="99" t="s">
        <v>83</v>
      </c>
      <c r="AY468" s="18" t="s">
        <v>204</v>
      </c>
      <c r="BE468" s="100">
        <f t="shared" si="44"/>
        <v>0</v>
      </c>
      <c r="BF468" s="100">
        <f t="shared" si="45"/>
        <v>0</v>
      </c>
      <c r="BG468" s="100">
        <f t="shared" si="46"/>
        <v>0</v>
      </c>
      <c r="BH468" s="100">
        <f t="shared" si="47"/>
        <v>0</v>
      </c>
      <c r="BI468" s="100">
        <f t="shared" si="48"/>
        <v>0</v>
      </c>
      <c r="BJ468" s="18" t="s">
        <v>81</v>
      </c>
      <c r="BK468" s="100">
        <f t="shared" si="49"/>
        <v>0</v>
      </c>
      <c r="BL468" s="18" t="s">
        <v>211</v>
      </c>
      <c r="BM468" s="99" t="s">
        <v>1667</v>
      </c>
    </row>
    <row r="469" spans="1:65" s="2" customFormat="1" ht="21.75" customHeight="1" x14ac:dyDescent="0.2">
      <c r="A469" s="111"/>
      <c r="B469" s="112"/>
      <c r="C469" s="215" t="s">
        <v>917</v>
      </c>
      <c r="D469" s="215" t="s">
        <v>1071</v>
      </c>
      <c r="E469" s="216" t="s">
        <v>3957</v>
      </c>
      <c r="F469" s="217" t="s">
        <v>3958</v>
      </c>
      <c r="G469" s="218" t="s">
        <v>282</v>
      </c>
      <c r="H469" s="219">
        <v>1</v>
      </c>
      <c r="I469" s="220"/>
      <c r="J469" s="220">
        <f t="shared" si="40"/>
        <v>0</v>
      </c>
      <c r="K469" s="221"/>
      <c r="L469" s="222"/>
      <c r="M469" s="223" t="s">
        <v>1</v>
      </c>
      <c r="N469" s="224" t="s">
        <v>40</v>
      </c>
      <c r="O469" s="196">
        <v>0</v>
      </c>
      <c r="P469" s="196">
        <f t="shared" si="41"/>
        <v>0</v>
      </c>
      <c r="Q469" s="196">
        <v>0</v>
      </c>
      <c r="R469" s="196">
        <f t="shared" si="42"/>
        <v>0</v>
      </c>
      <c r="S469" s="196">
        <v>0</v>
      </c>
      <c r="T469" s="197">
        <f t="shared" si="43"/>
        <v>0</v>
      </c>
      <c r="U469" s="111"/>
      <c r="V469" s="111"/>
      <c r="W469" s="29"/>
      <c r="X469" s="29"/>
      <c r="Y469" s="29"/>
      <c r="Z469" s="29"/>
      <c r="AA469" s="29"/>
      <c r="AB469" s="29"/>
      <c r="AC469" s="29"/>
      <c r="AD469" s="29"/>
      <c r="AE469" s="29"/>
      <c r="AR469" s="99" t="s">
        <v>278</v>
      </c>
      <c r="AT469" s="99" t="s">
        <v>1071</v>
      </c>
      <c r="AU469" s="99" t="s">
        <v>83</v>
      </c>
      <c r="AY469" s="18" t="s">
        <v>204</v>
      </c>
      <c r="BE469" s="100">
        <f t="shared" si="44"/>
        <v>0</v>
      </c>
      <c r="BF469" s="100">
        <f t="shared" si="45"/>
        <v>0</v>
      </c>
      <c r="BG469" s="100">
        <f t="shared" si="46"/>
        <v>0</v>
      </c>
      <c r="BH469" s="100">
        <f t="shared" si="47"/>
        <v>0</v>
      </c>
      <c r="BI469" s="100">
        <f t="shared" si="48"/>
        <v>0</v>
      </c>
      <c r="BJ469" s="18" t="s">
        <v>81</v>
      </c>
      <c r="BK469" s="100">
        <f t="shared" si="49"/>
        <v>0</v>
      </c>
      <c r="BL469" s="18" t="s">
        <v>211</v>
      </c>
      <c r="BM469" s="99" t="s">
        <v>1670</v>
      </c>
    </row>
    <row r="470" spans="1:65" s="2" customFormat="1" ht="24.2" customHeight="1" x14ac:dyDescent="0.2">
      <c r="A470" s="111"/>
      <c r="B470" s="112"/>
      <c r="C470" s="215" t="s">
        <v>1672</v>
      </c>
      <c r="D470" s="215" t="s">
        <v>1071</v>
      </c>
      <c r="E470" s="216" t="s">
        <v>3959</v>
      </c>
      <c r="F470" s="217" t="s">
        <v>3960</v>
      </c>
      <c r="G470" s="218" t="s">
        <v>282</v>
      </c>
      <c r="H470" s="219">
        <v>1</v>
      </c>
      <c r="I470" s="220"/>
      <c r="J470" s="220">
        <f t="shared" si="40"/>
        <v>0</v>
      </c>
      <c r="K470" s="221"/>
      <c r="L470" s="222"/>
      <c r="M470" s="223" t="s">
        <v>1</v>
      </c>
      <c r="N470" s="224" t="s">
        <v>40</v>
      </c>
      <c r="O470" s="196">
        <v>0</v>
      </c>
      <c r="P470" s="196">
        <f t="shared" si="41"/>
        <v>0</v>
      </c>
      <c r="Q470" s="196">
        <v>0</v>
      </c>
      <c r="R470" s="196">
        <f t="shared" si="42"/>
        <v>0</v>
      </c>
      <c r="S470" s="196">
        <v>0</v>
      </c>
      <c r="T470" s="197">
        <f t="shared" si="43"/>
        <v>0</v>
      </c>
      <c r="U470" s="111"/>
      <c r="V470" s="111"/>
      <c r="W470" s="29"/>
      <c r="X470" s="29"/>
      <c r="Y470" s="29"/>
      <c r="Z470" s="29"/>
      <c r="AA470" s="29"/>
      <c r="AB470" s="29"/>
      <c r="AC470" s="29"/>
      <c r="AD470" s="29"/>
      <c r="AE470" s="29"/>
      <c r="AR470" s="99" t="s">
        <v>278</v>
      </c>
      <c r="AT470" s="99" t="s">
        <v>1071</v>
      </c>
      <c r="AU470" s="99" t="s">
        <v>83</v>
      </c>
      <c r="AY470" s="18" t="s">
        <v>204</v>
      </c>
      <c r="BE470" s="100">
        <f t="shared" si="44"/>
        <v>0</v>
      </c>
      <c r="BF470" s="100">
        <f t="shared" si="45"/>
        <v>0</v>
      </c>
      <c r="BG470" s="100">
        <f t="shared" si="46"/>
        <v>0</v>
      </c>
      <c r="BH470" s="100">
        <f t="shared" si="47"/>
        <v>0</v>
      </c>
      <c r="BI470" s="100">
        <f t="shared" si="48"/>
        <v>0</v>
      </c>
      <c r="BJ470" s="18" t="s">
        <v>81</v>
      </c>
      <c r="BK470" s="100">
        <f t="shared" si="49"/>
        <v>0</v>
      </c>
      <c r="BL470" s="18" t="s">
        <v>211</v>
      </c>
      <c r="BM470" s="99" t="s">
        <v>1673</v>
      </c>
    </row>
    <row r="471" spans="1:65" s="2" customFormat="1" ht="16.5" customHeight="1" x14ac:dyDescent="0.2">
      <c r="A471" s="111"/>
      <c r="B471" s="112"/>
      <c r="C471" s="215" t="s">
        <v>920</v>
      </c>
      <c r="D471" s="215" t="s">
        <v>1071</v>
      </c>
      <c r="E471" s="216" t="s">
        <v>3961</v>
      </c>
      <c r="F471" s="217" t="s">
        <v>3962</v>
      </c>
      <c r="G471" s="218" t="s">
        <v>1421</v>
      </c>
      <c r="H471" s="219">
        <v>1</v>
      </c>
      <c r="I471" s="220"/>
      <c r="J471" s="220">
        <f t="shared" si="40"/>
        <v>0</v>
      </c>
      <c r="K471" s="221"/>
      <c r="L471" s="222"/>
      <c r="M471" s="223" t="s">
        <v>1</v>
      </c>
      <c r="N471" s="224" t="s">
        <v>40</v>
      </c>
      <c r="O471" s="196">
        <v>0</v>
      </c>
      <c r="P471" s="196">
        <f t="shared" si="41"/>
        <v>0</v>
      </c>
      <c r="Q471" s="196">
        <v>0</v>
      </c>
      <c r="R471" s="196">
        <f t="shared" si="42"/>
        <v>0</v>
      </c>
      <c r="S471" s="196">
        <v>0</v>
      </c>
      <c r="T471" s="197">
        <f t="shared" si="43"/>
        <v>0</v>
      </c>
      <c r="U471" s="111"/>
      <c r="V471" s="111"/>
      <c r="W471" s="29"/>
      <c r="X471" s="29"/>
      <c r="Y471" s="29"/>
      <c r="Z471" s="29"/>
      <c r="AA471" s="29"/>
      <c r="AB471" s="29"/>
      <c r="AC471" s="29"/>
      <c r="AD471" s="29"/>
      <c r="AE471" s="29"/>
      <c r="AR471" s="99" t="s">
        <v>278</v>
      </c>
      <c r="AT471" s="99" t="s">
        <v>1071</v>
      </c>
      <c r="AU471" s="99" t="s">
        <v>83</v>
      </c>
      <c r="AY471" s="18" t="s">
        <v>204</v>
      </c>
      <c r="BE471" s="100">
        <f t="shared" si="44"/>
        <v>0</v>
      </c>
      <c r="BF471" s="100">
        <f t="shared" si="45"/>
        <v>0</v>
      </c>
      <c r="BG471" s="100">
        <f t="shared" si="46"/>
        <v>0</v>
      </c>
      <c r="BH471" s="100">
        <f t="shared" si="47"/>
        <v>0</v>
      </c>
      <c r="BI471" s="100">
        <f t="shared" si="48"/>
        <v>0</v>
      </c>
      <c r="BJ471" s="18" t="s">
        <v>81</v>
      </c>
      <c r="BK471" s="100">
        <f t="shared" si="49"/>
        <v>0</v>
      </c>
      <c r="BL471" s="18" t="s">
        <v>211</v>
      </c>
      <c r="BM471" s="99" t="s">
        <v>1679</v>
      </c>
    </row>
    <row r="472" spans="1:65" s="2" customFormat="1" ht="16.5" customHeight="1" x14ac:dyDescent="0.2">
      <c r="A472" s="111"/>
      <c r="B472" s="112"/>
      <c r="C472" s="187" t="s">
        <v>1681</v>
      </c>
      <c r="D472" s="187" t="s">
        <v>207</v>
      </c>
      <c r="E472" s="188" t="s">
        <v>3963</v>
      </c>
      <c r="F472" s="189" t="s">
        <v>3964</v>
      </c>
      <c r="G472" s="190" t="s">
        <v>282</v>
      </c>
      <c r="H472" s="191">
        <v>1</v>
      </c>
      <c r="I472" s="192"/>
      <c r="J472" s="192">
        <f t="shared" si="40"/>
        <v>0</v>
      </c>
      <c r="K472" s="193"/>
      <c r="L472" s="112"/>
      <c r="M472" s="194" t="s">
        <v>1</v>
      </c>
      <c r="N472" s="195" t="s">
        <v>40</v>
      </c>
      <c r="O472" s="196">
        <v>0</v>
      </c>
      <c r="P472" s="196">
        <f t="shared" si="41"/>
        <v>0</v>
      </c>
      <c r="Q472" s="196">
        <v>0</v>
      </c>
      <c r="R472" s="196">
        <f t="shared" si="42"/>
        <v>0</v>
      </c>
      <c r="S472" s="196">
        <v>0</v>
      </c>
      <c r="T472" s="197">
        <f t="shared" si="43"/>
        <v>0</v>
      </c>
      <c r="U472" s="111"/>
      <c r="V472" s="111"/>
      <c r="W472" s="29"/>
      <c r="X472" s="29"/>
      <c r="Y472" s="29"/>
      <c r="Z472" s="29"/>
      <c r="AA472" s="29"/>
      <c r="AB472" s="29"/>
      <c r="AC472" s="29"/>
      <c r="AD472" s="29"/>
      <c r="AE472" s="29"/>
      <c r="AR472" s="99" t="s">
        <v>211</v>
      </c>
      <c r="AT472" s="99" t="s">
        <v>207</v>
      </c>
      <c r="AU472" s="99" t="s">
        <v>83</v>
      </c>
      <c r="AY472" s="18" t="s">
        <v>204</v>
      </c>
      <c r="BE472" s="100">
        <f t="shared" si="44"/>
        <v>0</v>
      </c>
      <c r="BF472" s="100">
        <f t="shared" si="45"/>
        <v>0</v>
      </c>
      <c r="BG472" s="100">
        <f t="shared" si="46"/>
        <v>0</v>
      </c>
      <c r="BH472" s="100">
        <f t="shared" si="47"/>
        <v>0</v>
      </c>
      <c r="BI472" s="100">
        <f t="shared" si="48"/>
        <v>0</v>
      </c>
      <c r="BJ472" s="18" t="s">
        <v>81</v>
      </c>
      <c r="BK472" s="100">
        <f t="shared" si="49"/>
        <v>0</v>
      </c>
      <c r="BL472" s="18" t="s">
        <v>211</v>
      </c>
      <c r="BM472" s="99" t="s">
        <v>1684</v>
      </c>
    </row>
    <row r="473" spans="1:65" s="2" customFormat="1" ht="16.5" customHeight="1" x14ac:dyDescent="0.2">
      <c r="A473" s="111"/>
      <c r="B473" s="112"/>
      <c r="C473" s="187" t="s">
        <v>924</v>
      </c>
      <c r="D473" s="187" t="s">
        <v>207</v>
      </c>
      <c r="E473" s="188" t="s">
        <v>3965</v>
      </c>
      <c r="F473" s="189" t="s">
        <v>3966</v>
      </c>
      <c r="G473" s="190" t="s">
        <v>282</v>
      </c>
      <c r="H473" s="191">
        <v>4</v>
      </c>
      <c r="I473" s="192"/>
      <c r="J473" s="192">
        <f t="shared" si="40"/>
        <v>0</v>
      </c>
      <c r="K473" s="193"/>
      <c r="L473" s="112"/>
      <c r="M473" s="194" t="s">
        <v>1</v>
      </c>
      <c r="N473" s="195" t="s">
        <v>40</v>
      </c>
      <c r="O473" s="196">
        <v>0</v>
      </c>
      <c r="P473" s="196">
        <f t="shared" si="41"/>
        <v>0</v>
      </c>
      <c r="Q473" s="196">
        <v>0</v>
      </c>
      <c r="R473" s="196">
        <f t="shared" si="42"/>
        <v>0</v>
      </c>
      <c r="S473" s="196">
        <v>0</v>
      </c>
      <c r="T473" s="197">
        <f t="shared" si="43"/>
        <v>0</v>
      </c>
      <c r="U473" s="111"/>
      <c r="V473" s="111"/>
      <c r="W473" s="29"/>
      <c r="X473" s="29"/>
      <c r="Y473" s="29"/>
      <c r="Z473" s="29"/>
      <c r="AA473" s="29"/>
      <c r="AB473" s="29"/>
      <c r="AC473" s="29"/>
      <c r="AD473" s="29"/>
      <c r="AE473" s="29"/>
      <c r="AR473" s="99" t="s">
        <v>211</v>
      </c>
      <c r="AT473" s="99" t="s">
        <v>207</v>
      </c>
      <c r="AU473" s="99" t="s">
        <v>83</v>
      </c>
      <c r="AY473" s="18" t="s">
        <v>204</v>
      </c>
      <c r="BE473" s="100">
        <f t="shared" si="44"/>
        <v>0</v>
      </c>
      <c r="BF473" s="100">
        <f t="shared" si="45"/>
        <v>0</v>
      </c>
      <c r="BG473" s="100">
        <f t="shared" si="46"/>
        <v>0</v>
      </c>
      <c r="BH473" s="100">
        <f t="shared" si="47"/>
        <v>0</v>
      </c>
      <c r="BI473" s="100">
        <f t="shared" si="48"/>
        <v>0</v>
      </c>
      <c r="BJ473" s="18" t="s">
        <v>81</v>
      </c>
      <c r="BK473" s="100">
        <f t="shared" si="49"/>
        <v>0</v>
      </c>
      <c r="BL473" s="18" t="s">
        <v>211</v>
      </c>
      <c r="BM473" s="99" t="s">
        <v>1687</v>
      </c>
    </row>
    <row r="474" spans="1:65" s="2" customFormat="1" ht="16.5" customHeight="1" x14ac:dyDescent="0.2">
      <c r="A474" s="111"/>
      <c r="B474" s="112"/>
      <c r="C474" s="187" t="s">
        <v>1688</v>
      </c>
      <c r="D474" s="187" t="s">
        <v>207</v>
      </c>
      <c r="E474" s="188" t="s">
        <v>3967</v>
      </c>
      <c r="F474" s="189" t="s">
        <v>3968</v>
      </c>
      <c r="G474" s="190" t="s">
        <v>282</v>
      </c>
      <c r="H474" s="191">
        <v>2</v>
      </c>
      <c r="I474" s="192"/>
      <c r="J474" s="192">
        <f t="shared" si="40"/>
        <v>0</v>
      </c>
      <c r="K474" s="193"/>
      <c r="L474" s="112"/>
      <c r="M474" s="194" t="s">
        <v>1</v>
      </c>
      <c r="N474" s="195" t="s">
        <v>40</v>
      </c>
      <c r="O474" s="196">
        <v>0</v>
      </c>
      <c r="P474" s="196">
        <f t="shared" si="41"/>
        <v>0</v>
      </c>
      <c r="Q474" s="196">
        <v>0</v>
      </c>
      <c r="R474" s="196">
        <f t="shared" si="42"/>
        <v>0</v>
      </c>
      <c r="S474" s="196">
        <v>0</v>
      </c>
      <c r="T474" s="197">
        <f t="shared" si="43"/>
        <v>0</v>
      </c>
      <c r="U474" s="111"/>
      <c r="V474" s="111"/>
      <c r="W474" s="29"/>
      <c r="X474" s="29"/>
      <c r="Y474" s="29"/>
      <c r="Z474" s="29"/>
      <c r="AA474" s="29"/>
      <c r="AB474" s="29"/>
      <c r="AC474" s="29"/>
      <c r="AD474" s="29"/>
      <c r="AE474" s="29"/>
      <c r="AR474" s="99" t="s">
        <v>211</v>
      </c>
      <c r="AT474" s="99" t="s">
        <v>207</v>
      </c>
      <c r="AU474" s="99" t="s">
        <v>83</v>
      </c>
      <c r="AY474" s="18" t="s">
        <v>204</v>
      </c>
      <c r="BE474" s="100">
        <f t="shared" si="44"/>
        <v>0</v>
      </c>
      <c r="BF474" s="100">
        <f t="shared" si="45"/>
        <v>0</v>
      </c>
      <c r="BG474" s="100">
        <f t="shared" si="46"/>
        <v>0</v>
      </c>
      <c r="BH474" s="100">
        <f t="shared" si="47"/>
        <v>0</v>
      </c>
      <c r="BI474" s="100">
        <f t="shared" si="48"/>
        <v>0</v>
      </c>
      <c r="BJ474" s="18" t="s">
        <v>81</v>
      </c>
      <c r="BK474" s="100">
        <f t="shared" si="49"/>
        <v>0</v>
      </c>
      <c r="BL474" s="18" t="s">
        <v>211</v>
      </c>
      <c r="BM474" s="99" t="s">
        <v>1691</v>
      </c>
    </row>
    <row r="475" spans="1:65" s="2" customFormat="1" ht="16.5" customHeight="1" x14ac:dyDescent="0.2">
      <c r="A475" s="111"/>
      <c r="B475" s="112"/>
      <c r="C475" s="187" t="s">
        <v>927</v>
      </c>
      <c r="D475" s="187" t="s">
        <v>207</v>
      </c>
      <c r="E475" s="188" t="s">
        <v>3969</v>
      </c>
      <c r="F475" s="189" t="s">
        <v>3970</v>
      </c>
      <c r="G475" s="190" t="s">
        <v>282</v>
      </c>
      <c r="H475" s="191">
        <v>11</v>
      </c>
      <c r="I475" s="192"/>
      <c r="J475" s="192">
        <f t="shared" si="40"/>
        <v>0</v>
      </c>
      <c r="K475" s="193"/>
      <c r="L475" s="112"/>
      <c r="M475" s="194" t="s">
        <v>1</v>
      </c>
      <c r="N475" s="195" t="s">
        <v>40</v>
      </c>
      <c r="O475" s="196">
        <v>0</v>
      </c>
      <c r="P475" s="196">
        <f t="shared" si="41"/>
        <v>0</v>
      </c>
      <c r="Q475" s="196">
        <v>0</v>
      </c>
      <c r="R475" s="196">
        <f t="shared" si="42"/>
        <v>0</v>
      </c>
      <c r="S475" s="196">
        <v>0</v>
      </c>
      <c r="T475" s="197">
        <f t="shared" si="43"/>
        <v>0</v>
      </c>
      <c r="U475" s="111"/>
      <c r="V475" s="111"/>
      <c r="W475" s="29"/>
      <c r="X475" s="29"/>
      <c r="Y475" s="29"/>
      <c r="Z475" s="29"/>
      <c r="AA475" s="29"/>
      <c r="AB475" s="29"/>
      <c r="AC475" s="29"/>
      <c r="AD475" s="29"/>
      <c r="AE475" s="29"/>
      <c r="AR475" s="99" t="s">
        <v>211</v>
      </c>
      <c r="AT475" s="99" t="s">
        <v>207</v>
      </c>
      <c r="AU475" s="99" t="s">
        <v>83</v>
      </c>
      <c r="AY475" s="18" t="s">
        <v>204</v>
      </c>
      <c r="BE475" s="100">
        <f t="shared" si="44"/>
        <v>0</v>
      </c>
      <c r="BF475" s="100">
        <f t="shared" si="45"/>
        <v>0</v>
      </c>
      <c r="BG475" s="100">
        <f t="shared" si="46"/>
        <v>0</v>
      </c>
      <c r="BH475" s="100">
        <f t="shared" si="47"/>
        <v>0</v>
      </c>
      <c r="BI475" s="100">
        <f t="shared" si="48"/>
        <v>0</v>
      </c>
      <c r="BJ475" s="18" t="s">
        <v>81</v>
      </c>
      <c r="BK475" s="100">
        <f t="shared" si="49"/>
        <v>0</v>
      </c>
      <c r="BL475" s="18" t="s">
        <v>211</v>
      </c>
      <c r="BM475" s="99" t="s">
        <v>1695</v>
      </c>
    </row>
    <row r="476" spans="1:65" s="2" customFormat="1" ht="16.5" customHeight="1" x14ac:dyDescent="0.2">
      <c r="A476" s="111"/>
      <c r="B476" s="112"/>
      <c r="C476" s="187" t="s">
        <v>1696</v>
      </c>
      <c r="D476" s="187" t="s">
        <v>207</v>
      </c>
      <c r="E476" s="188" t="s">
        <v>3971</v>
      </c>
      <c r="F476" s="189" t="s">
        <v>3972</v>
      </c>
      <c r="G476" s="190" t="s">
        <v>282</v>
      </c>
      <c r="H476" s="191">
        <v>3</v>
      </c>
      <c r="I476" s="192"/>
      <c r="J476" s="192">
        <f t="shared" si="40"/>
        <v>0</v>
      </c>
      <c r="K476" s="193"/>
      <c r="L476" s="112"/>
      <c r="M476" s="194" t="s">
        <v>1</v>
      </c>
      <c r="N476" s="195" t="s">
        <v>40</v>
      </c>
      <c r="O476" s="196">
        <v>0</v>
      </c>
      <c r="P476" s="196">
        <f t="shared" si="41"/>
        <v>0</v>
      </c>
      <c r="Q476" s="196">
        <v>0</v>
      </c>
      <c r="R476" s="196">
        <f t="shared" si="42"/>
        <v>0</v>
      </c>
      <c r="S476" s="196">
        <v>0</v>
      </c>
      <c r="T476" s="197">
        <f t="shared" si="43"/>
        <v>0</v>
      </c>
      <c r="U476" s="111"/>
      <c r="V476" s="111"/>
      <c r="W476" s="29"/>
      <c r="X476" s="29"/>
      <c r="Y476" s="29"/>
      <c r="Z476" s="29"/>
      <c r="AA476" s="29"/>
      <c r="AB476" s="29"/>
      <c r="AC476" s="29"/>
      <c r="AD476" s="29"/>
      <c r="AE476" s="29"/>
      <c r="AR476" s="99" t="s">
        <v>211</v>
      </c>
      <c r="AT476" s="99" t="s">
        <v>207</v>
      </c>
      <c r="AU476" s="99" t="s">
        <v>83</v>
      </c>
      <c r="AY476" s="18" t="s">
        <v>204</v>
      </c>
      <c r="BE476" s="100">
        <f t="shared" si="44"/>
        <v>0</v>
      </c>
      <c r="BF476" s="100">
        <f t="shared" si="45"/>
        <v>0</v>
      </c>
      <c r="BG476" s="100">
        <f t="shared" si="46"/>
        <v>0</v>
      </c>
      <c r="BH476" s="100">
        <f t="shared" si="47"/>
        <v>0</v>
      </c>
      <c r="BI476" s="100">
        <f t="shared" si="48"/>
        <v>0</v>
      </c>
      <c r="BJ476" s="18" t="s">
        <v>81</v>
      </c>
      <c r="BK476" s="100">
        <f t="shared" si="49"/>
        <v>0</v>
      </c>
      <c r="BL476" s="18" t="s">
        <v>211</v>
      </c>
      <c r="BM476" s="99" t="s">
        <v>1699</v>
      </c>
    </row>
    <row r="477" spans="1:65" s="2" customFormat="1" ht="16.5" customHeight="1" x14ac:dyDescent="0.2">
      <c r="A477" s="111"/>
      <c r="B477" s="112"/>
      <c r="C477" s="187" t="s">
        <v>933</v>
      </c>
      <c r="D477" s="187" t="s">
        <v>207</v>
      </c>
      <c r="E477" s="188" t="s">
        <v>3973</v>
      </c>
      <c r="F477" s="189" t="s">
        <v>3974</v>
      </c>
      <c r="G477" s="190" t="s">
        <v>282</v>
      </c>
      <c r="H477" s="191">
        <v>4</v>
      </c>
      <c r="I477" s="192"/>
      <c r="J477" s="192">
        <f t="shared" si="40"/>
        <v>0</v>
      </c>
      <c r="K477" s="193"/>
      <c r="L477" s="112"/>
      <c r="M477" s="194" t="s">
        <v>1</v>
      </c>
      <c r="N477" s="195" t="s">
        <v>40</v>
      </c>
      <c r="O477" s="196">
        <v>0</v>
      </c>
      <c r="P477" s="196">
        <f t="shared" si="41"/>
        <v>0</v>
      </c>
      <c r="Q477" s="196">
        <v>0</v>
      </c>
      <c r="R477" s="196">
        <f t="shared" si="42"/>
        <v>0</v>
      </c>
      <c r="S477" s="196">
        <v>0</v>
      </c>
      <c r="T477" s="197">
        <f t="shared" si="43"/>
        <v>0</v>
      </c>
      <c r="U477" s="111"/>
      <c r="V477" s="111"/>
      <c r="W477" s="29"/>
      <c r="X477" s="29"/>
      <c r="Y477" s="29"/>
      <c r="Z477" s="29"/>
      <c r="AA477" s="29"/>
      <c r="AB477" s="29"/>
      <c r="AC477" s="29"/>
      <c r="AD477" s="29"/>
      <c r="AE477" s="29"/>
      <c r="AR477" s="99" t="s">
        <v>211</v>
      </c>
      <c r="AT477" s="99" t="s">
        <v>207</v>
      </c>
      <c r="AU477" s="99" t="s">
        <v>83</v>
      </c>
      <c r="AY477" s="18" t="s">
        <v>204</v>
      </c>
      <c r="BE477" s="100">
        <f t="shared" si="44"/>
        <v>0</v>
      </c>
      <c r="BF477" s="100">
        <f t="shared" si="45"/>
        <v>0</v>
      </c>
      <c r="BG477" s="100">
        <f t="shared" si="46"/>
        <v>0</v>
      </c>
      <c r="BH477" s="100">
        <f t="shared" si="47"/>
        <v>0</v>
      </c>
      <c r="BI477" s="100">
        <f t="shared" si="48"/>
        <v>0</v>
      </c>
      <c r="BJ477" s="18" t="s">
        <v>81</v>
      </c>
      <c r="BK477" s="100">
        <f t="shared" si="49"/>
        <v>0</v>
      </c>
      <c r="BL477" s="18" t="s">
        <v>211</v>
      </c>
      <c r="BM477" s="99" t="s">
        <v>1702</v>
      </c>
    </row>
    <row r="478" spans="1:65" s="2" customFormat="1" ht="16.5" customHeight="1" x14ac:dyDescent="0.2">
      <c r="A478" s="111"/>
      <c r="B478" s="112"/>
      <c r="C478" s="187" t="s">
        <v>1703</v>
      </c>
      <c r="D478" s="187" t="s">
        <v>207</v>
      </c>
      <c r="E478" s="188" t="s">
        <v>3975</v>
      </c>
      <c r="F478" s="189" t="s">
        <v>3976</v>
      </c>
      <c r="G478" s="190" t="s">
        <v>282</v>
      </c>
      <c r="H478" s="191">
        <v>6</v>
      </c>
      <c r="I478" s="192"/>
      <c r="J478" s="192">
        <f t="shared" si="40"/>
        <v>0</v>
      </c>
      <c r="K478" s="193"/>
      <c r="L478" s="112"/>
      <c r="M478" s="194" t="s">
        <v>1</v>
      </c>
      <c r="N478" s="195" t="s">
        <v>40</v>
      </c>
      <c r="O478" s="196">
        <v>0</v>
      </c>
      <c r="P478" s="196">
        <f t="shared" si="41"/>
        <v>0</v>
      </c>
      <c r="Q478" s="196">
        <v>0</v>
      </c>
      <c r="R478" s="196">
        <f t="shared" si="42"/>
        <v>0</v>
      </c>
      <c r="S478" s="196">
        <v>0</v>
      </c>
      <c r="T478" s="197">
        <f t="shared" si="43"/>
        <v>0</v>
      </c>
      <c r="U478" s="111"/>
      <c r="V478" s="111"/>
      <c r="W478" s="29"/>
      <c r="X478" s="29"/>
      <c r="Y478" s="29"/>
      <c r="Z478" s="29"/>
      <c r="AA478" s="29"/>
      <c r="AB478" s="29"/>
      <c r="AC478" s="29"/>
      <c r="AD478" s="29"/>
      <c r="AE478" s="29"/>
      <c r="AR478" s="99" t="s">
        <v>211</v>
      </c>
      <c r="AT478" s="99" t="s">
        <v>207</v>
      </c>
      <c r="AU478" s="99" t="s">
        <v>83</v>
      </c>
      <c r="AY478" s="18" t="s">
        <v>204</v>
      </c>
      <c r="BE478" s="100">
        <f t="shared" si="44"/>
        <v>0</v>
      </c>
      <c r="BF478" s="100">
        <f t="shared" si="45"/>
        <v>0</v>
      </c>
      <c r="BG478" s="100">
        <f t="shared" si="46"/>
        <v>0</v>
      </c>
      <c r="BH478" s="100">
        <f t="shared" si="47"/>
        <v>0</v>
      </c>
      <c r="BI478" s="100">
        <f t="shared" si="48"/>
        <v>0</v>
      </c>
      <c r="BJ478" s="18" t="s">
        <v>81</v>
      </c>
      <c r="BK478" s="100">
        <f t="shared" si="49"/>
        <v>0</v>
      </c>
      <c r="BL478" s="18" t="s">
        <v>211</v>
      </c>
      <c r="BM478" s="99" t="s">
        <v>1706</v>
      </c>
    </row>
    <row r="479" spans="1:65" s="2" customFormat="1" ht="16.5" customHeight="1" x14ac:dyDescent="0.2">
      <c r="A479" s="111"/>
      <c r="B479" s="112"/>
      <c r="C479" s="187" t="s">
        <v>939</v>
      </c>
      <c r="D479" s="187" t="s">
        <v>207</v>
      </c>
      <c r="E479" s="188" t="s">
        <v>3977</v>
      </c>
      <c r="F479" s="189" t="s">
        <v>3978</v>
      </c>
      <c r="G479" s="190" t="s">
        <v>282</v>
      </c>
      <c r="H479" s="191">
        <v>3</v>
      </c>
      <c r="I479" s="192"/>
      <c r="J479" s="192">
        <f t="shared" si="40"/>
        <v>0</v>
      </c>
      <c r="K479" s="193"/>
      <c r="L479" s="112"/>
      <c r="M479" s="194" t="s">
        <v>1</v>
      </c>
      <c r="N479" s="195" t="s">
        <v>40</v>
      </c>
      <c r="O479" s="196">
        <v>0</v>
      </c>
      <c r="P479" s="196">
        <f t="shared" si="41"/>
        <v>0</v>
      </c>
      <c r="Q479" s="196">
        <v>0</v>
      </c>
      <c r="R479" s="196">
        <f t="shared" si="42"/>
        <v>0</v>
      </c>
      <c r="S479" s="196">
        <v>0</v>
      </c>
      <c r="T479" s="197">
        <f t="shared" si="43"/>
        <v>0</v>
      </c>
      <c r="U479" s="111"/>
      <c r="V479" s="111"/>
      <c r="W479" s="29"/>
      <c r="X479" s="29"/>
      <c r="Y479" s="29"/>
      <c r="Z479" s="29"/>
      <c r="AA479" s="29"/>
      <c r="AB479" s="29"/>
      <c r="AC479" s="29"/>
      <c r="AD479" s="29"/>
      <c r="AE479" s="29"/>
      <c r="AR479" s="99" t="s">
        <v>211</v>
      </c>
      <c r="AT479" s="99" t="s">
        <v>207</v>
      </c>
      <c r="AU479" s="99" t="s">
        <v>83</v>
      </c>
      <c r="AY479" s="18" t="s">
        <v>204</v>
      </c>
      <c r="BE479" s="100">
        <f t="shared" si="44"/>
        <v>0</v>
      </c>
      <c r="BF479" s="100">
        <f t="shared" si="45"/>
        <v>0</v>
      </c>
      <c r="BG479" s="100">
        <f t="shared" si="46"/>
        <v>0</v>
      </c>
      <c r="BH479" s="100">
        <f t="shared" si="47"/>
        <v>0</v>
      </c>
      <c r="BI479" s="100">
        <f t="shared" si="48"/>
        <v>0</v>
      </c>
      <c r="BJ479" s="18" t="s">
        <v>81</v>
      </c>
      <c r="BK479" s="100">
        <f t="shared" si="49"/>
        <v>0</v>
      </c>
      <c r="BL479" s="18" t="s">
        <v>211</v>
      </c>
      <c r="BM479" s="99" t="s">
        <v>1709</v>
      </c>
    </row>
    <row r="480" spans="1:65" s="2" customFormat="1" ht="16.5" customHeight="1" x14ac:dyDescent="0.2">
      <c r="A480" s="111"/>
      <c r="B480" s="112"/>
      <c r="C480" s="187" t="s">
        <v>1710</v>
      </c>
      <c r="D480" s="187" t="s">
        <v>207</v>
      </c>
      <c r="E480" s="188" t="s">
        <v>3979</v>
      </c>
      <c r="F480" s="189" t="s">
        <v>3980</v>
      </c>
      <c r="G480" s="190" t="s">
        <v>282</v>
      </c>
      <c r="H480" s="191">
        <v>3</v>
      </c>
      <c r="I480" s="192"/>
      <c r="J480" s="192">
        <f t="shared" si="40"/>
        <v>0</v>
      </c>
      <c r="K480" s="193"/>
      <c r="L480" s="112"/>
      <c r="M480" s="194" t="s">
        <v>1</v>
      </c>
      <c r="N480" s="195" t="s">
        <v>40</v>
      </c>
      <c r="O480" s="196">
        <v>0</v>
      </c>
      <c r="P480" s="196">
        <f t="shared" si="41"/>
        <v>0</v>
      </c>
      <c r="Q480" s="196">
        <v>0</v>
      </c>
      <c r="R480" s="196">
        <f t="shared" si="42"/>
        <v>0</v>
      </c>
      <c r="S480" s="196">
        <v>0</v>
      </c>
      <c r="T480" s="197">
        <f t="shared" si="43"/>
        <v>0</v>
      </c>
      <c r="U480" s="111"/>
      <c r="V480" s="111"/>
      <c r="W480" s="29"/>
      <c r="X480" s="29"/>
      <c r="Y480" s="29"/>
      <c r="Z480" s="29"/>
      <c r="AA480" s="29"/>
      <c r="AB480" s="29"/>
      <c r="AC480" s="29"/>
      <c r="AD480" s="29"/>
      <c r="AE480" s="29"/>
      <c r="AR480" s="99" t="s">
        <v>211</v>
      </c>
      <c r="AT480" s="99" t="s">
        <v>207</v>
      </c>
      <c r="AU480" s="99" t="s">
        <v>83</v>
      </c>
      <c r="AY480" s="18" t="s">
        <v>204</v>
      </c>
      <c r="BE480" s="100">
        <f t="shared" si="44"/>
        <v>0</v>
      </c>
      <c r="BF480" s="100">
        <f t="shared" si="45"/>
        <v>0</v>
      </c>
      <c r="BG480" s="100">
        <f t="shared" si="46"/>
        <v>0</v>
      </c>
      <c r="BH480" s="100">
        <f t="shared" si="47"/>
        <v>0</v>
      </c>
      <c r="BI480" s="100">
        <f t="shared" si="48"/>
        <v>0</v>
      </c>
      <c r="BJ480" s="18" t="s">
        <v>81</v>
      </c>
      <c r="BK480" s="100">
        <f t="shared" si="49"/>
        <v>0</v>
      </c>
      <c r="BL480" s="18" t="s">
        <v>211</v>
      </c>
      <c r="BM480" s="99" t="s">
        <v>1713</v>
      </c>
    </row>
    <row r="481" spans="1:65" s="2" customFormat="1" ht="16.5" customHeight="1" x14ac:dyDescent="0.2">
      <c r="A481" s="111"/>
      <c r="B481" s="112"/>
      <c r="C481" s="187" t="s">
        <v>946</v>
      </c>
      <c r="D481" s="187" t="s">
        <v>207</v>
      </c>
      <c r="E481" s="188" t="s">
        <v>3981</v>
      </c>
      <c r="F481" s="189" t="s">
        <v>3982</v>
      </c>
      <c r="G481" s="190" t="s">
        <v>282</v>
      </c>
      <c r="H481" s="191">
        <v>4</v>
      </c>
      <c r="I481" s="192"/>
      <c r="J481" s="192">
        <f t="shared" si="40"/>
        <v>0</v>
      </c>
      <c r="K481" s="193"/>
      <c r="L481" s="112"/>
      <c r="M481" s="194" t="s">
        <v>1</v>
      </c>
      <c r="N481" s="195" t="s">
        <v>40</v>
      </c>
      <c r="O481" s="196">
        <v>0</v>
      </c>
      <c r="P481" s="196">
        <f t="shared" si="41"/>
        <v>0</v>
      </c>
      <c r="Q481" s="196">
        <v>0</v>
      </c>
      <c r="R481" s="196">
        <f t="shared" si="42"/>
        <v>0</v>
      </c>
      <c r="S481" s="196">
        <v>0</v>
      </c>
      <c r="T481" s="197">
        <f t="shared" si="43"/>
        <v>0</v>
      </c>
      <c r="U481" s="111"/>
      <c r="V481" s="111"/>
      <c r="W481" s="29"/>
      <c r="X481" s="29"/>
      <c r="Y481" s="29"/>
      <c r="Z481" s="29"/>
      <c r="AA481" s="29"/>
      <c r="AB481" s="29"/>
      <c r="AC481" s="29"/>
      <c r="AD481" s="29"/>
      <c r="AE481" s="29"/>
      <c r="AR481" s="99" t="s">
        <v>211</v>
      </c>
      <c r="AT481" s="99" t="s">
        <v>207</v>
      </c>
      <c r="AU481" s="99" t="s">
        <v>83</v>
      </c>
      <c r="AY481" s="18" t="s">
        <v>204</v>
      </c>
      <c r="BE481" s="100">
        <f t="shared" si="44"/>
        <v>0</v>
      </c>
      <c r="BF481" s="100">
        <f t="shared" si="45"/>
        <v>0</v>
      </c>
      <c r="BG481" s="100">
        <f t="shared" si="46"/>
        <v>0</v>
      </c>
      <c r="BH481" s="100">
        <f t="shared" si="47"/>
        <v>0</v>
      </c>
      <c r="BI481" s="100">
        <f t="shared" si="48"/>
        <v>0</v>
      </c>
      <c r="BJ481" s="18" t="s">
        <v>81</v>
      </c>
      <c r="BK481" s="100">
        <f t="shared" si="49"/>
        <v>0</v>
      </c>
      <c r="BL481" s="18" t="s">
        <v>211</v>
      </c>
      <c r="BM481" s="99" t="s">
        <v>1717</v>
      </c>
    </row>
    <row r="482" spans="1:65" s="2" customFormat="1" ht="16.5" customHeight="1" x14ac:dyDescent="0.2">
      <c r="A482" s="111"/>
      <c r="B482" s="112"/>
      <c r="C482" s="187" t="s">
        <v>1719</v>
      </c>
      <c r="D482" s="187" t="s">
        <v>207</v>
      </c>
      <c r="E482" s="188" t="s">
        <v>3983</v>
      </c>
      <c r="F482" s="189" t="s">
        <v>3984</v>
      </c>
      <c r="G482" s="190" t="s">
        <v>282</v>
      </c>
      <c r="H482" s="191">
        <v>1</v>
      </c>
      <c r="I482" s="192"/>
      <c r="J482" s="192">
        <f t="shared" si="40"/>
        <v>0</v>
      </c>
      <c r="K482" s="193"/>
      <c r="L482" s="112"/>
      <c r="M482" s="194" t="s">
        <v>1</v>
      </c>
      <c r="N482" s="195" t="s">
        <v>40</v>
      </c>
      <c r="O482" s="196">
        <v>0</v>
      </c>
      <c r="P482" s="196">
        <f t="shared" si="41"/>
        <v>0</v>
      </c>
      <c r="Q482" s="196">
        <v>0</v>
      </c>
      <c r="R482" s="196">
        <f t="shared" si="42"/>
        <v>0</v>
      </c>
      <c r="S482" s="196">
        <v>0</v>
      </c>
      <c r="T482" s="197">
        <f t="shared" si="43"/>
        <v>0</v>
      </c>
      <c r="U482" s="111"/>
      <c r="V482" s="111"/>
      <c r="W482" s="29"/>
      <c r="X482" s="29"/>
      <c r="Y482" s="29"/>
      <c r="Z482" s="29"/>
      <c r="AA482" s="29"/>
      <c r="AB482" s="29"/>
      <c r="AC482" s="29"/>
      <c r="AD482" s="29"/>
      <c r="AE482" s="29"/>
      <c r="AR482" s="99" t="s">
        <v>211</v>
      </c>
      <c r="AT482" s="99" t="s">
        <v>207</v>
      </c>
      <c r="AU482" s="99" t="s">
        <v>83</v>
      </c>
      <c r="AY482" s="18" t="s">
        <v>204</v>
      </c>
      <c r="BE482" s="100">
        <f t="shared" si="44"/>
        <v>0</v>
      </c>
      <c r="BF482" s="100">
        <f t="shared" si="45"/>
        <v>0</v>
      </c>
      <c r="BG482" s="100">
        <f t="shared" si="46"/>
        <v>0</v>
      </c>
      <c r="BH482" s="100">
        <f t="shared" si="47"/>
        <v>0</v>
      </c>
      <c r="BI482" s="100">
        <f t="shared" si="48"/>
        <v>0</v>
      </c>
      <c r="BJ482" s="18" t="s">
        <v>81</v>
      </c>
      <c r="BK482" s="100">
        <f t="shared" si="49"/>
        <v>0</v>
      </c>
      <c r="BL482" s="18" t="s">
        <v>211</v>
      </c>
      <c r="BM482" s="99" t="s">
        <v>1722</v>
      </c>
    </row>
    <row r="483" spans="1:65" s="2" customFormat="1" ht="16.5" customHeight="1" x14ac:dyDescent="0.2">
      <c r="A483" s="111"/>
      <c r="B483" s="112"/>
      <c r="C483" s="187" t="s">
        <v>950</v>
      </c>
      <c r="D483" s="187" t="s">
        <v>207</v>
      </c>
      <c r="E483" s="188" t="s">
        <v>3985</v>
      </c>
      <c r="F483" s="189" t="s">
        <v>3986</v>
      </c>
      <c r="G483" s="190" t="s">
        <v>282</v>
      </c>
      <c r="H483" s="191">
        <v>1</v>
      </c>
      <c r="I483" s="192"/>
      <c r="J483" s="192">
        <f t="shared" si="40"/>
        <v>0</v>
      </c>
      <c r="K483" s="193"/>
      <c r="L483" s="112"/>
      <c r="M483" s="194" t="s">
        <v>1</v>
      </c>
      <c r="N483" s="195" t="s">
        <v>40</v>
      </c>
      <c r="O483" s="196">
        <v>0</v>
      </c>
      <c r="P483" s="196">
        <f t="shared" si="41"/>
        <v>0</v>
      </c>
      <c r="Q483" s="196">
        <v>0</v>
      </c>
      <c r="R483" s="196">
        <f t="shared" si="42"/>
        <v>0</v>
      </c>
      <c r="S483" s="196">
        <v>0</v>
      </c>
      <c r="T483" s="197">
        <f t="shared" si="43"/>
        <v>0</v>
      </c>
      <c r="U483" s="111"/>
      <c r="V483" s="111"/>
      <c r="W483" s="29"/>
      <c r="X483" s="29"/>
      <c r="Y483" s="29"/>
      <c r="Z483" s="29"/>
      <c r="AA483" s="29"/>
      <c r="AB483" s="29"/>
      <c r="AC483" s="29"/>
      <c r="AD483" s="29"/>
      <c r="AE483" s="29"/>
      <c r="AR483" s="99" t="s">
        <v>211</v>
      </c>
      <c r="AT483" s="99" t="s">
        <v>207</v>
      </c>
      <c r="AU483" s="99" t="s">
        <v>83</v>
      </c>
      <c r="AY483" s="18" t="s">
        <v>204</v>
      </c>
      <c r="BE483" s="100">
        <f t="shared" si="44"/>
        <v>0</v>
      </c>
      <c r="BF483" s="100">
        <f t="shared" si="45"/>
        <v>0</v>
      </c>
      <c r="BG483" s="100">
        <f t="shared" si="46"/>
        <v>0</v>
      </c>
      <c r="BH483" s="100">
        <f t="shared" si="47"/>
        <v>0</v>
      </c>
      <c r="BI483" s="100">
        <f t="shared" si="48"/>
        <v>0</v>
      </c>
      <c r="BJ483" s="18" t="s">
        <v>81</v>
      </c>
      <c r="BK483" s="100">
        <f t="shared" si="49"/>
        <v>0</v>
      </c>
      <c r="BL483" s="18" t="s">
        <v>211</v>
      </c>
      <c r="BM483" s="99" t="s">
        <v>1726</v>
      </c>
    </row>
    <row r="484" spans="1:65" s="2" customFormat="1" ht="16.5" customHeight="1" x14ac:dyDescent="0.2">
      <c r="A484" s="111"/>
      <c r="B484" s="112"/>
      <c r="C484" s="187" t="s">
        <v>1727</v>
      </c>
      <c r="D484" s="187" t="s">
        <v>207</v>
      </c>
      <c r="E484" s="188" t="s">
        <v>3987</v>
      </c>
      <c r="F484" s="189" t="s">
        <v>3988</v>
      </c>
      <c r="G484" s="190" t="s">
        <v>282</v>
      </c>
      <c r="H484" s="191">
        <v>16</v>
      </c>
      <c r="I484" s="192"/>
      <c r="J484" s="192">
        <f t="shared" si="40"/>
        <v>0</v>
      </c>
      <c r="K484" s="193"/>
      <c r="L484" s="112"/>
      <c r="M484" s="194" t="s">
        <v>1</v>
      </c>
      <c r="N484" s="195" t="s">
        <v>40</v>
      </c>
      <c r="O484" s="196">
        <v>0</v>
      </c>
      <c r="P484" s="196">
        <f t="shared" si="41"/>
        <v>0</v>
      </c>
      <c r="Q484" s="196">
        <v>0</v>
      </c>
      <c r="R484" s="196">
        <f t="shared" si="42"/>
        <v>0</v>
      </c>
      <c r="S484" s="196">
        <v>0</v>
      </c>
      <c r="T484" s="197">
        <f t="shared" si="43"/>
        <v>0</v>
      </c>
      <c r="U484" s="111"/>
      <c r="V484" s="111"/>
      <c r="W484" s="29"/>
      <c r="X484" s="29"/>
      <c r="Y484" s="29"/>
      <c r="Z484" s="29"/>
      <c r="AA484" s="29"/>
      <c r="AB484" s="29"/>
      <c r="AC484" s="29"/>
      <c r="AD484" s="29"/>
      <c r="AE484" s="29"/>
      <c r="AR484" s="99" t="s">
        <v>211</v>
      </c>
      <c r="AT484" s="99" t="s">
        <v>207</v>
      </c>
      <c r="AU484" s="99" t="s">
        <v>83</v>
      </c>
      <c r="AY484" s="18" t="s">
        <v>204</v>
      </c>
      <c r="BE484" s="100">
        <f t="shared" si="44"/>
        <v>0</v>
      </c>
      <c r="BF484" s="100">
        <f t="shared" si="45"/>
        <v>0</v>
      </c>
      <c r="BG484" s="100">
        <f t="shared" si="46"/>
        <v>0</v>
      </c>
      <c r="BH484" s="100">
        <f t="shared" si="47"/>
        <v>0</v>
      </c>
      <c r="BI484" s="100">
        <f t="shared" si="48"/>
        <v>0</v>
      </c>
      <c r="BJ484" s="18" t="s">
        <v>81</v>
      </c>
      <c r="BK484" s="100">
        <f t="shared" si="49"/>
        <v>0</v>
      </c>
      <c r="BL484" s="18" t="s">
        <v>211</v>
      </c>
      <c r="BM484" s="99" t="s">
        <v>1730</v>
      </c>
    </row>
    <row r="485" spans="1:65" s="2" customFormat="1" ht="24.2" customHeight="1" x14ac:dyDescent="0.2">
      <c r="A485" s="111"/>
      <c r="B485" s="112"/>
      <c r="C485" s="187" t="s">
        <v>955</v>
      </c>
      <c r="D485" s="187" t="s">
        <v>207</v>
      </c>
      <c r="E485" s="188" t="s">
        <v>3989</v>
      </c>
      <c r="F485" s="189" t="s">
        <v>3990</v>
      </c>
      <c r="G485" s="190" t="s">
        <v>282</v>
      </c>
      <c r="H485" s="191">
        <v>1</v>
      </c>
      <c r="I485" s="192"/>
      <c r="J485" s="192">
        <f t="shared" si="40"/>
        <v>0</v>
      </c>
      <c r="K485" s="193"/>
      <c r="L485" s="112"/>
      <c r="M485" s="194" t="s">
        <v>1</v>
      </c>
      <c r="N485" s="195" t="s">
        <v>40</v>
      </c>
      <c r="O485" s="196">
        <v>0</v>
      </c>
      <c r="P485" s="196">
        <f t="shared" si="41"/>
        <v>0</v>
      </c>
      <c r="Q485" s="196">
        <v>0</v>
      </c>
      <c r="R485" s="196">
        <f t="shared" si="42"/>
        <v>0</v>
      </c>
      <c r="S485" s="196">
        <v>0</v>
      </c>
      <c r="T485" s="197">
        <f t="shared" si="43"/>
        <v>0</v>
      </c>
      <c r="U485" s="111"/>
      <c r="V485" s="111"/>
      <c r="W485" s="29"/>
      <c r="X485" s="29"/>
      <c r="Y485" s="29"/>
      <c r="Z485" s="29"/>
      <c r="AA485" s="29"/>
      <c r="AB485" s="29"/>
      <c r="AC485" s="29"/>
      <c r="AD485" s="29"/>
      <c r="AE485" s="29"/>
      <c r="AR485" s="99" t="s">
        <v>211</v>
      </c>
      <c r="AT485" s="99" t="s">
        <v>207</v>
      </c>
      <c r="AU485" s="99" t="s">
        <v>83</v>
      </c>
      <c r="AY485" s="18" t="s">
        <v>204</v>
      </c>
      <c r="BE485" s="100">
        <f t="shared" si="44"/>
        <v>0</v>
      </c>
      <c r="BF485" s="100">
        <f t="shared" si="45"/>
        <v>0</v>
      </c>
      <c r="BG485" s="100">
        <f t="shared" si="46"/>
        <v>0</v>
      </c>
      <c r="BH485" s="100">
        <f t="shared" si="47"/>
        <v>0</v>
      </c>
      <c r="BI485" s="100">
        <f t="shared" si="48"/>
        <v>0</v>
      </c>
      <c r="BJ485" s="18" t="s">
        <v>81</v>
      </c>
      <c r="BK485" s="100">
        <f t="shared" si="49"/>
        <v>0</v>
      </c>
      <c r="BL485" s="18" t="s">
        <v>211</v>
      </c>
      <c r="BM485" s="99" t="s">
        <v>1734</v>
      </c>
    </row>
    <row r="486" spans="1:65" s="2" customFormat="1" ht="44.25" customHeight="1" x14ac:dyDescent="0.2">
      <c r="A486" s="111"/>
      <c r="B486" s="112"/>
      <c r="C486" s="187" t="s">
        <v>1737</v>
      </c>
      <c r="D486" s="187" t="s">
        <v>207</v>
      </c>
      <c r="E486" s="188" t="s">
        <v>3991</v>
      </c>
      <c r="F486" s="189" t="s">
        <v>3992</v>
      </c>
      <c r="G486" s="190" t="s">
        <v>282</v>
      </c>
      <c r="H486" s="191">
        <v>4</v>
      </c>
      <c r="I486" s="192"/>
      <c r="J486" s="192">
        <f t="shared" si="40"/>
        <v>0</v>
      </c>
      <c r="K486" s="193"/>
      <c r="L486" s="112"/>
      <c r="M486" s="194" t="s">
        <v>1</v>
      </c>
      <c r="N486" s="195" t="s">
        <v>40</v>
      </c>
      <c r="O486" s="196">
        <v>0</v>
      </c>
      <c r="P486" s="196">
        <f t="shared" si="41"/>
        <v>0</v>
      </c>
      <c r="Q486" s="196">
        <v>0</v>
      </c>
      <c r="R486" s="196">
        <f t="shared" si="42"/>
        <v>0</v>
      </c>
      <c r="S486" s="196">
        <v>0</v>
      </c>
      <c r="T486" s="197">
        <f t="shared" si="43"/>
        <v>0</v>
      </c>
      <c r="U486" s="111"/>
      <c r="V486" s="111"/>
      <c r="W486" s="29"/>
      <c r="X486" s="29"/>
      <c r="Y486" s="29"/>
      <c r="Z486" s="29"/>
      <c r="AA486" s="29"/>
      <c r="AB486" s="29"/>
      <c r="AC486" s="29"/>
      <c r="AD486" s="29"/>
      <c r="AE486" s="29"/>
      <c r="AR486" s="99" t="s">
        <v>211</v>
      </c>
      <c r="AT486" s="99" t="s">
        <v>207</v>
      </c>
      <c r="AU486" s="99" t="s">
        <v>83</v>
      </c>
      <c r="AY486" s="18" t="s">
        <v>204</v>
      </c>
      <c r="BE486" s="100">
        <f t="shared" si="44"/>
        <v>0</v>
      </c>
      <c r="BF486" s="100">
        <f t="shared" si="45"/>
        <v>0</v>
      </c>
      <c r="BG486" s="100">
        <f t="shared" si="46"/>
        <v>0</v>
      </c>
      <c r="BH486" s="100">
        <f t="shared" si="47"/>
        <v>0</v>
      </c>
      <c r="BI486" s="100">
        <f t="shared" si="48"/>
        <v>0</v>
      </c>
      <c r="BJ486" s="18" t="s">
        <v>81</v>
      </c>
      <c r="BK486" s="100">
        <f t="shared" si="49"/>
        <v>0</v>
      </c>
      <c r="BL486" s="18" t="s">
        <v>211</v>
      </c>
      <c r="BM486" s="99" t="s">
        <v>1740</v>
      </c>
    </row>
    <row r="487" spans="1:65" s="12" customFormat="1" ht="22.9" customHeight="1" x14ac:dyDescent="0.2">
      <c r="A487" s="176"/>
      <c r="B487" s="177"/>
      <c r="C487" s="176"/>
      <c r="D487" s="178" t="s">
        <v>74</v>
      </c>
      <c r="E487" s="185" t="s">
        <v>3993</v>
      </c>
      <c r="F487" s="185" t="s">
        <v>3994</v>
      </c>
      <c r="G487" s="176"/>
      <c r="H487" s="176"/>
      <c r="I487" s="176"/>
      <c r="J487" s="186">
        <f>BK487</f>
        <v>0</v>
      </c>
      <c r="K487" s="176"/>
      <c r="L487" s="177"/>
      <c r="M487" s="181"/>
      <c r="N487" s="182"/>
      <c r="O487" s="182"/>
      <c r="P487" s="183">
        <f>SUM(P488:P512)</f>
        <v>0</v>
      </c>
      <c r="Q487" s="182"/>
      <c r="R487" s="183">
        <f>SUM(R488:R512)</f>
        <v>0</v>
      </c>
      <c r="S487" s="182"/>
      <c r="T487" s="184">
        <f>SUM(T488:T512)</f>
        <v>0</v>
      </c>
      <c r="U487" s="176"/>
      <c r="V487" s="176"/>
      <c r="AR487" s="96" t="s">
        <v>81</v>
      </c>
      <c r="AT487" s="97" t="s">
        <v>74</v>
      </c>
      <c r="AU487" s="97" t="s">
        <v>81</v>
      </c>
      <c r="AY487" s="96" t="s">
        <v>204</v>
      </c>
      <c r="BK487" s="98">
        <f>SUM(BK488:BK512)</f>
        <v>0</v>
      </c>
    </row>
    <row r="488" spans="1:65" s="2" customFormat="1" ht="21.75" customHeight="1" x14ac:dyDescent="0.2">
      <c r="A488" s="111"/>
      <c r="B488" s="112"/>
      <c r="C488" s="215" t="s">
        <v>959</v>
      </c>
      <c r="D488" s="215" t="s">
        <v>1071</v>
      </c>
      <c r="E488" s="216" t="s">
        <v>3995</v>
      </c>
      <c r="F488" s="217" t="s">
        <v>3996</v>
      </c>
      <c r="G488" s="218" t="s">
        <v>367</v>
      </c>
      <c r="H488" s="219">
        <v>66</v>
      </c>
      <c r="I488" s="220"/>
      <c r="J488" s="220">
        <f>ROUND(I488*H488,2)</f>
        <v>0</v>
      </c>
      <c r="K488" s="221"/>
      <c r="L488" s="222"/>
      <c r="M488" s="223" t="s">
        <v>1</v>
      </c>
      <c r="N488" s="224" t="s">
        <v>40</v>
      </c>
      <c r="O488" s="196">
        <v>0</v>
      </c>
      <c r="P488" s="196">
        <f>O488*H488</f>
        <v>0</v>
      </c>
      <c r="Q488" s="196">
        <v>0</v>
      </c>
      <c r="R488" s="196">
        <f>Q488*H488</f>
        <v>0</v>
      </c>
      <c r="S488" s="196">
        <v>0</v>
      </c>
      <c r="T488" s="197">
        <f>S488*H488</f>
        <v>0</v>
      </c>
      <c r="U488" s="111"/>
      <c r="V488" s="111"/>
      <c r="W488" s="29"/>
      <c r="X488" s="29"/>
      <c r="Y488" s="29"/>
      <c r="Z488" s="29"/>
      <c r="AA488" s="29"/>
      <c r="AB488" s="29"/>
      <c r="AC488" s="29"/>
      <c r="AD488" s="29"/>
      <c r="AE488" s="29"/>
      <c r="AR488" s="99" t="s">
        <v>278</v>
      </c>
      <c r="AT488" s="99" t="s">
        <v>1071</v>
      </c>
      <c r="AU488" s="99" t="s">
        <v>83</v>
      </c>
      <c r="AY488" s="18" t="s">
        <v>204</v>
      </c>
      <c r="BE488" s="100">
        <f>IF(N488="základní",J488,0)</f>
        <v>0</v>
      </c>
      <c r="BF488" s="100">
        <f>IF(N488="snížená",J488,0)</f>
        <v>0</v>
      </c>
      <c r="BG488" s="100">
        <f>IF(N488="zákl. přenesená",J488,0)</f>
        <v>0</v>
      </c>
      <c r="BH488" s="100">
        <f>IF(N488="sníž. přenesená",J488,0)</f>
        <v>0</v>
      </c>
      <c r="BI488" s="100">
        <f>IF(N488="nulová",J488,0)</f>
        <v>0</v>
      </c>
      <c r="BJ488" s="18" t="s">
        <v>81</v>
      </c>
      <c r="BK488" s="100">
        <f>ROUND(I488*H488,2)</f>
        <v>0</v>
      </c>
      <c r="BL488" s="18" t="s">
        <v>211</v>
      </c>
      <c r="BM488" s="99" t="s">
        <v>1744</v>
      </c>
    </row>
    <row r="489" spans="1:65" s="14" customFormat="1" x14ac:dyDescent="0.2">
      <c r="A489" s="198"/>
      <c r="B489" s="199"/>
      <c r="C489" s="198"/>
      <c r="D489" s="200" t="s">
        <v>212</v>
      </c>
      <c r="E489" s="201" t="s">
        <v>1</v>
      </c>
      <c r="F489" s="202" t="s">
        <v>3997</v>
      </c>
      <c r="G489" s="198"/>
      <c r="H489" s="203">
        <v>66</v>
      </c>
      <c r="I489" s="198"/>
      <c r="J489" s="198"/>
      <c r="K489" s="198"/>
      <c r="L489" s="199"/>
      <c r="M489" s="204"/>
      <c r="N489" s="205"/>
      <c r="O489" s="205"/>
      <c r="P489" s="205"/>
      <c r="Q489" s="205"/>
      <c r="R489" s="205"/>
      <c r="S489" s="205"/>
      <c r="T489" s="206"/>
      <c r="U489" s="198"/>
      <c r="V489" s="198"/>
      <c r="AT489" s="102" t="s">
        <v>212</v>
      </c>
      <c r="AU489" s="102" t="s">
        <v>83</v>
      </c>
      <c r="AV489" s="14" t="s">
        <v>83</v>
      </c>
      <c r="AW489" s="14" t="s">
        <v>32</v>
      </c>
      <c r="AX489" s="14" t="s">
        <v>75</v>
      </c>
      <c r="AY489" s="102" t="s">
        <v>204</v>
      </c>
    </row>
    <row r="490" spans="1:65" s="15" customFormat="1" x14ac:dyDescent="0.2">
      <c r="A490" s="207"/>
      <c r="B490" s="208"/>
      <c r="C490" s="207"/>
      <c r="D490" s="200" t="s">
        <v>212</v>
      </c>
      <c r="E490" s="209" t="s">
        <v>1</v>
      </c>
      <c r="F490" s="210" t="s">
        <v>227</v>
      </c>
      <c r="G490" s="207"/>
      <c r="H490" s="211">
        <v>66</v>
      </c>
      <c r="I490" s="207"/>
      <c r="J490" s="207"/>
      <c r="K490" s="207"/>
      <c r="L490" s="208"/>
      <c r="M490" s="212"/>
      <c r="N490" s="213"/>
      <c r="O490" s="213"/>
      <c r="P490" s="213"/>
      <c r="Q490" s="213"/>
      <c r="R490" s="213"/>
      <c r="S490" s="213"/>
      <c r="T490" s="214"/>
      <c r="U490" s="207"/>
      <c r="V490" s="207"/>
      <c r="AT490" s="103" t="s">
        <v>212</v>
      </c>
      <c r="AU490" s="103" t="s">
        <v>83</v>
      </c>
      <c r="AV490" s="15" t="s">
        <v>211</v>
      </c>
      <c r="AW490" s="15" t="s">
        <v>32</v>
      </c>
      <c r="AX490" s="15" t="s">
        <v>81</v>
      </c>
      <c r="AY490" s="103" t="s">
        <v>204</v>
      </c>
    </row>
    <row r="491" spans="1:65" s="2" customFormat="1" ht="21.75" customHeight="1" x14ac:dyDescent="0.2">
      <c r="A491" s="111"/>
      <c r="B491" s="112"/>
      <c r="C491" s="215" t="s">
        <v>1746</v>
      </c>
      <c r="D491" s="215" t="s">
        <v>1071</v>
      </c>
      <c r="E491" s="216" t="s">
        <v>3998</v>
      </c>
      <c r="F491" s="217" t="s">
        <v>3999</v>
      </c>
      <c r="G491" s="218" t="s">
        <v>367</v>
      </c>
      <c r="H491" s="219">
        <v>9</v>
      </c>
      <c r="I491" s="220"/>
      <c r="J491" s="220">
        <f>ROUND(I491*H491,2)</f>
        <v>0</v>
      </c>
      <c r="K491" s="221"/>
      <c r="L491" s="222"/>
      <c r="M491" s="223" t="s">
        <v>1</v>
      </c>
      <c r="N491" s="224" t="s">
        <v>40</v>
      </c>
      <c r="O491" s="196">
        <v>0</v>
      </c>
      <c r="P491" s="196">
        <f>O491*H491</f>
        <v>0</v>
      </c>
      <c r="Q491" s="196">
        <v>0</v>
      </c>
      <c r="R491" s="196">
        <f>Q491*H491</f>
        <v>0</v>
      </c>
      <c r="S491" s="196">
        <v>0</v>
      </c>
      <c r="T491" s="197">
        <f>S491*H491</f>
        <v>0</v>
      </c>
      <c r="U491" s="111"/>
      <c r="V491" s="111"/>
      <c r="W491" s="29"/>
      <c r="X491" s="29"/>
      <c r="Y491" s="29"/>
      <c r="Z491" s="29"/>
      <c r="AA491" s="29"/>
      <c r="AB491" s="29"/>
      <c r="AC491" s="29"/>
      <c r="AD491" s="29"/>
      <c r="AE491" s="29"/>
      <c r="AR491" s="99" t="s">
        <v>278</v>
      </c>
      <c r="AT491" s="99" t="s">
        <v>1071</v>
      </c>
      <c r="AU491" s="99" t="s">
        <v>83</v>
      </c>
      <c r="AY491" s="18" t="s">
        <v>204</v>
      </c>
      <c r="BE491" s="100">
        <f>IF(N491="základní",J491,0)</f>
        <v>0</v>
      </c>
      <c r="BF491" s="100">
        <f>IF(N491="snížená",J491,0)</f>
        <v>0</v>
      </c>
      <c r="BG491" s="100">
        <f>IF(N491="zákl. přenesená",J491,0)</f>
        <v>0</v>
      </c>
      <c r="BH491" s="100">
        <f>IF(N491="sníž. přenesená",J491,0)</f>
        <v>0</v>
      </c>
      <c r="BI491" s="100">
        <f>IF(N491="nulová",J491,0)</f>
        <v>0</v>
      </c>
      <c r="BJ491" s="18" t="s">
        <v>81</v>
      </c>
      <c r="BK491" s="100">
        <f>ROUND(I491*H491,2)</f>
        <v>0</v>
      </c>
      <c r="BL491" s="18" t="s">
        <v>211</v>
      </c>
      <c r="BM491" s="99" t="s">
        <v>1749</v>
      </c>
    </row>
    <row r="492" spans="1:65" s="14" customFormat="1" x14ac:dyDescent="0.2">
      <c r="A492" s="198"/>
      <c r="B492" s="199"/>
      <c r="C492" s="198"/>
      <c r="D492" s="200" t="s">
        <v>212</v>
      </c>
      <c r="E492" s="201" t="s">
        <v>1</v>
      </c>
      <c r="F492" s="202" t="s">
        <v>4000</v>
      </c>
      <c r="G492" s="198"/>
      <c r="H492" s="203">
        <v>9</v>
      </c>
      <c r="I492" s="198"/>
      <c r="J492" s="198"/>
      <c r="K492" s="198"/>
      <c r="L492" s="199"/>
      <c r="M492" s="204"/>
      <c r="N492" s="205"/>
      <c r="O492" s="205"/>
      <c r="P492" s="205"/>
      <c r="Q492" s="205"/>
      <c r="R492" s="205"/>
      <c r="S492" s="205"/>
      <c r="T492" s="206"/>
      <c r="U492" s="198"/>
      <c r="V492" s="198"/>
      <c r="AT492" s="102" t="s">
        <v>212</v>
      </c>
      <c r="AU492" s="102" t="s">
        <v>83</v>
      </c>
      <c r="AV492" s="14" t="s">
        <v>83</v>
      </c>
      <c r="AW492" s="14" t="s">
        <v>32</v>
      </c>
      <c r="AX492" s="14" t="s">
        <v>75</v>
      </c>
      <c r="AY492" s="102" t="s">
        <v>204</v>
      </c>
    </row>
    <row r="493" spans="1:65" s="15" customFormat="1" x14ac:dyDescent="0.2">
      <c r="A493" s="207"/>
      <c r="B493" s="208"/>
      <c r="C493" s="207"/>
      <c r="D493" s="200" t="s">
        <v>212</v>
      </c>
      <c r="E493" s="209" t="s">
        <v>1</v>
      </c>
      <c r="F493" s="210" t="s">
        <v>227</v>
      </c>
      <c r="G493" s="207"/>
      <c r="H493" s="211">
        <v>9</v>
      </c>
      <c r="I493" s="207"/>
      <c r="J493" s="207"/>
      <c r="K493" s="207"/>
      <c r="L493" s="208"/>
      <c r="M493" s="212"/>
      <c r="N493" s="213"/>
      <c r="O493" s="213"/>
      <c r="P493" s="213"/>
      <c r="Q493" s="213"/>
      <c r="R493" s="213"/>
      <c r="S493" s="213"/>
      <c r="T493" s="214"/>
      <c r="U493" s="207"/>
      <c r="V493" s="207"/>
      <c r="AT493" s="103" t="s">
        <v>212</v>
      </c>
      <c r="AU493" s="103" t="s">
        <v>83</v>
      </c>
      <c r="AV493" s="15" t="s">
        <v>211</v>
      </c>
      <c r="AW493" s="15" t="s">
        <v>32</v>
      </c>
      <c r="AX493" s="15" t="s">
        <v>81</v>
      </c>
      <c r="AY493" s="103" t="s">
        <v>204</v>
      </c>
    </row>
    <row r="494" spans="1:65" s="2" customFormat="1" ht="33" customHeight="1" x14ac:dyDescent="0.2">
      <c r="A494" s="111"/>
      <c r="B494" s="112"/>
      <c r="C494" s="215" t="s">
        <v>965</v>
      </c>
      <c r="D494" s="215" t="s">
        <v>1071</v>
      </c>
      <c r="E494" s="216" t="s">
        <v>4001</v>
      </c>
      <c r="F494" s="217" t="s">
        <v>4002</v>
      </c>
      <c r="G494" s="218" t="s">
        <v>4003</v>
      </c>
      <c r="H494" s="219">
        <v>1</v>
      </c>
      <c r="I494" s="220"/>
      <c r="J494" s="220">
        <f>ROUND(I494*H494,2)</f>
        <v>0</v>
      </c>
      <c r="K494" s="221"/>
      <c r="L494" s="222"/>
      <c r="M494" s="223" t="s">
        <v>1</v>
      </c>
      <c r="N494" s="224" t="s">
        <v>40</v>
      </c>
      <c r="O494" s="196">
        <v>0</v>
      </c>
      <c r="P494" s="196">
        <f>O494*H494</f>
        <v>0</v>
      </c>
      <c r="Q494" s="196">
        <v>0</v>
      </c>
      <c r="R494" s="196">
        <f>Q494*H494</f>
        <v>0</v>
      </c>
      <c r="S494" s="196">
        <v>0</v>
      </c>
      <c r="T494" s="197">
        <f>S494*H494</f>
        <v>0</v>
      </c>
      <c r="U494" s="111"/>
      <c r="V494" s="111"/>
      <c r="W494" s="29"/>
      <c r="X494" s="29"/>
      <c r="Y494" s="29"/>
      <c r="Z494" s="29"/>
      <c r="AA494" s="29"/>
      <c r="AB494" s="29"/>
      <c r="AC494" s="29"/>
      <c r="AD494" s="29"/>
      <c r="AE494" s="29"/>
      <c r="AR494" s="99" t="s">
        <v>278</v>
      </c>
      <c r="AT494" s="99" t="s">
        <v>1071</v>
      </c>
      <c r="AU494" s="99" t="s">
        <v>83</v>
      </c>
      <c r="AY494" s="18" t="s">
        <v>204</v>
      </c>
      <c r="BE494" s="100">
        <f>IF(N494="základní",J494,0)</f>
        <v>0</v>
      </c>
      <c r="BF494" s="100">
        <f>IF(N494="snížená",J494,0)</f>
        <v>0</v>
      </c>
      <c r="BG494" s="100">
        <f>IF(N494="zákl. přenesená",J494,0)</f>
        <v>0</v>
      </c>
      <c r="BH494" s="100">
        <f>IF(N494="sníž. přenesená",J494,0)</f>
        <v>0</v>
      </c>
      <c r="BI494" s="100">
        <f>IF(N494="nulová",J494,0)</f>
        <v>0</v>
      </c>
      <c r="BJ494" s="18" t="s">
        <v>81</v>
      </c>
      <c r="BK494" s="100">
        <f>ROUND(I494*H494,2)</f>
        <v>0</v>
      </c>
      <c r="BL494" s="18" t="s">
        <v>211</v>
      </c>
      <c r="BM494" s="99" t="s">
        <v>1752</v>
      </c>
    </row>
    <row r="495" spans="1:65" s="14" customFormat="1" x14ac:dyDescent="0.2">
      <c r="A495" s="198"/>
      <c r="B495" s="199"/>
      <c r="C495" s="198"/>
      <c r="D495" s="200" t="s">
        <v>212</v>
      </c>
      <c r="E495" s="201" t="s">
        <v>1</v>
      </c>
      <c r="F495" s="202" t="s">
        <v>4004</v>
      </c>
      <c r="G495" s="198"/>
      <c r="H495" s="203">
        <v>1</v>
      </c>
      <c r="I495" s="198"/>
      <c r="J495" s="198"/>
      <c r="K495" s="198"/>
      <c r="L495" s="199"/>
      <c r="M495" s="204"/>
      <c r="N495" s="205"/>
      <c r="O495" s="205"/>
      <c r="P495" s="205"/>
      <c r="Q495" s="205"/>
      <c r="R495" s="205"/>
      <c r="S495" s="205"/>
      <c r="T495" s="206"/>
      <c r="U495" s="198"/>
      <c r="V495" s="198"/>
      <c r="AT495" s="102" t="s">
        <v>212</v>
      </c>
      <c r="AU495" s="102" t="s">
        <v>83</v>
      </c>
      <c r="AV495" s="14" t="s">
        <v>83</v>
      </c>
      <c r="AW495" s="14" t="s">
        <v>32</v>
      </c>
      <c r="AX495" s="14" t="s">
        <v>75</v>
      </c>
      <c r="AY495" s="102" t="s">
        <v>204</v>
      </c>
    </row>
    <row r="496" spans="1:65" s="15" customFormat="1" x14ac:dyDescent="0.2">
      <c r="A496" s="207"/>
      <c r="B496" s="208"/>
      <c r="C496" s="207"/>
      <c r="D496" s="200" t="s">
        <v>212</v>
      </c>
      <c r="E496" s="209" t="s">
        <v>1</v>
      </c>
      <c r="F496" s="210" t="s">
        <v>227</v>
      </c>
      <c r="G496" s="207"/>
      <c r="H496" s="211">
        <v>1</v>
      </c>
      <c r="I496" s="207"/>
      <c r="J496" s="207"/>
      <c r="K496" s="207"/>
      <c r="L496" s="208"/>
      <c r="M496" s="212"/>
      <c r="N496" s="213"/>
      <c r="O496" s="213"/>
      <c r="P496" s="213"/>
      <c r="Q496" s="213"/>
      <c r="R496" s="213"/>
      <c r="S496" s="213"/>
      <c r="T496" s="214"/>
      <c r="U496" s="207"/>
      <c r="V496" s="207"/>
      <c r="AT496" s="103" t="s">
        <v>212</v>
      </c>
      <c r="AU496" s="103" t="s">
        <v>83</v>
      </c>
      <c r="AV496" s="15" t="s">
        <v>211</v>
      </c>
      <c r="AW496" s="15" t="s">
        <v>32</v>
      </c>
      <c r="AX496" s="15" t="s">
        <v>81</v>
      </c>
      <c r="AY496" s="103" t="s">
        <v>204</v>
      </c>
    </row>
    <row r="497" spans="1:65" s="2" customFormat="1" ht="16.5" customHeight="1" x14ac:dyDescent="0.2">
      <c r="A497" s="111"/>
      <c r="B497" s="112"/>
      <c r="C497" s="215" t="s">
        <v>1753</v>
      </c>
      <c r="D497" s="215" t="s">
        <v>1071</v>
      </c>
      <c r="E497" s="216" t="s">
        <v>4005</v>
      </c>
      <c r="F497" s="217" t="s">
        <v>4006</v>
      </c>
      <c r="G497" s="218" t="s">
        <v>4003</v>
      </c>
      <c r="H497" s="219">
        <v>3</v>
      </c>
      <c r="I497" s="220"/>
      <c r="J497" s="220">
        <f>ROUND(I497*H497,2)</f>
        <v>0</v>
      </c>
      <c r="K497" s="221"/>
      <c r="L497" s="222"/>
      <c r="M497" s="223" t="s">
        <v>1</v>
      </c>
      <c r="N497" s="224" t="s">
        <v>40</v>
      </c>
      <c r="O497" s="196">
        <v>0</v>
      </c>
      <c r="P497" s="196">
        <f>O497*H497</f>
        <v>0</v>
      </c>
      <c r="Q497" s="196">
        <v>0</v>
      </c>
      <c r="R497" s="196">
        <f>Q497*H497</f>
        <v>0</v>
      </c>
      <c r="S497" s="196">
        <v>0</v>
      </c>
      <c r="T497" s="197">
        <f>S497*H497</f>
        <v>0</v>
      </c>
      <c r="U497" s="111"/>
      <c r="V497" s="111"/>
      <c r="W497" s="29"/>
      <c r="X497" s="29"/>
      <c r="Y497" s="29"/>
      <c r="Z497" s="29"/>
      <c r="AA497" s="29"/>
      <c r="AB497" s="29"/>
      <c r="AC497" s="29"/>
      <c r="AD497" s="29"/>
      <c r="AE497" s="29"/>
      <c r="AR497" s="99" t="s">
        <v>278</v>
      </c>
      <c r="AT497" s="99" t="s">
        <v>1071</v>
      </c>
      <c r="AU497" s="99" t="s">
        <v>83</v>
      </c>
      <c r="AY497" s="18" t="s">
        <v>204</v>
      </c>
      <c r="BE497" s="100">
        <f>IF(N497="základní",J497,0)</f>
        <v>0</v>
      </c>
      <c r="BF497" s="100">
        <f>IF(N497="snížená",J497,0)</f>
        <v>0</v>
      </c>
      <c r="BG497" s="100">
        <f>IF(N497="zákl. přenesená",J497,0)</f>
        <v>0</v>
      </c>
      <c r="BH497" s="100">
        <f>IF(N497="sníž. přenesená",J497,0)</f>
        <v>0</v>
      </c>
      <c r="BI497" s="100">
        <f>IF(N497="nulová",J497,0)</f>
        <v>0</v>
      </c>
      <c r="BJ497" s="18" t="s">
        <v>81</v>
      </c>
      <c r="BK497" s="100">
        <f>ROUND(I497*H497,2)</f>
        <v>0</v>
      </c>
      <c r="BL497" s="18" t="s">
        <v>211</v>
      </c>
      <c r="BM497" s="99" t="s">
        <v>1756</v>
      </c>
    </row>
    <row r="498" spans="1:65" s="14" customFormat="1" x14ac:dyDescent="0.2">
      <c r="A498" s="198"/>
      <c r="B498" s="199"/>
      <c r="C498" s="198"/>
      <c r="D498" s="200" t="s">
        <v>212</v>
      </c>
      <c r="E498" s="201" t="s">
        <v>1</v>
      </c>
      <c r="F498" s="202" t="s">
        <v>230</v>
      </c>
      <c r="G498" s="198"/>
      <c r="H498" s="203">
        <v>3</v>
      </c>
      <c r="I498" s="198"/>
      <c r="J498" s="198"/>
      <c r="K498" s="198"/>
      <c r="L498" s="199"/>
      <c r="M498" s="204"/>
      <c r="N498" s="205"/>
      <c r="O498" s="205"/>
      <c r="P498" s="205"/>
      <c r="Q498" s="205"/>
      <c r="R498" s="205"/>
      <c r="S498" s="205"/>
      <c r="T498" s="206"/>
      <c r="U498" s="198"/>
      <c r="V498" s="198"/>
      <c r="AT498" s="102" t="s">
        <v>212</v>
      </c>
      <c r="AU498" s="102" t="s">
        <v>83</v>
      </c>
      <c r="AV498" s="14" t="s">
        <v>83</v>
      </c>
      <c r="AW498" s="14" t="s">
        <v>32</v>
      </c>
      <c r="AX498" s="14" t="s">
        <v>75</v>
      </c>
      <c r="AY498" s="102" t="s">
        <v>204</v>
      </c>
    </row>
    <row r="499" spans="1:65" s="15" customFormat="1" x14ac:dyDescent="0.2">
      <c r="A499" s="207"/>
      <c r="B499" s="208"/>
      <c r="C499" s="207"/>
      <c r="D499" s="200" t="s">
        <v>212</v>
      </c>
      <c r="E499" s="209" t="s">
        <v>1</v>
      </c>
      <c r="F499" s="210" t="s">
        <v>227</v>
      </c>
      <c r="G499" s="207"/>
      <c r="H499" s="211">
        <v>3</v>
      </c>
      <c r="I499" s="207"/>
      <c r="J499" s="207"/>
      <c r="K499" s="207"/>
      <c r="L499" s="208"/>
      <c r="M499" s="212"/>
      <c r="N499" s="213"/>
      <c r="O499" s="213"/>
      <c r="P499" s="213"/>
      <c r="Q499" s="213"/>
      <c r="R499" s="213"/>
      <c r="S499" s="213"/>
      <c r="T499" s="214"/>
      <c r="U499" s="207"/>
      <c r="V499" s="207"/>
      <c r="AT499" s="103" t="s">
        <v>212</v>
      </c>
      <c r="AU499" s="103" t="s">
        <v>83</v>
      </c>
      <c r="AV499" s="15" t="s">
        <v>211</v>
      </c>
      <c r="AW499" s="15" t="s">
        <v>32</v>
      </c>
      <c r="AX499" s="15" t="s">
        <v>81</v>
      </c>
      <c r="AY499" s="103" t="s">
        <v>204</v>
      </c>
    </row>
    <row r="500" spans="1:65" s="2" customFormat="1" ht="16.5" customHeight="1" x14ac:dyDescent="0.2">
      <c r="A500" s="111"/>
      <c r="B500" s="112"/>
      <c r="C500" s="215" t="s">
        <v>968</v>
      </c>
      <c r="D500" s="215" t="s">
        <v>1071</v>
      </c>
      <c r="E500" s="216" t="s">
        <v>4007</v>
      </c>
      <c r="F500" s="217" t="s">
        <v>4008</v>
      </c>
      <c r="G500" s="218" t="s">
        <v>4003</v>
      </c>
      <c r="H500" s="219">
        <v>1</v>
      </c>
      <c r="I500" s="220"/>
      <c r="J500" s="220">
        <f>ROUND(I500*H500,2)</f>
        <v>0</v>
      </c>
      <c r="K500" s="221"/>
      <c r="L500" s="222"/>
      <c r="M500" s="223" t="s">
        <v>1</v>
      </c>
      <c r="N500" s="224" t="s">
        <v>40</v>
      </c>
      <c r="O500" s="196">
        <v>0</v>
      </c>
      <c r="P500" s="196">
        <f>O500*H500</f>
        <v>0</v>
      </c>
      <c r="Q500" s="196">
        <v>0</v>
      </c>
      <c r="R500" s="196">
        <f>Q500*H500</f>
        <v>0</v>
      </c>
      <c r="S500" s="196">
        <v>0</v>
      </c>
      <c r="T500" s="197">
        <f>S500*H500</f>
        <v>0</v>
      </c>
      <c r="U500" s="111"/>
      <c r="V500" s="111"/>
      <c r="W500" s="29"/>
      <c r="X500" s="29"/>
      <c r="Y500" s="29"/>
      <c r="Z500" s="29"/>
      <c r="AA500" s="29"/>
      <c r="AB500" s="29"/>
      <c r="AC500" s="29"/>
      <c r="AD500" s="29"/>
      <c r="AE500" s="29"/>
      <c r="AR500" s="99" t="s">
        <v>278</v>
      </c>
      <c r="AT500" s="99" t="s">
        <v>1071</v>
      </c>
      <c r="AU500" s="99" t="s">
        <v>83</v>
      </c>
      <c r="AY500" s="18" t="s">
        <v>204</v>
      </c>
      <c r="BE500" s="100">
        <f>IF(N500="základní",J500,0)</f>
        <v>0</v>
      </c>
      <c r="BF500" s="100">
        <f>IF(N500="snížená",J500,0)</f>
        <v>0</v>
      </c>
      <c r="BG500" s="100">
        <f>IF(N500="zákl. přenesená",J500,0)</f>
        <v>0</v>
      </c>
      <c r="BH500" s="100">
        <f>IF(N500="sníž. přenesená",J500,0)</f>
        <v>0</v>
      </c>
      <c r="BI500" s="100">
        <f>IF(N500="nulová",J500,0)</f>
        <v>0</v>
      </c>
      <c r="BJ500" s="18" t="s">
        <v>81</v>
      </c>
      <c r="BK500" s="100">
        <f>ROUND(I500*H500,2)</f>
        <v>0</v>
      </c>
      <c r="BL500" s="18" t="s">
        <v>211</v>
      </c>
      <c r="BM500" s="99" t="s">
        <v>1759</v>
      </c>
    </row>
    <row r="501" spans="1:65" s="14" customFormat="1" x14ac:dyDescent="0.2">
      <c r="A501" s="198"/>
      <c r="B501" s="199"/>
      <c r="C501" s="198"/>
      <c r="D501" s="200" t="s">
        <v>212</v>
      </c>
      <c r="E501" s="201" t="s">
        <v>1</v>
      </c>
      <c r="F501" s="202" t="s">
        <v>81</v>
      </c>
      <c r="G501" s="198"/>
      <c r="H501" s="203">
        <v>1</v>
      </c>
      <c r="I501" s="198"/>
      <c r="J501" s="198"/>
      <c r="K501" s="198"/>
      <c r="L501" s="199"/>
      <c r="M501" s="204"/>
      <c r="N501" s="205"/>
      <c r="O501" s="205"/>
      <c r="P501" s="205"/>
      <c r="Q501" s="205"/>
      <c r="R501" s="205"/>
      <c r="S501" s="205"/>
      <c r="T501" s="206"/>
      <c r="U501" s="198"/>
      <c r="V501" s="198"/>
      <c r="AT501" s="102" t="s">
        <v>212</v>
      </c>
      <c r="AU501" s="102" t="s">
        <v>83</v>
      </c>
      <c r="AV501" s="14" t="s">
        <v>83</v>
      </c>
      <c r="AW501" s="14" t="s">
        <v>32</v>
      </c>
      <c r="AX501" s="14" t="s">
        <v>75</v>
      </c>
      <c r="AY501" s="102" t="s">
        <v>204</v>
      </c>
    </row>
    <row r="502" spans="1:65" s="15" customFormat="1" x14ac:dyDescent="0.2">
      <c r="A502" s="207"/>
      <c r="B502" s="208"/>
      <c r="C502" s="207"/>
      <c r="D502" s="200" t="s">
        <v>212</v>
      </c>
      <c r="E502" s="209" t="s">
        <v>1</v>
      </c>
      <c r="F502" s="210" t="s">
        <v>227</v>
      </c>
      <c r="G502" s="207"/>
      <c r="H502" s="211">
        <v>1</v>
      </c>
      <c r="I502" s="207"/>
      <c r="J502" s="207"/>
      <c r="K502" s="207"/>
      <c r="L502" s="208"/>
      <c r="M502" s="212"/>
      <c r="N502" s="213"/>
      <c r="O502" s="213"/>
      <c r="P502" s="213"/>
      <c r="Q502" s="213"/>
      <c r="R502" s="213"/>
      <c r="S502" s="213"/>
      <c r="T502" s="214"/>
      <c r="U502" s="207"/>
      <c r="V502" s="207"/>
      <c r="AT502" s="103" t="s">
        <v>212</v>
      </c>
      <c r="AU502" s="103" t="s">
        <v>83</v>
      </c>
      <c r="AV502" s="15" t="s">
        <v>211</v>
      </c>
      <c r="AW502" s="15" t="s">
        <v>32</v>
      </c>
      <c r="AX502" s="15" t="s">
        <v>81</v>
      </c>
      <c r="AY502" s="103" t="s">
        <v>204</v>
      </c>
    </row>
    <row r="503" spans="1:65" s="2" customFormat="1" ht="16.5" customHeight="1" x14ac:dyDescent="0.2">
      <c r="A503" s="111"/>
      <c r="B503" s="112"/>
      <c r="C503" s="215" t="s">
        <v>1760</v>
      </c>
      <c r="D503" s="215" t="s">
        <v>1071</v>
      </c>
      <c r="E503" s="216" t="s">
        <v>4009</v>
      </c>
      <c r="F503" s="217" t="s">
        <v>4010</v>
      </c>
      <c r="G503" s="218" t="s">
        <v>4003</v>
      </c>
      <c r="H503" s="219">
        <v>3</v>
      </c>
      <c r="I503" s="220"/>
      <c r="J503" s="220">
        <f>ROUND(I503*H503,2)</f>
        <v>0</v>
      </c>
      <c r="K503" s="221"/>
      <c r="L503" s="222"/>
      <c r="M503" s="223" t="s">
        <v>1</v>
      </c>
      <c r="N503" s="224" t="s">
        <v>40</v>
      </c>
      <c r="O503" s="196">
        <v>0</v>
      </c>
      <c r="P503" s="196">
        <f>O503*H503</f>
        <v>0</v>
      </c>
      <c r="Q503" s="196">
        <v>0</v>
      </c>
      <c r="R503" s="196">
        <f>Q503*H503</f>
        <v>0</v>
      </c>
      <c r="S503" s="196">
        <v>0</v>
      </c>
      <c r="T503" s="197">
        <f>S503*H503</f>
        <v>0</v>
      </c>
      <c r="U503" s="111"/>
      <c r="V503" s="111"/>
      <c r="W503" s="29"/>
      <c r="X503" s="29"/>
      <c r="Y503" s="29"/>
      <c r="Z503" s="29"/>
      <c r="AA503" s="29"/>
      <c r="AB503" s="29"/>
      <c r="AC503" s="29"/>
      <c r="AD503" s="29"/>
      <c r="AE503" s="29"/>
      <c r="AR503" s="99" t="s">
        <v>278</v>
      </c>
      <c r="AT503" s="99" t="s">
        <v>1071</v>
      </c>
      <c r="AU503" s="99" t="s">
        <v>83</v>
      </c>
      <c r="AY503" s="18" t="s">
        <v>204</v>
      </c>
      <c r="BE503" s="100">
        <f>IF(N503="základní",J503,0)</f>
        <v>0</v>
      </c>
      <c r="BF503" s="100">
        <f>IF(N503="snížená",J503,0)</f>
        <v>0</v>
      </c>
      <c r="BG503" s="100">
        <f>IF(N503="zákl. přenesená",J503,0)</f>
        <v>0</v>
      </c>
      <c r="BH503" s="100">
        <f>IF(N503="sníž. přenesená",J503,0)</f>
        <v>0</v>
      </c>
      <c r="BI503" s="100">
        <f>IF(N503="nulová",J503,0)</f>
        <v>0</v>
      </c>
      <c r="BJ503" s="18" t="s">
        <v>81</v>
      </c>
      <c r="BK503" s="100">
        <f>ROUND(I503*H503,2)</f>
        <v>0</v>
      </c>
      <c r="BL503" s="18" t="s">
        <v>211</v>
      </c>
      <c r="BM503" s="99" t="s">
        <v>1763</v>
      </c>
    </row>
    <row r="504" spans="1:65" s="14" customFormat="1" x14ac:dyDescent="0.2">
      <c r="A504" s="198"/>
      <c r="B504" s="199"/>
      <c r="C504" s="198"/>
      <c r="D504" s="200" t="s">
        <v>212</v>
      </c>
      <c r="E504" s="201" t="s">
        <v>1</v>
      </c>
      <c r="F504" s="202" t="s">
        <v>4011</v>
      </c>
      <c r="G504" s="198"/>
      <c r="H504" s="203">
        <v>3</v>
      </c>
      <c r="I504" s="198"/>
      <c r="J504" s="198"/>
      <c r="K504" s="198"/>
      <c r="L504" s="199"/>
      <c r="M504" s="204"/>
      <c r="N504" s="205"/>
      <c r="O504" s="205"/>
      <c r="P504" s="205"/>
      <c r="Q504" s="205"/>
      <c r="R504" s="205"/>
      <c r="S504" s="205"/>
      <c r="T504" s="206"/>
      <c r="U504" s="198"/>
      <c r="V504" s="198"/>
      <c r="AT504" s="102" t="s">
        <v>212</v>
      </c>
      <c r="AU504" s="102" t="s">
        <v>83</v>
      </c>
      <c r="AV504" s="14" t="s">
        <v>83</v>
      </c>
      <c r="AW504" s="14" t="s">
        <v>32</v>
      </c>
      <c r="AX504" s="14" t="s">
        <v>75</v>
      </c>
      <c r="AY504" s="102" t="s">
        <v>204</v>
      </c>
    </row>
    <row r="505" spans="1:65" s="15" customFormat="1" x14ac:dyDescent="0.2">
      <c r="A505" s="207"/>
      <c r="B505" s="208"/>
      <c r="C505" s="207"/>
      <c r="D505" s="200" t="s">
        <v>212</v>
      </c>
      <c r="E505" s="209" t="s">
        <v>1</v>
      </c>
      <c r="F505" s="210" t="s">
        <v>227</v>
      </c>
      <c r="G505" s="207"/>
      <c r="H505" s="211">
        <v>3</v>
      </c>
      <c r="I505" s="207"/>
      <c r="J505" s="207"/>
      <c r="K505" s="207"/>
      <c r="L505" s="208"/>
      <c r="M505" s="212"/>
      <c r="N505" s="213"/>
      <c r="O505" s="213"/>
      <c r="P505" s="213"/>
      <c r="Q505" s="213"/>
      <c r="R505" s="213"/>
      <c r="S505" s="213"/>
      <c r="T505" s="214"/>
      <c r="U505" s="207"/>
      <c r="V505" s="207"/>
      <c r="AT505" s="103" t="s">
        <v>212</v>
      </c>
      <c r="AU505" s="103" t="s">
        <v>83</v>
      </c>
      <c r="AV505" s="15" t="s">
        <v>211</v>
      </c>
      <c r="AW505" s="15" t="s">
        <v>32</v>
      </c>
      <c r="AX505" s="15" t="s">
        <v>81</v>
      </c>
      <c r="AY505" s="103" t="s">
        <v>204</v>
      </c>
    </row>
    <row r="506" spans="1:65" s="2" customFormat="1" ht="21.75" customHeight="1" x14ac:dyDescent="0.2">
      <c r="A506" s="111"/>
      <c r="B506" s="112"/>
      <c r="C506" s="187" t="s">
        <v>974</v>
      </c>
      <c r="D506" s="187" t="s">
        <v>207</v>
      </c>
      <c r="E506" s="188" t="s">
        <v>4012</v>
      </c>
      <c r="F506" s="189" t="s">
        <v>4013</v>
      </c>
      <c r="G506" s="190" t="s">
        <v>367</v>
      </c>
      <c r="H506" s="191">
        <v>36</v>
      </c>
      <c r="I506" s="192"/>
      <c r="J506" s="192">
        <f>ROUND(I506*H506,2)</f>
        <v>0</v>
      </c>
      <c r="K506" s="193"/>
      <c r="L506" s="112"/>
      <c r="M506" s="194" t="s">
        <v>1</v>
      </c>
      <c r="N506" s="195" t="s">
        <v>40</v>
      </c>
      <c r="O506" s="196">
        <v>0</v>
      </c>
      <c r="P506" s="196">
        <f>O506*H506</f>
        <v>0</v>
      </c>
      <c r="Q506" s="196">
        <v>0</v>
      </c>
      <c r="R506" s="196">
        <f>Q506*H506</f>
        <v>0</v>
      </c>
      <c r="S506" s="196">
        <v>0</v>
      </c>
      <c r="T506" s="197">
        <f>S506*H506</f>
        <v>0</v>
      </c>
      <c r="U506" s="111"/>
      <c r="V506" s="111"/>
      <c r="W506" s="29"/>
      <c r="X506" s="29"/>
      <c r="Y506" s="29"/>
      <c r="Z506" s="29"/>
      <c r="AA506" s="29"/>
      <c r="AB506" s="29"/>
      <c r="AC506" s="29"/>
      <c r="AD506" s="29"/>
      <c r="AE506" s="29"/>
      <c r="AR506" s="99" t="s">
        <v>211</v>
      </c>
      <c r="AT506" s="99" t="s">
        <v>207</v>
      </c>
      <c r="AU506" s="99" t="s">
        <v>83</v>
      </c>
      <c r="AY506" s="18" t="s">
        <v>204</v>
      </c>
      <c r="BE506" s="100">
        <f>IF(N506="základní",J506,0)</f>
        <v>0</v>
      </c>
      <c r="BF506" s="100">
        <f>IF(N506="snížená",J506,0)</f>
        <v>0</v>
      </c>
      <c r="BG506" s="100">
        <f>IF(N506="zákl. přenesená",J506,0)</f>
        <v>0</v>
      </c>
      <c r="BH506" s="100">
        <f>IF(N506="sníž. přenesená",J506,0)</f>
        <v>0</v>
      </c>
      <c r="BI506" s="100">
        <f>IF(N506="nulová",J506,0)</f>
        <v>0</v>
      </c>
      <c r="BJ506" s="18" t="s">
        <v>81</v>
      </c>
      <c r="BK506" s="100">
        <f>ROUND(I506*H506,2)</f>
        <v>0</v>
      </c>
      <c r="BL506" s="18" t="s">
        <v>211</v>
      </c>
      <c r="BM506" s="99" t="s">
        <v>1768</v>
      </c>
    </row>
    <row r="507" spans="1:65" s="2" customFormat="1" ht="24.2" customHeight="1" x14ac:dyDescent="0.2">
      <c r="A507" s="111"/>
      <c r="B507" s="112"/>
      <c r="C507" s="187" t="s">
        <v>1769</v>
      </c>
      <c r="D507" s="187" t="s">
        <v>207</v>
      </c>
      <c r="E507" s="188" t="s">
        <v>4014</v>
      </c>
      <c r="F507" s="189" t="s">
        <v>4015</v>
      </c>
      <c r="G507" s="190" t="s">
        <v>4003</v>
      </c>
      <c r="H507" s="191">
        <v>1</v>
      </c>
      <c r="I507" s="192"/>
      <c r="J507" s="192">
        <f>ROUND(I507*H507,2)</f>
        <v>0</v>
      </c>
      <c r="K507" s="193"/>
      <c r="L507" s="112"/>
      <c r="M507" s="194" t="s">
        <v>1</v>
      </c>
      <c r="N507" s="195" t="s">
        <v>40</v>
      </c>
      <c r="O507" s="196">
        <v>0</v>
      </c>
      <c r="P507" s="196">
        <f>O507*H507</f>
        <v>0</v>
      </c>
      <c r="Q507" s="196">
        <v>0</v>
      </c>
      <c r="R507" s="196">
        <f>Q507*H507</f>
        <v>0</v>
      </c>
      <c r="S507" s="196">
        <v>0</v>
      </c>
      <c r="T507" s="197">
        <f>S507*H507</f>
        <v>0</v>
      </c>
      <c r="U507" s="111"/>
      <c r="V507" s="111"/>
      <c r="W507" s="29"/>
      <c r="X507" s="29"/>
      <c r="Y507" s="29"/>
      <c r="Z507" s="29"/>
      <c r="AA507" s="29"/>
      <c r="AB507" s="29"/>
      <c r="AC507" s="29"/>
      <c r="AD507" s="29"/>
      <c r="AE507" s="29"/>
      <c r="AR507" s="99" t="s">
        <v>211</v>
      </c>
      <c r="AT507" s="99" t="s">
        <v>207</v>
      </c>
      <c r="AU507" s="99" t="s">
        <v>83</v>
      </c>
      <c r="AY507" s="18" t="s">
        <v>204</v>
      </c>
      <c r="BE507" s="100">
        <f>IF(N507="základní",J507,0)</f>
        <v>0</v>
      </c>
      <c r="BF507" s="100">
        <f>IF(N507="snížená",J507,0)</f>
        <v>0</v>
      </c>
      <c r="BG507" s="100">
        <f>IF(N507="zákl. přenesená",J507,0)</f>
        <v>0</v>
      </c>
      <c r="BH507" s="100">
        <f>IF(N507="sníž. přenesená",J507,0)</f>
        <v>0</v>
      </c>
      <c r="BI507" s="100">
        <f>IF(N507="nulová",J507,0)</f>
        <v>0</v>
      </c>
      <c r="BJ507" s="18" t="s">
        <v>81</v>
      </c>
      <c r="BK507" s="100">
        <f>ROUND(I507*H507,2)</f>
        <v>0</v>
      </c>
      <c r="BL507" s="18" t="s">
        <v>211</v>
      </c>
      <c r="BM507" s="99" t="s">
        <v>1772</v>
      </c>
    </row>
    <row r="508" spans="1:65" s="2" customFormat="1" ht="16.5" customHeight="1" x14ac:dyDescent="0.2">
      <c r="A508" s="111"/>
      <c r="B508" s="112"/>
      <c r="C508" s="187" t="s">
        <v>981</v>
      </c>
      <c r="D508" s="187" t="s">
        <v>207</v>
      </c>
      <c r="E508" s="188" t="s">
        <v>4016</v>
      </c>
      <c r="F508" s="189" t="s">
        <v>4017</v>
      </c>
      <c r="G508" s="190" t="s">
        <v>4003</v>
      </c>
      <c r="H508" s="191">
        <v>4</v>
      </c>
      <c r="I508" s="192"/>
      <c r="J508" s="192">
        <f>ROUND(I508*H508,2)</f>
        <v>0</v>
      </c>
      <c r="K508" s="193"/>
      <c r="L508" s="112"/>
      <c r="M508" s="194" t="s">
        <v>1</v>
      </c>
      <c r="N508" s="195" t="s">
        <v>40</v>
      </c>
      <c r="O508" s="196">
        <v>0</v>
      </c>
      <c r="P508" s="196">
        <f>O508*H508</f>
        <v>0</v>
      </c>
      <c r="Q508" s="196">
        <v>0</v>
      </c>
      <c r="R508" s="196">
        <f>Q508*H508</f>
        <v>0</v>
      </c>
      <c r="S508" s="196">
        <v>0</v>
      </c>
      <c r="T508" s="197">
        <f>S508*H508</f>
        <v>0</v>
      </c>
      <c r="U508" s="111"/>
      <c r="V508" s="111"/>
      <c r="W508" s="29"/>
      <c r="X508" s="29"/>
      <c r="Y508" s="29"/>
      <c r="Z508" s="29"/>
      <c r="AA508" s="29"/>
      <c r="AB508" s="29"/>
      <c r="AC508" s="29"/>
      <c r="AD508" s="29"/>
      <c r="AE508" s="29"/>
      <c r="AR508" s="99" t="s">
        <v>211</v>
      </c>
      <c r="AT508" s="99" t="s">
        <v>207</v>
      </c>
      <c r="AU508" s="99" t="s">
        <v>83</v>
      </c>
      <c r="AY508" s="18" t="s">
        <v>204</v>
      </c>
      <c r="BE508" s="100">
        <f>IF(N508="základní",J508,0)</f>
        <v>0</v>
      </c>
      <c r="BF508" s="100">
        <f>IF(N508="snížená",J508,0)</f>
        <v>0</v>
      </c>
      <c r="BG508" s="100">
        <f>IF(N508="zákl. přenesená",J508,0)</f>
        <v>0</v>
      </c>
      <c r="BH508" s="100">
        <f>IF(N508="sníž. přenesená",J508,0)</f>
        <v>0</v>
      </c>
      <c r="BI508" s="100">
        <f>IF(N508="nulová",J508,0)</f>
        <v>0</v>
      </c>
      <c r="BJ508" s="18" t="s">
        <v>81</v>
      </c>
      <c r="BK508" s="100">
        <f>ROUND(I508*H508,2)</f>
        <v>0</v>
      </c>
      <c r="BL508" s="18" t="s">
        <v>211</v>
      </c>
      <c r="BM508" s="99" t="s">
        <v>1777</v>
      </c>
    </row>
    <row r="509" spans="1:65" s="14" customFormat="1" x14ac:dyDescent="0.2">
      <c r="A509" s="198"/>
      <c r="B509" s="199"/>
      <c r="C509" s="198"/>
      <c r="D509" s="200" t="s">
        <v>212</v>
      </c>
      <c r="E509" s="201" t="s">
        <v>1</v>
      </c>
      <c r="F509" s="202" t="s">
        <v>4018</v>
      </c>
      <c r="G509" s="198"/>
      <c r="H509" s="203">
        <v>3</v>
      </c>
      <c r="I509" s="198"/>
      <c r="J509" s="198"/>
      <c r="K509" s="198"/>
      <c r="L509" s="199"/>
      <c r="M509" s="204"/>
      <c r="N509" s="205"/>
      <c r="O509" s="205"/>
      <c r="P509" s="205"/>
      <c r="Q509" s="205"/>
      <c r="R509" s="205"/>
      <c r="S509" s="205"/>
      <c r="T509" s="206"/>
      <c r="U509" s="198"/>
      <c r="V509" s="198"/>
      <c r="AT509" s="102" t="s">
        <v>212</v>
      </c>
      <c r="AU509" s="102" t="s">
        <v>83</v>
      </c>
      <c r="AV509" s="14" t="s">
        <v>83</v>
      </c>
      <c r="AW509" s="14" t="s">
        <v>32</v>
      </c>
      <c r="AX509" s="14" t="s">
        <v>75</v>
      </c>
      <c r="AY509" s="102" t="s">
        <v>204</v>
      </c>
    </row>
    <row r="510" spans="1:65" s="14" customFormat="1" x14ac:dyDescent="0.2">
      <c r="A510" s="198"/>
      <c r="B510" s="199"/>
      <c r="C510" s="198"/>
      <c r="D510" s="200" t="s">
        <v>212</v>
      </c>
      <c r="E510" s="201" t="s">
        <v>1</v>
      </c>
      <c r="F510" s="202" t="s">
        <v>4019</v>
      </c>
      <c r="G510" s="198"/>
      <c r="H510" s="203">
        <v>1</v>
      </c>
      <c r="I510" s="198"/>
      <c r="J510" s="198"/>
      <c r="K510" s="198"/>
      <c r="L510" s="199"/>
      <c r="M510" s="204"/>
      <c r="N510" s="205"/>
      <c r="O510" s="205"/>
      <c r="P510" s="205"/>
      <c r="Q510" s="205"/>
      <c r="R510" s="205"/>
      <c r="S510" s="205"/>
      <c r="T510" s="206"/>
      <c r="U510" s="198"/>
      <c r="V510" s="198"/>
      <c r="AT510" s="102" t="s">
        <v>212</v>
      </c>
      <c r="AU510" s="102" t="s">
        <v>83</v>
      </c>
      <c r="AV510" s="14" t="s">
        <v>83</v>
      </c>
      <c r="AW510" s="14" t="s">
        <v>32</v>
      </c>
      <c r="AX510" s="14" t="s">
        <v>75</v>
      </c>
      <c r="AY510" s="102" t="s">
        <v>204</v>
      </c>
    </row>
    <row r="511" spans="1:65" s="15" customFormat="1" x14ac:dyDescent="0.2">
      <c r="A511" s="207"/>
      <c r="B511" s="208"/>
      <c r="C511" s="207"/>
      <c r="D511" s="200" t="s">
        <v>212</v>
      </c>
      <c r="E511" s="209" t="s">
        <v>1</v>
      </c>
      <c r="F511" s="210" t="s">
        <v>227</v>
      </c>
      <c r="G511" s="207"/>
      <c r="H511" s="211">
        <v>4</v>
      </c>
      <c r="I511" s="207"/>
      <c r="J511" s="207"/>
      <c r="K511" s="207"/>
      <c r="L511" s="208"/>
      <c r="M511" s="212"/>
      <c r="N511" s="213"/>
      <c r="O511" s="213"/>
      <c r="P511" s="213"/>
      <c r="Q511" s="213"/>
      <c r="R511" s="213"/>
      <c r="S511" s="213"/>
      <c r="T511" s="214"/>
      <c r="U511" s="207"/>
      <c r="V511" s="207"/>
      <c r="AT511" s="103" t="s">
        <v>212</v>
      </c>
      <c r="AU511" s="103" t="s">
        <v>83</v>
      </c>
      <c r="AV511" s="15" t="s">
        <v>211</v>
      </c>
      <c r="AW511" s="15" t="s">
        <v>32</v>
      </c>
      <c r="AX511" s="15" t="s">
        <v>81</v>
      </c>
      <c r="AY511" s="103" t="s">
        <v>204</v>
      </c>
    </row>
    <row r="512" spans="1:65" s="2" customFormat="1" ht="24.2" customHeight="1" x14ac:dyDescent="0.2">
      <c r="A512" s="111"/>
      <c r="B512" s="112"/>
      <c r="C512" s="187" t="s">
        <v>1796</v>
      </c>
      <c r="D512" s="187" t="s">
        <v>207</v>
      </c>
      <c r="E512" s="188" t="s">
        <v>4020</v>
      </c>
      <c r="F512" s="189" t="s">
        <v>4021</v>
      </c>
      <c r="G512" s="190" t="s">
        <v>4003</v>
      </c>
      <c r="H512" s="191">
        <v>3</v>
      </c>
      <c r="I512" s="192"/>
      <c r="J512" s="192">
        <f>ROUND(I512*H512,2)</f>
        <v>0</v>
      </c>
      <c r="K512" s="193"/>
      <c r="L512" s="112"/>
      <c r="M512" s="194" t="s">
        <v>1</v>
      </c>
      <c r="N512" s="195" t="s">
        <v>40</v>
      </c>
      <c r="O512" s="196">
        <v>0</v>
      </c>
      <c r="P512" s="196">
        <f>O512*H512</f>
        <v>0</v>
      </c>
      <c r="Q512" s="196">
        <v>0</v>
      </c>
      <c r="R512" s="196">
        <f>Q512*H512</f>
        <v>0</v>
      </c>
      <c r="S512" s="196">
        <v>0</v>
      </c>
      <c r="T512" s="197">
        <f>S512*H512</f>
        <v>0</v>
      </c>
      <c r="U512" s="111"/>
      <c r="V512" s="111"/>
      <c r="W512" s="29"/>
      <c r="X512" s="29"/>
      <c r="Y512" s="29"/>
      <c r="Z512" s="29"/>
      <c r="AA512" s="29"/>
      <c r="AB512" s="29"/>
      <c r="AC512" s="29"/>
      <c r="AD512" s="29"/>
      <c r="AE512" s="29"/>
      <c r="AR512" s="99" t="s">
        <v>211</v>
      </c>
      <c r="AT512" s="99" t="s">
        <v>207</v>
      </c>
      <c r="AU512" s="99" t="s">
        <v>83</v>
      </c>
      <c r="AY512" s="18" t="s">
        <v>204</v>
      </c>
      <c r="BE512" s="100">
        <f>IF(N512="základní",J512,0)</f>
        <v>0</v>
      </c>
      <c r="BF512" s="100">
        <f>IF(N512="snížená",J512,0)</f>
        <v>0</v>
      </c>
      <c r="BG512" s="100">
        <f>IF(N512="zákl. přenesená",J512,0)</f>
        <v>0</v>
      </c>
      <c r="BH512" s="100">
        <f>IF(N512="sníž. přenesená",J512,0)</f>
        <v>0</v>
      </c>
      <c r="BI512" s="100">
        <f>IF(N512="nulová",J512,0)</f>
        <v>0</v>
      </c>
      <c r="BJ512" s="18" t="s">
        <v>81</v>
      </c>
      <c r="BK512" s="100">
        <f>ROUND(I512*H512,2)</f>
        <v>0</v>
      </c>
      <c r="BL512" s="18" t="s">
        <v>211</v>
      </c>
      <c r="BM512" s="99" t="s">
        <v>1799</v>
      </c>
    </row>
    <row r="513" spans="1:65" s="12" customFormat="1" ht="22.9" customHeight="1" x14ac:dyDescent="0.2">
      <c r="A513" s="176"/>
      <c r="B513" s="177"/>
      <c r="C513" s="176"/>
      <c r="D513" s="178" t="s">
        <v>74</v>
      </c>
      <c r="E513" s="185" t="s">
        <v>4022</v>
      </c>
      <c r="F513" s="185" t="s">
        <v>4023</v>
      </c>
      <c r="G513" s="176"/>
      <c r="H513" s="176"/>
      <c r="I513" s="176"/>
      <c r="J513" s="186">
        <f>BK513</f>
        <v>0</v>
      </c>
      <c r="K513" s="176"/>
      <c r="L513" s="177"/>
      <c r="M513" s="181"/>
      <c r="N513" s="182"/>
      <c r="O513" s="182"/>
      <c r="P513" s="183">
        <f>SUM(P514:P532)</f>
        <v>0</v>
      </c>
      <c r="Q513" s="182"/>
      <c r="R513" s="183">
        <f>SUM(R514:R532)</f>
        <v>0</v>
      </c>
      <c r="S513" s="182"/>
      <c r="T513" s="184">
        <f>SUM(T514:T532)</f>
        <v>0</v>
      </c>
      <c r="U513" s="176"/>
      <c r="V513" s="176"/>
      <c r="AR513" s="96" t="s">
        <v>81</v>
      </c>
      <c r="AT513" s="97" t="s">
        <v>74</v>
      </c>
      <c r="AU513" s="97" t="s">
        <v>81</v>
      </c>
      <c r="AY513" s="96" t="s">
        <v>204</v>
      </c>
      <c r="BK513" s="98">
        <f>SUM(BK514:BK532)</f>
        <v>0</v>
      </c>
    </row>
    <row r="514" spans="1:65" s="2" customFormat="1" ht="24.2" customHeight="1" x14ac:dyDescent="0.2">
      <c r="A514" s="111"/>
      <c r="B514" s="112"/>
      <c r="C514" s="215" t="s">
        <v>987</v>
      </c>
      <c r="D514" s="215" t="s">
        <v>1071</v>
      </c>
      <c r="E514" s="216" t="s">
        <v>4024</v>
      </c>
      <c r="F514" s="217" t="s">
        <v>4025</v>
      </c>
      <c r="G514" s="218" t="s">
        <v>4003</v>
      </c>
      <c r="H514" s="219">
        <v>24</v>
      </c>
      <c r="I514" s="220"/>
      <c r="J514" s="220">
        <f t="shared" ref="J514:J532" si="50">ROUND(I514*H514,2)</f>
        <v>0</v>
      </c>
      <c r="K514" s="221"/>
      <c r="L514" s="222"/>
      <c r="M514" s="223" t="s">
        <v>1</v>
      </c>
      <c r="N514" s="224" t="s">
        <v>40</v>
      </c>
      <c r="O514" s="196">
        <v>0</v>
      </c>
      <c r="P514" s="196">
        <f t="shared" ref="P514:P532" si="51">O514*H514</f>
        <v>0</v>
      </c>
      <c r="Q514" s="196">
        <v>0</v>
      </c>
      <c r="R514" s="196">
        <f t="shared" ref="R514:R532" si="52">Q514*H514</f>
        <v>0</v>
      </c>
      <c r="S514" s="196">
        <v>0</v>
      </c>
      <c r="T514" s="197">
        <f t="shared" ref="T514:T532" si="53">S514*H514</f>
        <v>0</v>
      </c>
      <c r="U514" s="111"/>
      <c r="V514" s="111"/>
      <c r="W514" s="29"/>
      <c r="X514" s="29"/>
      <c r="Y514" s="29"/>
      <c r="Z514" s="29"/>
      <c r="AA514" s="29"/>
      <c r="AB514" s="29"/>
      <c r="AC514" s="29"/>
      <c r="AD514" s="29"/>
      <c r="AE514" s="29"/>
      <c r="AR514" s="99" t="s">
        <v>278</v>
      </c>
      <c r="AT514" s="99" t="s">
        <v>1071</v>
      </c>
      <c r="AU514" s="99" t="s">
        <v>83</v>
      </c>
      <c r="AY514" s="18" t="s">
        <v>204</v>
      </c>
      <c r="BE514" s="100">
        <f t="shared" ref="BE514:BE532" si="54">IF(N514="základní",J514,0)</f>
        <v>0</v>
      </c>
      <c r="BF514" s="100">
        <f t="shared" ref="BF514:BF532" si="55">IF(N514="snížená",J514,0)</f>
        <v>0</v>
      </c>
      <c r="BG514" s="100">
        <f t="shared" ref="BG514:BG532" si="56">IF(N514="zákl. přenesená",J514,0)</f>
        <v>0</v>
      </c>
      <c r="BH514" s="100">
        <f t="shared" ref="BH514:BH532" si="57">IF(N514="sníž. přenesená",J514,0)</f>
        <v>0</v>
      </c>
      <c r="BI514" s="100">
        <f t="shared" ref="BI514:BI532" si="58">IF(N514="nulová",J514,0)</f>
        <v>0</v>
      </c>
      <c r="BJ514" s="18" t="s">
        <v>81</v>
      </c>
      <c r="BK514" s="100">
        <f t="shared" ref="BK514:BK532" si="59">ROUND(I514*H514,2)</f>
        <v>0</v>
      </c>
      <c r="BL514" s="18" t="s">
        <v>211</v>
      </c>
      <c r="BM514" s="99" t="s">
        <v>1803</v>
      </c>
    </row>
    <row r="515" spans="1:65" s="2" customFormat="1" ht="24.2" customHeight="1" x14ac:dyDescent="0.2">
      <c r="A515" s="111"/>
      <c r="B515" s="112"/>
      <c r="C515" s="215" t="s">
        <v>1804</v>
      </c>
      <c r="D515" s="215" t="s">
        <v>1071</v>
      </c>
      <c r="E515" s="216" t="s">
        <v>4026</v>
      </c>
      <c r="F515" s="217" t="s">
        <v>4027</v>
      </c>
      <c r="G515" s="218" t="s">
        <v>4003</v>
      </c>
      <c r="H515" s="219">
        <v>43</v>
      </c>
      <c r="I515" s="220"/>
      <c r="J515" s="220">
        <f t="shared" si="50"/>
        <v>0</v>
      </c>
      <c r="K515" s="221"/>
      <c r="L515" s="222"/>
      <c r="M515" s="223" t="s">
        <v>1</v>
      </c>
      <c r="N515" s="224" t="s">
        <v>40</v>
      </c>
      <c r="O515" s="196">
        <v>0</v>
      </c>
      <c r="P515" s="196">
        <f t="shared" si="51"/>
        <v>0</v>
      </c>
      <c r="Q515" s="196">
        <v>0</v>
      </c>
      <c r="R515" s="196">
        <f t="shared" si="52"/>
        <v>0</v>
      </c>
      <c r="S515" s="196">
        <v>0</v>
      </c>
      <c r="T515" s="197">
        <f t="shared" si="53"/>
        <v>0</v>
      </c>
      <c r="U515" s="111"/>
      <c r="V515" s="111"/>
      <c r="W515" s="29"/>
      <c r="X515" s="29"/>
      <c r="Y515" s="29"/>
      <c r="Z515" s="29"/>
      <c r="AA515" s="29"/>
      <c r="AB515" s="29"/>
      <c r="AC515" s="29"/>
      <c r="AD515" s="29"/>
      <c r="AE515" s="29"/>
      <c r="AR515" s="99" t="s">
        <v>278</v>
      </c>
      <c r="AT515" s="99" t="s">
        <v>1071</v>
      </c>
      <c r="AU515" s="99" t="s">
        <v>83</v>
      </c>
      <c r="AY515" s="18" t="s">
        <v>204</v>
      </c>
      <c r="BE515" s="100">
        <f t="shared" si="54"/>
        <v>0</v>
      </c>
      <c r="BF515" s="100">
        <f t="shared" si="55"/>
        <v>0</v>
      </c>
      <c r="BG515" s="100">
        <f t="shared" si="56"/>
        <v>0</v>
      </c>
      <c r="BH515" s="100">
        <f t="shared" si="57"/>
        <v>0</v>
      </c>
      <c r="BI515" s="100">
        <f t="shared" si="58"/>
        <v>0</v>
      </c>
      <c r="BJ515" s="18" t="s">
        <v>81</v>
      </c>
      <c r="BK515" s="100">
        <f t="shared" si="59"/>
        <v>0</v>
      </c>
      <c r="BL515" s="18" t="s">
        <v>211</v>
      </c>
      <c r="BM515" s="99" t="s">
        <v>1807</v>
      </c>
    </row>
    <row r="516" spans="1:65" s="2" customFormat="1" ht="24.2" customHeight="1" x14ac:dyDescent="0.2">
      <c r="A516" s="111"/>
      <c r="B516" s="112"/>
      <c r="C516" s="215" t="s">
        <v>991</v>
      </c>
      <c r="D516" s="215" t="s">
        <v>1071</v>
      </c>
      <c r="E516" s="216" t="s">
        <v>4028</v>
      </c>
      <c r="F516" s="217" t="s">
        <v>4029</v>
      </c>
      <c r="G516" s="218" t="s">
        <v>4003</v>
      </c>
      <c r="H516" s="219">
        <v>18</v>
      </c>
      <c r="I516" s="220"/>
      <c r="J516" s="220">
        <f t="shared" si="50"/>
        <v>0</v>
      </c>
      <c r="K516" s="221"/>
      <c r="L516" s="222"/>
      <c r="M516" s="223" t="s">
        <v>1</v>
      </c>
      <c r="N516" s="224" t="s">
        <v>40</v>
      </c>
      <c r="O516" s="196">
        <v>0</v>
      </c>
      <c r="P516" s="196">
        <f t="shared" si="51"/>
        <v>0</v>
      </c>
      <c r="Q516" s="196">
        <v>0</v>
      </c>
      <c r="R516" s="196">
        <f t="shared" si="52"/>
        <v>0</v>
      </c>
      <c r="S516" s="196">
        <v>0</v>
      </c>
      <c r="T516" s="197">
        <f t="shared" si="53"/>
        <v>0</v>
      </c>
      <c r="U516" s="111"/>
      <c r="V516" s="111"/>
      <c r="W516" s="29"/>
      <c r="X516" s="29"/>
      <c r="Y516" s="29"/>
      <c r="Z516" s="29"/>
      <c r="AA516" s="29"/>
      <c r="AB516" s="29"/>
      <c r="AC516" s="29"/>
      <c r="AD516" s="29"/>
      <c r="AE516" s="29"/>
      <c r="AR516" s="99" t="s">
        <v>278</v>
      </c>
      <c r="AT516" s="99" t="s">
        <v>1071</v>
      </c>
      <c r="AU516" s="99" t="s">
        <v>83</v>
      </c>
      <c r="AY516" s="18" t="s">
        <v>204</v>
      </c>
      <c r="BE516" s="100">
        <f t="shared" si="54"/>
        <v>0</v>
      </c>
      <c r="BF516" s="100">
        <f t="shared" si="55"/>
        <v>0</v>
      </c>
      <c r="BG516" s="100">
        <f t="shared" si="56"/>
        <v>0</v>
      </c>
      <c r="BH516" s="100">
        <f t="shared" si="57"/>
        <v>0</v>
      </c>
      <c r="BI516" s="100">
        <f t="shared" si="58"/>
        <v>0</v>
      </c>
      <c r="BJ516" s="18" t="s">
        <v>81</v>
      </c>
      <c r="BK516" s="100">
        <f t="shared" si="59"/>
        <v>0</v>
      </c>
      <c r="BL516" s="18" t="s">
        <v>211</v>
      </c>
      <c r="BM516" s="99" t="s">
        <v>1811</v>
      </c>
    </row>
    <row r="517" spans="1:65" s="2" customFormat="1" ht="24.2" customHeight="1" x14ac:dyDescent="0.2">
      <c r="A517" s="111"/>
      <c r="B517" s="112"/>
      <c r="C517" s="215" t="s">
        <v>1813</v>
      </c>
      <c r="D517" s="215" t="s">
        <v>1071</v>
      </c>
      <c r="E517" s="216" t="s">
        <v>4030</v>
      </c>
      <c r="F517" s="217" t="s">
        <v>4031</v>
      </c>
      <c r="G517" s="218" t="s">
        <v>4003</v>
      </c>
      <c r="H517" s="219">
        <v>20</v>
      </c>
      <c r="I517" s="220"/>
      <c r="J517" s="220">
        <f t="shared" si="50"/>
        <v>0</v>
      </c>
      <c r="K517" s="221"/>
      <c r="L517" s="222"/>
      <c r="M517" s="223" t="s">
        <v>1</v>
      </c>
      <c r="N517" s="224" t="s">
        <v>40</v>
      </c>
      <c r="O517" s="196">
        <v>0</v>
      </c>
      <c r="P517" s="196">
        <f t="shared" si="51"/>
        <v>0</v>
      </c>
      <c r="Q517" s="196">
        <v>0</v>
      </c>
      <c r="R517" s="196">
        <f t="shared" si="52"/>
        <v>0</v>
      </c>
      <c r="S517" s="196">
        <v>0</v>
      </c>
      <c r="T517" s="197">
        <f t="shared" si="53"/>
        <v>0</v>
      </c>
      <c r="U517" s="111"/>
      <c r="V517" s="111"/>
      <c r="W517" s="29"/>
      <c r="X517" s="29"/>
      <c r="Y517" s="29"/>
      <c r="Z517" s="29"/>
      <c r="AA517" s="29"/>
      <c r="AB517" s="29"/>
      <c r="AC517" s="29"/>
      <c r="AD517" s="29"/>
      <c r="AE517" s="29"/>
      <c r="AR517" s="99" t="s">
        <v>278</v>
      </c>
      <c r="AT517" s="99" t="s">
        <v>1071</v>
      </c>
      <c r="AU517" s="99" t="s">
        <v>83</v>
      </c>
      <c r="AY517" s="18" t="s">
        <v>204</v>
      </c>
      <c r="BE517" s="100">
        <f t="shared" si="54"/>
        <v>0</v>
      </c>
      <c r="BF517" s="100">
        <f t="shared" si="55"/>
        <v>0</v>
      </c>
      <c r="BG517" s="100">
        <f t="shared" si="56"/>
        <v>0</v>
      </c>
      <c r="BH517" s="100">
        <f t="shared" si="57"/>
        <v>0</v>
      </c>
      <c r="BI517" s="100">
        <f t="shared" si="58"/>
        <v>0</v>
      </c>
      <c r="BJ517" s="18" t="s">
        <v>81</v>
      </c>
      <c r="BK517" s="100">
        <f t="shared" si="59"/>
        <v>0</v>
      </c>
      <c r="BL517" s="18" t="s">
        <v>211</v>
      </c>
      <c r="BM517" s="99" t="s">
        <v>1816</v>
      </c>
    </row>
    <row r="518" spans="1:65" s="2" customFormat="1" ht="33" customHeight="1" x14ac:dyDescent="0.2">
      <c r="A518" s="111"/>
      <c r="B518" s="112"/>
      <c r="C518" s="215" t="s">
        <v>996</v>
      </c>
      <c r="D518" s="215" t="s">
        <v>1071</v>
      </c>
      <c r="E518" s="216" t="s">
        <v>4032</v>
      </c>
      <c r="F518" s="217" t="s">
        <v>4033</v>
      </c>
      <c r="G518" s="218" t="s">
        <v>4003</v>
      </c>
      <c r="H518" s="219">
        <v>6</v>
      </c>
      <c r="I518" s="220"/>
      <c r="J518" s="220">
        <f t="shared" si="50"/>
        <v>0</v>
      </c>
      <c r="K518" s="221"/>
      <c r="L518" s="222"/>
      <c r="M518" s="223" t="s">
        <v>1</v>
      </c>
      <c r="N518" s="224" t="s">
        <v>40</v>
      </c>
      <c r="O518" s="196">
        <v>0</v>
      </c>
      <c r="P518" s="196">
        <f t="shared" si="51"/>
        <v>0</v>
      </c>
      <c r="Q518" s="196">
        <v>0</v>
      </c>
      <c r="R518" s="196">
        <f t="shared" si="52"/>
        <v>0</v>
      </c>
      <c r="S518" s="196">
        <v>0</v>
      </c>
      <c r="T518" s="197">
        <f t="shared" si="53"/>
        <v>0</v>
      </c>
      <c r="U518" s="111"/>
      <c r="V518" s="111"/>
      <c r="W518" s="29"/>
      <c r="X518" s="29"/>
      <c r="Y518" s="29"/>
      <c r="Z518" s="29"/>
      <c r="AA518" s="29"/>
      <c r="AB518" s="29"/>
      <c r="AC518" s="29"/>
      <c r="AD518" s="29"/>
      <c r="AE518" s="29"/>
      <c r="AR518" s="99" t="s">
        <v>278</v>
      </c>
      <c r="AT518" s="99" t="s">
        <v>1071</v>
      </c>
      <c r="AU518" s="99" t="s">
        <v>83</v>
      </c>
      <c r="AY518" s="18" t="s">
        <v>204</v>
      </c>
      <c r="BE518" s="100">
        <f t="shared" si="54"/>
        <v>0</v>
      </c>
      <c r="BF518" s="100">
        <f t="shared" si="55"/>
        <v>0</v>
      </c>
      <c r="BG518" s="100">
        <f t="shared" si="56"/>
        <v>0</v>
      </c>
      <c r="BH518" s="100">
        <f t="shared" si="57"/>
        <v>0</v>
      </c>
      <c r="BI518" s="100">
        <f t="shared" si="58"/>
        <v>0</v>
      </c>
      <c r="BJ518" s="18" t="s">
        <v>81</v>
      </c>
      <c r="BK518" s="100">
        <f t="shared" si="59"/>
        <v>0</v>
      </c>
      <c r="BL518" s="18" t="s">
        <v>211</v>
      </c>
      <c r="BM518" s="99" t="s">
        <v>1820</v>
      </c>
    </row>
    <row r="519" spans="1:65" s="2" customFormat="1" ht="33" customHeight="1" x14ac:dyDescent="0.2">
      <c r="A519" s="111"/>
      <c r="B519" s="112"/>
      <c r="C519" s="215" t="s">
        <v>1829</v>
      </c>
      <c r="D519" s="215" t="s">
        <v>1071</v>
      </c>
      <c r="E519" s="216" t="s">
        <v>4034</v>
      </c>
      <c r="F519" s="217" t="s">
        <v>4035</v>
      </c>
      <c r="G519" s="218" t="s">
        <v>4003</v>
      </c>
      <c r="H519" s="219">
        <v>8</v>
      </c>
      <c r="I519" s="220"/>
      <c r="J519" s="220">
        <f t="shared" si="50"/>
        <v>0</v>
      </c>
      <c r="K519" s="221"/>
      <c r="L519" s="222"/>
      <c r="M519" s="223" t="s">
        <v>1</v>
      </c>
      <c r="N519" s="224" t="s">
        <v>40</v>
      </c>
      <c r="O519" s="196">
        <v>0</v>
      </c>
      <c r="P519" s="196">
        <f t="shared" si="51"/>
        <v>0</v>
      </c>
      <c r="Q519" s="196">
        <v>0</v>
      </c>
      <c r="R519" s="196">
        <f t="shared" si="52"/>
        <v>0</v>
      </c>
      <c r="S519" s="196">
        <v>0</v>
      </c>
      <c r="T519" s="197">
        <f t="shared" si="53"/>
        <v>0</v>
      </c>
      <c r="U519" s="111"/>
      <c r="V519" s="111"/>
      <c r="W519" s="29"/>
      <c r="X519" s="29"/>
      <c r="Y519" s="29"/>
      <c r="Z519" s="29"/>
      <c r="AA519" s="29"/>
      <c r="AB519" s="29"/>
      <c r="AC519" s="29"/>
      <c r="AD519" s="29"/>
      <c r="AE519" s="29"/>
      <c r="AR519" s="99" t="s">
        <v>278</v>
      </c>
      <c r="AT519" s="99" t="s">
        <v>1071</v>
      </c>
      <c r="AU519" s="99" t="s">
        <v>83</v>
      </c>
      <c r="AY519" s="18" t="s">
        <v>204</v>
      </c>
      <c r="BE519" s="100">
        <f t="shared" si="54"/>
        <v>0</v>
      </c>
      <c r="BF519" s="100">
        <f t="shared" si="55"/>
        <v>0</v>
      </c>
      <c r="BG519" s="100">
        <f t="shared" si="56"/>
        <v>0</v>
      </c>
      <c r="BH519" s="100">
        <f t="shared" si="57"/>
        <v>0</v>
      </c>
      <c r="BI519" s="100">
        <f t="shared" si="58"/>
        <v>0</v>
      </c>
      <c r="BJ519" s="18" t="s">
        <v>81</v>
      </c>
      <c r="BK519" s="100">
        <f t="shared" si="59"/>
        <v>0</v>
      </c>
      <c r="BL519" s="18" t="s">
        <v>211</v>
      </c>
      <c r="BM519" s="99" t="s">
        <v>1832</v>
      </c>
    </row>
    <row r="520" spans="1:65" s="2" customFormat="1" ht="24.2" customHeight="1" x14ac:dyDescent="0.2">
      <c r="A520" s="111"/>
      <c r="B520" s="112"/>
      <c r="C520" s="215" t="s">
        <v>1010</v>
      </c>
      <c r="D520" s="215" t="s">
        <v>1071</v>
      </c>
      <c r="E520" s="216" t="s">
        <v>4036</v>
      </c>
      <c r="F520" s="217" t="s">
        <v>4037</v>
      </c>
      <c r="G520" s="218" t="s">
        <v>4003</v>
      </c>
      <c r="H520" s="219">
        <v>0</v>
      </c>
      <c r="I520" s="220"/>
      <c r="J520" s="220">
        <f t="shared" si="50"/>
        <v>0</v>
      </c>
      <c r="K520" s="221"/>
      <c r="L520" s="222"/>
      <c r="M520" s="223" t="s">
        <v>1</v>
      </c>
      <c r="N520" s="224" t="s">
        <v>40</v>
      </c>
      <c r="O520" s="196">
        <v>0</v>
      </c>
      <c r="P520" s="196">
        <f t="shared" si="51"/>
        <v>0</v>
      </c>
      <c r="Q520" s="196">
        <v>0</v>
      </c>
      <c r="R520" s="196">
        <f t="shared" si="52"/>
        <v>0</v>
      </c>
      <c r="S520" s="196">
        <v>0</v>
      </c>
      <c r="T520" s="197">
        <f t="shared" si="53"/>
        <v>0</v>
      </c>
      <c r="U520" s="111"/>
      <c r="V520" s="111"/>
      <c r="W520" s="29"/>
      <c r="X520" s="29"/>
      <c r="Y520" s="29"/>
      <c r="Z520" s="29"/>
      <c r="AA520" s="29"/>
      <c r="AB520" s="29"/>
      <c r="AC520" s="29"/>
      <c r="AD520" s="29"/>
      <c r="AE520" s="29"/>
      <c r="AR520" s="99" t="s">
        <v>278</v>
      </c>
      <c r="AT520" s="99" t="s">
        <v>1071</v>
      </c>
      <c r="AU520" s="99" t="s">
        <v>83</v>
      </c>
      <c r="AY520" s="18" t="s">
        <v>204</v>
      </c>
      <c r="BE520" s="100">
        <f t="shared" si="54"/>
        <v>0</v>
      </c>
      <c r="BF520" s="100">
        <f t="shared" si="55"/>
        <v>0</v>
      </c>
      <c r="BG520" s="100">
        <f t="shared" si="56"/>
        <v>0</v>
      </c>
      <c r="BH520" s="100">
        <f t="shared" si="57"/>
        <v>0</v>
      </c>
      <c r="BI520" s="100">
        <f t="shared" si="58"/>
        <v>0</v>
      </c>
      <c r="BJ520" s="18" t="s">
        <v>81</v>
      </c>
      <c r="BK520" s="100">
        <f t="shared" si="59"/>
        <v>0</v>
      </c>
      <c r="BL520" s="18" t="s">
        <v>211</v>
      </c>
      <c r="BM520" s="99" t="s">
        <v>1837</v>
      </c>
    </row>
    <row r="521" spans="1:65" s="2" customFormat="1" ht="24.2" customHeight="1" x14ac:dyDescent="0.2">
      <c r="A521" s="111"/>
      <c r="B521" s="112"/>
      <c r="C521" s="215" t="s">
        <v>1838</v>
      </c>
      <c r="D521" s="215" t="s">
        <v>1071</v>
      </c>
      <c r="E521" s="216" t="s">
        <v>4038</v>
      </c>
      <c r="F521" s="217" t="s">
        <v>4039</v>
      </c>
      <c r="G521" s="218" t="s">
        <v>4003</v>
      </c>
      <c r="H521" s="219">
        <v>0</v>
      </c>
      <c r="I521" s="220"/>
      <c r="J521" s="220">
        <f t="shared" si="50"/>
        <v>0</v>
      </c>
      <c r="K521" s="221"/>
      <c r="L521" s="222"/>
      <c r="M521" s="223" t="s">
        <v>1</v>
      </c>
      <c r="N521" s="224" t="s">
        <v>40</v>
      </c>
      <c r="O521" s="196">
        <v>0</v>
      </c>
      <c r="P521" s="196">
        <f t="shared" si="51"/>
        <v>0</v>
      </c>
      <c r="Q521" s="196">
        <v>0</v>
      </c>
      <c r="R521" s="196">
        <f t="shared" si="52"/>
        <v>0</v>
      </c>
      <c r="S521" s="196">
        <v>0</v>
      </c>
      <c r="T521" s="197">
        <f t="shared" si="53"/>
        <v>0</v>
      </c>
      <c r="U521" s="111"/>
      <c r="V521" s="111"/>
      <c r="W521" s="29"/>
      <c r="X521" s="29"/>
      <c r="Y521" s="29"/>
      <c r="Z521" s="29"/>
      <c r="AA521" s="29"/>
      <c r="AB521" s="29"/>
      <c r="AC521" s="29"/>
      <c r="AD521" s="29"/>
      <c r="AE521" s="29"/>
      <c r="AR521" s="99" t="s">
        <v>278</v>
      </c>
      <c r="AT521" s="99" t="s">
        <v>1071</v>
      </c>
      <c r="AU521" s="99" t="s">
        <v>83</v>
      </c>
      <c r="AY521" s="18" t="s">
        <v>204</v>
      </c>
      <c r="BE521" s="100">
        <f t="shared" si="54"/>
        <v>0</v>
      </c>
      <c r="BF521" s="100">
        <f t="shared" si="55"/>
        <v>0</v>
      </c>
      <c r="BG521" s="100">
        <f t="shared" si="56"/>
        <v>0</v>
      </c>
      <c r="BH521" s="100">
        <f t="shared" si="57"/>
        <v>0</v>
      </c>
      <c r="BI521" s="100">
        <f t="shared" si="58"/>
        <v>0</v>
      </c>
      <c r="BJ521" s="18" t="s">
        <v>81</v>
      </c>
      <c r="BK521" s="100">
        <f t="shared" si="59"/>
        <v>0</v>
      </c>
      <c r="BL521" s="18" t="s">
        <v>211</v>
      </c>
      <c r="BM521" s="99" t="s">
        <v>1841</v>
      </c>
    </row>
    <row r="522" spans="1:65" s="2" customFormat="1" ht="24.2" customHeight="1" x14ac:dyDescent="0.2">
      <c r="A522" s="111"/>
      <c r="B522" s="112"/>
      <c r="C522" s="215" t="s">
        <v>1015</v>
      </c>
      <c r="D522" s="215" t="s">
        <v>1071</v>
      </c>
      <c r="E522" s="216" t="s">
        <v>4040</v>
      </c>
      <c r="F522" s="217" t="s">
        <v>4041</v>
      </c>
      <c r="G522" s="218" t="s">
        <v>4003</v>
      </c>
      <c r="H522" s="219">
        <v>3</v>
      </c>
      <c r="I522" s="220"/>
      <c r="J522" s="220">
        <f t="shared" si="50"/>
        <v>0</v>
      </c>
      <c r="K522" s="221"/>
      <c r="L522" s="222"/>
      <c r="M522" s="223" t="s">
        <v>1</v>
      </c>
      <c r="N522" s="224" t="s">
        <v>40</v>
      </c>
      <c r="O522" s="196">
        <v>0</v>
      </c>
      <c r="P522" s="196">
        <f t="shared" si="51"/>
        <v>0</v>
      </c>
      <c r="Q522" s="196">
        <v>0</v>
      </c>
      <c r="R522" s="196">
        <f t="shared" si="52"/>
        <v>0</v>
      </c>
      <c r="S522" s="196">
        <v>0</v>
      </c>
      <c r="T522" s="197">
        <f t="shared" si="53"/>
        <v>0</v>
      </c>
      <c r="U522" s="111"/>
      <c r="V522" s="111"/>
      <c r="W522" s="29"/>
      <c r="X522" s="29"/>
      <c r="Y522" s="29"/>
      <c r="Z522" s="29"/>
      <c r="AA522" s="29"/>
      <c r="AB522" s="29"/>
      <c r="AC522" s="29"/>
      <c r="AD522" s="29"/>
      <c r="AE522" s="29"/>
      <c r="AR522" s="99" t="s">
        <v>278</v>
      </c>
      <c r="AT522" s="99" t="s">
        <v>1071</v>
      </c>
      <c r="AU522" s="99" t="s">
        <v>83</v>
      </c>
      <c r="AY522" s="18" t="s">
        <v>204</v>
      </c>
      <c r="BE522" s="100">
        <f t="shared" si="54"/>
        <v>0</v>
      </c>
      <c r="BF522" s="100">
        <f t="shared" si="55"/>
        <v>0</v>
      </c>
      <c r="BG522" s="100">
        <f t="shared" si="56"/>
        <v>0</v>
      </c>
      <c r="BH522" s="100">
        <f t="shared" si="57"/>
        <v>0</v>
      </c>
      <c r="BI522" s="100">
        <f t="shared" si="58"/>
        <v>0</v>
      </c>
      <c r="BJ522" s="18" t="s">
        <v>81</v>
      </c>
      <c r="BK522" s="100">
        <f t="shared" si="59"/>
        <v>0</v>
      </c>
      <c r="BL522" s="18" t="s">
        <v>211</v>
      </c>
      <c r="BM522" s="99" t="s">
        <v>1849</v>
      </c>
    </row>
    <row r="523" spans="1:65" s="2" customFormat="1" ht="24.2" customHeight="1" x14ac:dyDescent="0.2">
      <c r="A523" s="111"/>
      <c r="B523" s="112"/>
      <c r="C523" s="215" t="s">
        <v>1850</v>
      </c>
      <c r="D523" s="215" t="s">
        <v>1071</v>
      </c>
      <c r="E523" s="216" t="s">
        <v>4042</v>
      </c>
      <c r="F523" s="217" t="s">
        <v>4043</v>
      </c>
      <c r="G523" s="218" t="s">
        <v>4003</v>
      </c>
      <c r="H523" s="219">
        <v>4</v>
      </c>
      <c r="I523" s="220"/>
      <c r="J523" s="220">
        <f t="shared" si="50"/>
        <v>0</v>
      </c>
      <c r="K523" s="221"/>
      <c r="L523" s="222"/>
      <c r="M523" s="223" t="s">
        <v>1</v>
      </c>
      <c r="N523" s="224" t="s">
        <v>40</v>
      </c>
      <c r="O523" s="196">
        <v>0</v>
      </c>
      <c r="P523" s="196">
        <f t="shared" si="51"/>
        <v>0</v>
      </c>
      <c r="Q523" s="196">
        <v>0</v>
      </c>
      <c r="R523" s="196">
        <f t="shared" si="52"/>
        <v>0</v>
      </c>
      <c r="S523" s="196">
        <v>0</v>
      </c>
      <c r="T523" s="197">
        <f t="shared" si="53"/>
        <v>0</v>
      </c>
      <c r="U523" s="111"/>
      <c r="V523" s="111"/>
      <c r="W523" s="29"/>
      <c r="X523" s="29"/>
      <c r="Y523" s="29"/>
      <c r="Z523" s="29"/>
      <c r="AA523" s="29"/>
      <c r="AB523" s="29"/>
      <c r="AC523" s="29"/>
      <c r="AD523" s="29"/>
      <c r="AE523" s="29"/>
      <c r="AR523" s="99" t="s">
        <v>278</v>
      </c>
      <c r="AT523" s="99" t="s">
        <v>1071</v>
      </c>
      <c r="AU523" s="99" t="s">
        <v>83</v>
      </c>
      <c r="AY523" s="18" t="s">
        <v>204</v>
      </c>
      <c r="BE523" s="100">
        <f t="shared" si="54"/>
        <v>0</v>
      </c>
      <c r="BF523" s="100">
        <f t="shared" si="55"/>
        <v>0</v>
      </c>
      <c r="BG523" s="100">
        <f t="shared" si="56"/>
        <v>0</v>
      </c>
      <c r="BH523" s="100">
        <f t="shared" si="57"/>
        <v>0</v>
      </c>
      <c r="BI523" s="100">
        <f t="shared" si="58"/>
        <v>0</v>
      </c>
      <c r="BJ523" s="18" t="s">
        <v>81</v>
      </c>
      <c r="BK523" s="100">
        <f t="shared" si="59"/>
        <v>0</v>
      </c>
      <c r="BL523" s="18" t="s">
        <v>211</v>
      </c>
      <c r="BM523" s="99" t="s">
        <v>1853</v>
      </c>
    </row>
    <row r="524" spans="1:65" s="2" customFormat="1" ht="33" customHeight="1" x14ac:dyDescent="0.2">
      <c r="A524" s="111"/>
      <c r="B524" s="112"/>
      <c r="C524" s="215" t="s">
        <v>1022</v>
      </c>
      <c r="D524" s="215" t="s">
        <v>1071</v>
      </c>
      <c r="E524" s="216" t="s">
        <v>4044</v>
      </c>
      <c r="F524" s="217" t="s">
        <v>4045</v>
      </c>
      <c r="G524" s="218" t="s">
        <v>4003</v>
      </c>
      <c r="H524" s="219">
        <v>0</v>
      </c>
      <c r="I524" s="220"/>
      <c r="J524" s="220">
        <f t="shared" si="50"/>
        <v>0</v>
      </c>
      <c r="K524" s="221"/>
      <c r="L524" s="222"/>
      <c r="M524" s="223" t="s">
        <v>1</v>
      </c>
      <c r="N524" s="224" t="s">
        <v>40</v>
      </c>
      <c r="O524" s="196">
        <v>0</v>
      </c>
      <c r="P524" s="196">
        <f t="shared" si="51"/>
        <v>0</v>
      </c>
      <c r="Q524" s="196">
        <v>0</v>
      </c>
      <c r="R524" s="196">
        <f t="shared" si="52"/>
        <v>0</v>
      </c>
      <c r="S524" s="196">
        <v>0</v>
      </c>
      <c r="T524" s="197">
        <f t="shared" si="53"/>
        <v>0</v>
      </c>
      <c r="U524" s="111"/>
      <c r="V524" s="111"/>
      <c r="W524" s="29"/>
      <c r="X524" s="29"/>
      <c r="Y524" s="29"/>
      <c r="Z524" s="29"/>
      <c r="AA524" s="29"/>
      <c r="AB524" s="29"/>
      <c r="AC524" s="29"/>
      <c r="AD524" s="29"/>
      <c r="AE524" s="29"/>
      <c r="AR524" s="99" t="s">
        <v>278</v>
      </c>
      <c r="AT524" s="99" t="s">
        <v>1071</v>
      </c>
      <c r="AU524" s="99" t="s">
        <v>83</v>
      </c>
      <c r="AY524" s="18" t="s">
        <v>204</v>
      </c>
      <c r="BE524" s="100">
        <f t="shared" si="54"/>
        <v>0</v>
      </c>
      <c r="BF524" s="100">
        <f t="shared" si="55"/>
        <v>0</v>
      </c>
      <c r="BG524" s="100">
        <f t="shared" si="56"/>
        <v>0</v>
      </c>
      <c r="BH524" s="100">
        <f t="shared" si="57"/>
        <v>0</v>
      </c>
      <c r="BI524" s="100">
        <f t="shared" si="58"/>
        <v>0</v>
      </c>
      <c r="BJ524" s="18" t="s">
        <v>81</v>
      </c>
      <c r="BK524" s="100">
        <f t="shared" si="59"/>
        <v>0</v>
      </c>
      <c r="BL524" s="18" t="s">
        <v>211</v>
      </c>
      <c r="BM524" s="99" t="s">
        <v>1856</v>
      </c>
    </row>
    <row r="525" spans="1:65" s="2" customFormat="1" ht="24.2" customHeight="1" x14ac:dyDescent="0.2">
      <c r="A525" s="111"/>
      <c r="B525" s="112"/>
      <c r="C525" s="215" t="s">
        <v>1857</v>
      </c>
      <c r="D525" s="215" t="s">
        <v>1071</v>
      </c>
      <c r="E525" s="216" t="s">
        <v>4046</v>
      </c>
      <c r="F525" s="217" t="s">
        <v>4047</v>
      </c>
      <c r="G525" s="218" t="s">
        <v>4003</v>
      </c>
      <c r="H525" s="219">
        <v>0</v>
      </c>
      <c r="I525" s="220"/>
      <c r="J525" s="220">
        <f t="shared" si="50"/>
        <v>0</v>
      </c>
      <c r="K525" s="221"/>
      <c r="L525" s="222"/>
      <c r="M525" s="223" t="s">
        <v>1</v>
      </c>
      <c r="N525" s="224" t="s">
        <v>40</v>
      </c>
      <c r="O525" s="196">
        <v>0</v>
      </c>
      <c r="P525" s="196">
        <f t="shared" si="51"/>
        <v>0</v>
      </c>
      <c r="Q525" s="196">
        <v>0</v>
      </c>
      <c r="R525" s="196">
        <f t="shared" si="52"/>
        <v>0</v>
      </c>
      <c r="S525" s="196">
        <v>0</v>
      </c>
      <c r="T525" s="197">
        <f t="shared" si="53"/>
        <v>0</v>
      </c>
      <c r="U525" s="111"/>
      <c r="V525" s="111"/>
      <c r="W525" s="29"/>
      <c r="X525" s="29"/>
      <c r="Y525" s="29"/>
      <c r="Z525" s="29"/>
      <c r="AA525" s="29"/>
      <c r="AB525" s="29"/>
      <c r="AC525" s="29"/>
      <c r="AD525" s="29"/>
      <c r="AE525" s="29"/>
      <c r="AR525" s="99" t="s">
        <v>278</v>
      </c>
      <c r="AT525" s="99" t="s">
        <v>1071</v>
      </c>
      <c r="AU525" s="99" t="s">
        <v>83</v>
      </c>
      <c r="AY525" s="18" t="s">
        <v>204</v>
      </c>
      <c r="BE525" s="100">
        <f t="shared" si="54"/>
        <v>0</v>
      </c>
      <c r="BF525" s="100">
        <f t="shared" si="55"/>
        <v>0</v>
      </c>
      <c r="BG525" s="100">
        <f t="shared" si="56"/>
        <v>0</v>
      </c>
      <c r="BH525" s="100">
        <f t="shared" si="57"/>
        <v>0</v>
      </c>
      <c r="BI525" s="100">
        <f t="shared" si="58"/>
        <v>0</v>
      </c>
      <c r="BJ525" s="18" t="s">
        <v>81</v>
      </c>
      <c r="BK525" s="100">
        <f t="shared" si="59"/>
        <v>0</v>
      </c>
      <c r="BL525" s="18" t="s">
        <v>211</v>
      </c>
      <c r="BM525" s="99" t="s">
        <v>1860</v>
      </c>
    </row>
    <row r="526" spans="1:65" s="2" customFormat="1" ht="24.2" customHeight="1" x14ac:dyDescent="0.2">
      <c r="A526" s="111"/>
      <c r="B526" s="112"/>
      <c r="C526" s="215" t="s">
        <v>1028</v>
      </c>
      <c r="D526" s="215" t="s">
        <v>1071</v>
      </c>
      <c r="E526" s="216" t="s">
        <v>4048</v>
      </c>
      <c r="F526" s="217" t="s">
        <v>4049</v>
      </c>
      <c r="G526" s="218" t="s">
        <v>367</v>
      </c>
      <c r="H526" s="219">
        <v>95</v>
      </c>
      <c r="I526" s="220"/>
      <c r="J526" s="220">
        <f t="shared" si="50"/>
        <v>0</v>
      </c>
      <c r="K526" s="221"/>
      <c r="L526" s="222"/>
      <c r="M526" s="223" t="s">
        <v>1</v>
      </c>
      <c r="N526" s="224" t="s">
        <v>40</v>
      </c>
      <c r="O526" s="196">
        <v>0</v>
      </c>
      <c r="P526" s="196">
        <f t="shared" si="51"/>
        <v>0</v>
      </c>
      <c r="Q526" s="196">
        <v>0</v>
      </c>
      <c r="R526" s="196">
        <f t="shared" si="52"/>
        <v>0</v>
      </c>
      <c r="S526" s="196">
        <v>0</v>
      </c>
      <c r="T526" s="197">
        <f t="shared" si="53"/>
        <v>0</v>
      </c>
      <c r="U526" s="111"/>
      <c r="V526" s="111"/>
      <c r="W526" s="29"/>
      <c r="X526" s="29"/>
      <c r="Y526" s="29"/>
      <c r="Z526" s="29"/>
      <c r="AA526" s="29"/>
      <c r="AB526" s="29"/>
      <c r="AC526" s="29"/>
      <c r="AD526" s="29"/>
      <c r="AE526" s="29"/>
      <c r="AR526" s="99" t="s">
        <v>278</v>
      </c>
      <c r="AT526" s="99" t="s">
        <v>1071</v>
      </c>
      <c r="AU526" s="99" t="s">
        <v>83</v>
      </c>
      <c r="AY526" s="18" t="s">
        <v>204</v>
      </c>
      <c r="BE526" s="100">
        <f t="shared" si="54"/>
        <v>0</v>
      </c>
      <c r="BF526" s="100">
        <f t="shared" si="55"/>
        <v>0</v>
      </c>
      <c r="BG526" s="100">
        <f t="shared" si="56"/>
        <v>0</v>
      </c>
      <c r="BH526" s="100">
        <f t="shared" si="57"/>
        <v>0</v>
      </c>
      <c r="BI526" s="100">
        <f t="shared" si="58"/>
        <v>0</v>
      </c>
      <c r="BJ526" s="18" t="s">
        <v>81</v>
      </c>
      <c r="BK526" s="100">
        <f t="shared" si="59"/>
        <v>0</v>
      </c>
      <c r="BL526" s="18" t="s">
        <v>211</v>
      </c>
      <c r="BM526" s="99" t="s">
        <v>1861</v>
      </c>
    </row>
    <row r="527" spans="1:65" s="2" customFormat="1" ht="24.2" customHeight="1" x14ac:dyDescent="0.2">
      <c r="A527" s="111"/>
      <c r="B527" s="112"/>
      <c r="C527" s="215" t="s">
        <v>1863</v>
      </c>
      <c r="D527" s="215" t="s">
        <v>1071</v>
      </c>
      <c r="E527" s="216" t="s">
        <v>4050</v>
      </c>
      <c r="F527" s="217" t="s">
        <v>4051</v>
      </c>
      <c r="G527" s="218" t="s">
        <v>367</v>
      </c>
      <c r="H527" s="219">
        <v>58</v>
      </c>
      <c r="I527" s="220"/>
      <c r="J527" s="220">
        <f t="shared" si="50"/>
        <v>0</v>
      </c>
      <c r="K527" s="221"/>
      <c r="L527" s="222"/>
      <c r="M527" s="223" t="s">
        <v>1</v>
      </c>
      <c r="N527" s="224" t="s">
        <v>40</v>
      </c>
      <c r="O527" s="196">
        <v>0</v>
      </c>
      <c r="P527" s="196">
        <f t="shared" si="51"/>
        <v>0</v>
      </c>
      <c r="Q527" s="196">
        <v>0</v>
      </c>
      <c r="R527" s="196">
        <f t="shared" si="52"/>
        <v>0</v>
      </c>
      <c r="S527" s="196">
        <v>0</v>
      </c>
      <c r="T527" s="197">
        <f t="shared" si="53"/>
        <v>0</v>
      </c>
      <c r="U527" s="111"/>
      <c r="V527" s="111"/>
      <c r="W527" s="29"/>
      <c r="X527" s="29"/>
      <c r="Y527" s="29"/>
      <c r="Z527" s="29"/>
      <c r="AA527" s="29"/>
      <c r="AB527" s="29"/>
      <c r="AC527" s="29"/>
      <c r="AD527" s="29"/>
      <c r="AE527" s="29"/>
      <c r="AR527" s="99" t="s">
        <v>278</v>
      </c>
      <c r="AT527" s="99" t="s">
        <v>1071</v>
      </c>
      <c r="AU527" s="99" t="s">
        <v>83</v>
      </c>
      <c r="AY527" s="18" t="s">
        <v>204</v>
      </c>
      <c r="BE527" s="100">
        <f t="shared" si="54"/>
        <v>0</v>
      </c>
      <c r="BF527" s="100">
        <f t="shared" si="55"/>
        <v>0</v>
      </c>
      <c r="BG527" s="100">
        <f t="shared" si="56"/>
        <v>0</v>
      </c>
      <c r="BH527" s="100">
        <f t="shared" si="57"/>
        <v>0</v>
      </c>
      <c r="BI527" s="100">
        <f t="shared" si="58"/>
        <v>0</v>
      </c>
      <c r="BJ527" s="18" t="s">
        <v>81</v>
      </c>
      <c r="BK527" s="100">
        <f t="shared" si="59"/>
        <v>0</v>
      </c>
      <c r="BL527" s="18" t="s">
        <v>211</v>
      </c>
      <c r="BM527" s="99" t="s">
        <v>1866</v>
      </c>
    </row>
    <row r="528" spans="1:65" s="2" customFormat="1" ht="24.2" customHeight="1" x14ac:dyDescent="0.2">
      <c r="A528" s="111"/>
      <c r="B528" s="112"/>
      <c r="C528" s="215" t="s">
        <v>1033</v>
      </c>
      <c r="D528" s="215" t="s">
        <v>1071</v>
      </c>
      <c r="E528" s="216" t="s">
        <v>4052</v>
      </c>
      <c r="F528" s="217" t="s">
        <v>4053</v>
      </c>
      <c r="G528" s="218" t="s">
        <v>367</v>
      </c>
      <c r="H528" s="219">
        <v>0</v>
      </c>
      <c r="I528" s="220"/>
      <c r="J528" s="220">
        <f t="shared" si="50"/>
        <v>0</v>
      </c>
      <c r="K528" s="221"/>
      <c r="L528" s="222"/>
      <c r="M528" s="223" t="s">
        <v>1</v>
      </c>
      <c r="N528" s="224" t="s">
        <v>40</v>
      </c>
      <c r="O528" s="196">
        <v>0</v>
      </c>
      <c r="P528" s="196">
        <f t="shared" si="51"/>
        <v>0</v>
      </c>
      <c r="Q528" s="196">
        <v>0</v>
      </c>
      <c r="R528" s="196">
        <f t="shared" si="52"/>
        <v>0</v>
      </c>
      <c r="S528" s="196">
        <v>0</v>
      </c>
      <c r="T528" s="197">
        <f t="shared" si="53"/>
        <v>0</v>
      </c>
      <c r="U528" s="111"/>
      <c r="V528" s="111"/>
      <c r="W528" s="29"/>
      <c r="X528" s="29"/>
      <c r="Y528" s="29"/>
      <c r="Z528" s="29"/>
      <c r="AA528" s="29"/>
      <c r="AB528" s="29"/>
      <c r="AC528" s="29"/>
      <c r="AD528" s="29"/>
      <c r="AE528" s="29"/>
      <c r="AR528" s="99" t="s">
        <v>278</v>
      </c>
      <c r="AT528" s="99" t="s">
        <v>1071</v>
      </c>
      <c r="AU528" s="99" t="s">
        <v>83</v>
      </c>
      <c r="AY528" s="18" t="s">
        <v>204</v>
      </c>
      <c r="BE528" s="100">
        <f t="shared" si="54"/>
        <v>0</v>
      </c>
      <c r="BF528" s="100">
        <f t="shared" si="55"/>
        <v>0</v>
      </c>
      <c r="BG528" s="100">
        <f t="shared" si="56"/>
        <v>0</v>
      </c>
      <c r="BH528" s="100">
        <f t="shared" si="57"/>
        <v>0</v>
      </c>
      <c r="BI528" s="100">
        <f t="shared" si="58"/>
        <v>0</v>
      </c>
      <c r="BJ528" s="18" t="s">
        <v>81</v>
      </c>
      <c r="BK528" s="100">
        <f t="shared" si="59"/>
        <v>0</v>
      </c>
      <c r="BL528" s="18" t="s">
        <v>211</v>
      </c>
      <c r="BM528" s="99" t="s">
        <v>1869</v>
      </c>
    </row>
    <row r="529" spans="1:65" s="2" customFormat="1" ht="16.5" customHeight="1" x14ac:dyDescent="0.2">
      <c r="A529" s="111"/>
      <c r="B529" s="112"/>
      <c r="C529" s="187" t="s">
        <v>1872</v>
      </c>
      <c r="D529" s="187" t="s">
        <v>207</v>
      </c>
      <c r="E529" s="188" t="s">
        <v>4054</v>
      </c>
      <c r="F529" s="189" t="s">
        <v>4055</v>
      </c>
      <c r="G529" s="190" t="s">
        <v>4003</v>
      </c>
      <c r="H529" s="191">
        <v>140</v>
      </c>
      <c r="I529" s="192"/>
      <c r="J529" s="192">
        <f t="shared" si="50"/>
        <v>0</v>
      </c>
      <c r="K529" s="193"/>
      <c r="L529" s="112"/>
      <c r="M529" s="194" t="s">
        <v>1</v>
      </c>
      <c r="N529" s="195" t="s">
        <v>40</v>
      </c>
      <c r="O529" s="196">
        <v>0</v>
      </c>
      <c r="P529" s="196">
        <f t="shared" si="51"/>
        <v>0</v>
      </c>
      <c r="Q529" s="196">
        <v>0</v>
      </c>
      <c r="R529" s="196">
        <f t="shared" si="52"/>
        <v>0</v>
      </c>
      <c r="S529" s="196">
        <v>0</v>
      </c>
      <c r="T529" s="197">
        <f t="shared" si="53"/>
        <v>0</v>
      </c>
      <c r="U529" s="111"/>
      <c r="V529" s="111"/>
      <c r="W529" s="29"/>
      <c r="X529" s="29"/>
      <c r="Y529" s="29"/>
      <c r="Z529" s="29"/>
      <c r="AA529" s="29"/>
      <c r="AB529" s="29"/>
      <c r="AC529" s="29"/>
      <c r="AD529" s="29"/>
      <c r="AE529" s="29"/>
      <c r="AR529" s="99" t="s">
        <v>211</v>
      </c>
      <c r="AT529" s="99" t="s">
        <v>207</v>
      </c>
      <c r="AU529" s="99" t="s">
        <v>83</v>
      </c>
      <c r="AY529" s="18" t="s">
        <v>204</v>
      </c>
      <c r="BE529" s="100">
        <f t="shared" si="54"/>
        <v>0</v>
      </c>
      <c r="BF529" s="100">
        <f t="shared" si="55"/>
        <v>0</v>
      </c>
      <c r="BG529" s="100">
        <f t="shared" si="56"/>
        <v>0</v>
      </c>
      <c r="BH529" s="100">
        <f t="shared" si="57"/>
        <v>0</v>
      </c>
      <c r="BI529" s="100">
        <f t="shared" si="58"/>
        <v>0</v>
      </c>
      <c r="BJ529" s="18" t="s">
        <v>81</v>
      </c>
      <c r="BK529" s="100">
        <f t="shared" si="59"/>
        <v>0</v>
      </c>
      <c r="BL529" s="18" t="s">
        <v>211</v>
      </c>
      <c r="BM529" s="99" t="s">
        <v>1875</v>
      </c>
    </row>
    <row r="530" spans="1:65" s="2" customFormat="1" ht="16.5" customHeight="1" x14ac:dyDescent="0.2">
      <c r="A530" s="111"/>
      <c r="B530" s="112"/>
      <c r="C530" s="187" t="s">
        <v>1042</v>
      </c>
      <c r="D530" s="187" t="s">
        <v>207</v>
      </c>
      <c r="E530" s="188" t="s">
        <v>4056</v>
      </c>
      <c r="F530" s="189" t="s">
        <v>4057</v>
      </c>
      <c r="G530" s="190" t="s">
        <v>4003</v>
      </c>
      <c r="H530" s="191">
        <v>0</v>
      </c>
      <c r="I530" s="192"/>
      <c r="J530" s="192">
        <f t="shared" si="50"/>
        <v>0</v>
      </c>
      <c r="K530" s="193"/>
      <c r="L530" s="112"/>
      <c r="M530" s="194" t="s">
        <v>1</v>
      </c>
      <c r="N530" s="195" t="s">
        <v>40</v>
      </c>
      <c r="O530" s="196">
        <v>0</v>
      </c>
      <c r="P530" s="196">
        <f t="shared" si="51"/>
        <v>0</v>
      </c>
      <c r="Q530" s="196">
        <v>0</v>
      </c>
      <c r="R530" s="196">
        <f t="shared" si="52"/>
        <v>0</v>
      </c>
      <c r="S530" s="196">
        <v>0</v>
      </c>
      <c r="T530" s="197">
        <f t="shared" si="53"/>
        <v>0</v>
      </c>
      <c r="U530" s="111"/>
      <c r="V530" s="111"/>
      <c r="W530" s="29"/>
      <c r="X530" s="29"/>
      <c r="Y530" s="29"/>
      <c r="Z530" s="29"/>
      <c r="AA530" s="29"/>
      <c r="AB530" s="29"/>
      <c r="AC530" s="29"/>
      <c r="AD530" s="29"/>
      <c r="AE530" s="29"/>
      <c r="AR530" s="99" t="s">
        <v>211</v>
      </c>
      <c r="AT530" s="99" t="s">
        <v>207</v>
      </c>
      <c r="AU530" s="99" t="s">
        <v>83</v>
      </c>
      <c r="AY530" s="18" t="s">
        <v>204</v>
      </c>
      <c r="BE530" s="100">
        <f t="shared" si="54"/>
        <v>0</v>
      </c>
      <c r="BF530" s="100">
        <f t="shared" si="55"/>
        <v>0</v>
      </c>
      <c r="BG530" s="100">
        <f t="shared" si="56"/>
        <v>0</v>
      </c>
      <c r="BH530" s="100">
        <f t="shared" si="57"/>
        <v>0</v>
      </c>
      <c r="BI530" s="100">
        <f t="shared" si="58"/>
        <v>0</v>
      </c>
      <c r="BJ530" s="18" t="s">
        <v>81</v>
      </c>
      <c r="BK530" s="100">
        <f t="shared" si="59"/>
        <v>0</v>
      </c>
      <c r="BL530" s="18" t="s">
        <v>211</v>
      </c>
      <c r="BM530" s="99" t="s">
        <v>1878</v>
      </c>
    </row>
    <row r="531" spans="1:65" s="2" customFormat="1" ht="16.5" customHeight="1" x14ac:dyDescent="0.2">
      <c r="A531" s="111"/>
      <c r="B531" s="112"/>
      <c r="C531" s="187" t="s">
        <v>1880</v>
      </c>
      <c r="D531" s="187" t="s">
        <v>207</v>
      </c>
      <c r="E531" s="188" t="s">
        <v>4058</v>
      </c>
      <c r="F531" s="189" t="s">
        <v>4059</v>
      </c>
      <c r="G531" s="190" t="s">
        <v>367</v>
      </c>
      <c r="H531" s="191">
        <v>157</v>
      </c>
      <c r="I531" s="192"/>
      <c r="J531" s="192">
        <f t="shared" si="50"/>
        <v>0</v>
      </c>
      <c r="K531" s="193"/>
      <c r="L531" s="112"/>
      <c r="M531" s="194" t="s">
        <v>1</v>
      </c>
      <c r="N531" s="195" t="s">
        <v>40</v>
      </c>
      <c r="O531" s="196">
        <v>0</v>
      </c>
      <c r="P531" s="196">
        <f t="shared" si="51"/>
        <v>0</v>
      </c>
      <c r="Q531" s="196">
        <v>0</v>
      </c>
      <c r="R531" s="196">
        <f t="shared" si="52"/>
        <v>0</v>
      </c>
      <c r="S531" s="196">
        <v>0</v>
      </c>
      <c r="T531" s="197">
        <f t="shared" si="53"/>
        <v>0</v>
      </c>
      <c r="U531" s="111"/>
      <c r="V531" s="111"/>
      <c r="W531" s="29"/>
      <c r="X531" s="29"/>
      <c r="Y531" s="29"/>
      <c r="Z531" s="29"/>
      <c r="AA531" s="29"/>
      <c r="AB531" s="29"/>
      <c r="AC531" s="29"/>
      <c r="AD531" s="29"/>
      <c r="AE531" s="29"/>
      <c r="AR531" s="99" t="s">
        <v>211</v>
      </c>
      <c r="AT531" s="99" t="s">
        <v>207</v>
      </c>
      <c r="AU531" s="99" t="s">
        <v>83</v>
      </c>
      <c r="AY531" s="18" t="s">
        <v>204</v>
      </c>
      <c r="BE531" s="100">
        <f t="shared" si="54"/>
        <v>0</v>
      </c>
      <c r="BF531" s="100">
        <f t="shared" si="55"/>
        <v>0</v>
      </c>
      <c r="BG531" s="100">
        <f t="shared" si="56"/>
        <v>0</v>
      </c>
      <c r="BH531" s="100">
        <f t="shared" si="57"/>
        <v>0</v>
      </c>
      <c r="BI531" s="100">
        <f t="shared" si="58"/>
        <v>0</v>
      </c>
      <c r="BJ531" s="18" t="s">
        <v>81</v>
      </c>
      <c r="BK531" s="100">
        <f t="shared" si="59"/>
        <v>0</v>
      </c>
      <c r="BL531" s="18" t="s">
        <v>211</v>
      </c>
      <c r="BM531" s="99" t="s">
        <v>1883</v>
      </c>
    </row>
    <row r="532" spans="1:65" s="2" customFormat="1" ht="16.5" customHeight="1" x14ac:dyDescent="0.2">
      <c r="A532" s="111"/>
      <c r="B532" s="112"/>
      <c r="C532" s="187" t="s">
        <v>1047</v>
      </c>
      <c r="D532" s="187" t="s">
        <v>207</v>
      </c>
      <c r="E532" s="188" t="s">
        <v>4060</v>
      </c>
      <c r="F532" s="189" t="s">
        <v>4061</v>
      </c>
      <c r="G532" s="190" t="s">
        <v>1421</v>
      </c>
      <c r="H532" s="191">
        <v>1</v>
      </c>
      <c r="I532" s="192"/>
      <c r="J532" s="192">
        <f t="shared" si="50"/>
        <v>0</v>
      </c>
      <c r="K532" s="193"/>
      <c r="L532" s="112"/>
      <c r="M532" s="194" t="s">
        <v>1</v>
      </c>
      <c r="N532" s="195" t="s">
        <v>40</v>
      </c>
      <c r="O532" s="196">
        <v>0</v>
      </c>
      <c r="P532" s="196">
        <f t="shared" si="51"/>
        <v>0</v>
      </c>
      <c r="Q532" s="196">
        <v>0</v>
      </c>
      <c r="R532" s="196">
        <f t="shared" si="52"/>
        <v>0</v>
      </c>
      <c r="S532" s="196">
        <v>0</v>
      </c>
      <c r="T532" s="197">
        <f t="shared" si="53"/>
        <v>0</v>
      </c>
      <c r="U532" s="111"/>
      <c r="V532" s="111"/>
      <c r="W532" s="29"/>
      <c r="X532" s="29"/>
      <c r="Y532" s="29"/>
      <c r="Z532" s="29"/>
      <c r="AA532" s="29"/>
      <c r="AB532" s="29"/>
      <c r="AC532" s="29"/>
      <c r="AD532" s="29"/>
      <c r="AE532" s="29"/>
      <c r="AR532" s="99" t="s">
        <v>211</v>
      </c>
      <c r="AT532" s="99" t="s">
        <v>207</v>
      </c>
      <c r="AU532" s="99" t="s">
        <v>83</v>
      </c>
      <c r="AY532" s="18" t="s">
        <v>204</v>
      </c>
      <c r="BE532" s="100">
        <f t="shared" si="54"/>
        <v>0</v>
      </c>
      <c r="BF532" s="100">
        <f t="shared" si="55"/>
        <v>0</v>
      </c>
      <c r="BG532" s="100">
        <f t="shared" si="56"/>
        <v>0</v>
      </c>
      <c r="BH532" s="100">
        <f t="shared" si="57"/>
        <v>0</v>
      </c>
      <c r="BI532" s="100">
        <f t="shared" si="58"/>
        <v>0</v>
      </c>
      <c r="BJ532" s="18" t="s">
        <v>81</v>
      </c>
      <c r="BK532" s="100">
        <f t="shared" si="59"/>
        <v>0</v>
      </c>
      <c r="BL532" s="18" t="s">
        <v>211</v>
      </c>
      <c r="BM532" s="99" t="s">
        <v>1886</v>
      </c>
    </row>
    <row r="533" spans="1:65" s="12" customFormat="1" ht="22.9" customHeight="1" x14ac:dyDescent="0.2">
      <c r="A533" s="176"/>
      <c r="B533" s="177"/>
      <c r="C533" s="176"/>
      <c r="D533" s="178" t="s">
        <v>74</v>
      </c>
      <c r="E533" s="185" t="s">
        <v>4062</v>
      </c>
      <c r="F533" s="185" t="s">
        <v>4063</v>
      </c>
      <c r="G533" s="176"/>
      <c r="H533" s="176"/>
      <c r="I533" s="176"/>
      <c r="J533" s="186">
        <f>BK533</f>
        <v>0</v>
      </c>
      <c r="K533" s="176"/>
      <c r="L533" s="177"/>
      <c r="M533" s="181"/>
      <c r="N533" s="182"/>
      <c r="O533" s="182"/>
      <c r="P533" s="183">
        <f>SUM(P534:P545)</f>
        <v>0</v>
      </c>
      <c r="Q533" s="182"/>
      <c r="R533" s="183">
        <f>SUM(R534:R545)</f>
        <v>0</v>
      </c>
      <c r="S533" s="182"/>
      <c r="T533" s="184">
        <f>SUM(T534:T545)</f>
        <v>0</v>
      </c>
      <c r="U533" s="176"/>
      <c r="V533" s="176"/>
      <c r="AR533" s="96" t="s">
        <v>81</v>
      </c>
      <c r="AT533" s="97" t="s">
        <v>74</v>
      </c>
      <c r="AU533" s="97" t="s">
        <v>81</v>
      </c>
      <c r="AY533" s="96" t="s">
        <v>204</v>
      </c>
      <c r="BK533" s="98">
        <f>SUM(BK534:BK545)</f>
        <v>0</v>
      </c>
    </row>
    <row r="534" spans="1:65" s="2" customFormat="1" ht="37.9" customHeight="1" x14ac:dyDescent="0.2">
      <c r="A534" s="111"/>
      <c r="B534" s="112"/>
      <c r="C534" s="215" t="s">
        <v>1887</v>
      </c>
      <c r="D534" s="215" t="s">
        <v>1071</v>
      </c>
      <c r="E534" s="216" t="s">
        <v>4064</v>
      </c>
      <c r="F534" s="217" t="s">
        <v>4065</v>
      </c>
      <c r="G534" s="218" t="s">
        <v>4003</v>
      </c>
      <c r="H534" s="219">
        <v>1</v>
      </c>
      <c r="I534" s="220"/>
      <c r="J534" s="220">
        <f t="shared" ref="J534:J545" si="60">ROUND(I534*H534,2)</f>
        <v>0</v>
      </c>
      <c r="K534" s="221"/>
      <c r="L534" s="222"/>
      <c r="M534" s="223" t="s">
        <v>1</v>
      </c>
      <c r="N534" s="224" t="s">
        <v>40</v>
      </c>
      <c r="O534" s="196">
        <v>0</v>
      </c>
      <c r="P534" s="196">
        <f t="shared" ref="P534:P545" si="61">O534*H534</f>
        <v>0</v>
      </c>
      <c r="Q534" s="196">
        <v>0</v>
      </c>
      <c r="R534" s="196">
        <f t="shared" ref="R534:R545" si="62">Q534*H534</f>
        <v>0</v>
      </c>
      <c r="S534" s="196">
        <v>0</v>
      </c>
      <c r="T534" s="197">
        <f t="shared" ref="T534:T545" si="63">S534*H534</f>
        <v>0</v>
      </c>
      <c r="U534" s="111"/>
      <c r="V534" s="111"/>
      <c r="W534" s="29"/>
      <c r="X534" s="29"/>
      <c r="Y534" s="29"/>
      <c r="Z534" s="29"/>
      <c r="AA534" s="29"/>
      <c r="AB534" s="29"/>
      <c r="AC534" s="29"/>
      <c r="AD534" s="29"/>
      <c r="AE534" s="29"/>
      <c r="AR534" s="99" t="s">
        <v>278</v>
      </c>
      <c r="AT534" s="99" t="s">
        <v>1071</v>
      </c>
      <c r="AU534" s="99" t="s">
        <v>83</v>
      </c>
      <c r="AY534" s="18" t="s">
        <v>204</v>
      </c>
      <c r="BE534" s="100">
        <f t="shared" ref="BE534:BE545" si="64">IF(N534="základní",J534,0)</f>
        <v>0</v>
      </c>
      <c r="BF534" s="100">
        <f t="shared" ref="BF534:BF545" si="65">IF(N534="snížená",J534,0)</f>
        <v>0</v>
      </c>
      <c r="BG534" s="100">
        <f t="shared" ref="BG534:BG545" si="66">IF(N534="zákl. přenesená",J534,0)</f>
        <v>0</v>
      </c>
      <c r="BH534" s="100">
        <f t="shared" ref="BH534:BH545" si="67">IF(N534="sníž. přenesená",J534,0)</f>
        <v>0</v>
      </c>
      <c r="BI534" s="100">
        <f t="shared" ref="BI534:BI545" si="68">IF(N534="nulová",J534,0)</f>
        <v>0</v>
      </c>
      <c r="BJ534" s="18" t="s">
        <v>81</v>
      </c>
      <c r="BK534" s="100">
        <f t="shared" ref="BK534:BK545" si="69">ROUND(I534*H534,2)</f>
        <v>0</v>
      </c>
      <c r="BL534" s="18" t="s">
        <v>211</v>
      </c>
      <c r="BM534" s="99" t="s">
        <v>1890</v>
      </c>
    </row>
    <row r="535" spans="1:65" s="2" customFormat="1" ht="37.9" customHeight="1" x14ac:dyDescent="0.2">
      <c r="A535" s="111"/>
      <c r="B535" s="112"/>
      <c r="C535" s="215" t="s">
        <v>1051</v>
      </c>
      <c r="D535" s="215" t="s">
        <v>1071</v>
      </c>
      <c r="E535" s="216" t="s">
        <v>4066</v>
      </c>
      <c r="F535" s="217" t="s">
        <v>4067</v>
      </c>
      <c r="G535" s="218" t="s">
        <v>4003</v>
      </c>
      <c r="H535" s="219">
        <v>2</v>
      </c>
      <c r="I535" s="220"/>
      <c r="J535" s="220">
        <f t="shared" si="60"/>
        <v>0</v>
      </c>
      <c r="K535" s="221"/>
      <c r="L535" s="222"/>
      <c r="M535" s="223" t="s">
        <v>1</v>
      </c>
      <c r="N535" s="224" t="s">
        <v>40</v>
      </c>
      <c r="O535" s="196">
        <v>0</v>
      </c>
      <c r="P535" s="196">
        <f t="shared" si="61"/>
        <v>0</v>
      </c>
      <c r="Q535" s="196">
        <v>0</v>
      </c>
      <c r="R535" s="196">
        <f t="shared" si="62"/>
        <v>0</v>
      </c>
      <c r="S535" s="196">
        <v>0</v>
      </c>
      <c r="T535" s="197">
        <f t="shared" si="63"/>
        <v>0</v>
      </c>
      <c r="U535" s="111"/>
      <c r="V535" s="111"/>
      <c r="W535" s="29"/>
      <c r="X535" s="29"/>
      <c r="Y535" s="29"/>
      <c r="Z535" s="29"/>
      <c r="AA535" s="29"/>
      <c r="AB535" s="29"/>
      <c r="AC535" s="29"/>
      <c r="AD535" s="29"/>
      <c r="AE535" s="29"/>
      <c r="AR535" s="99" t="s">
        <v>278</v>
      </c>
      <c r="AT535" s="99" t="s">
        <v>1071</v>
      </c>
      <c r="AU535" s="99" t="s">
        <v>83</v>
      </c>
      <c r="AY535" s="18" t="s">
        <v>204</v>
      </c>
      <c r="BE535" s="100">
        <f t="shared" si="64"/>
        <v>0</v>
      </c>
      <c r="BF535" s="100">
        <f t="shared" si="65"/>
        <v>0</v>
      </c>
      <c r="BG535" s="100">
        <f t="shared" si="66"/>
        <v>0</v>
      </c>
      <c r="BH535" s="100">
        <f t="shared" si="67"/>
        <v>0</v>
      </c>
      <c r="BI535" s="100">
        <f t="shared" si="68"/>
        <v>0</v>
      </c>
      <c r="BJ535" s="18" t="s">
        <v>81</v>
      </c>
      <c r="BK535" s="100">
        <f t="shared" si="69"/>
        <v>0</v>
      </c>
      <c r="BL535" s="18" t="s">
        <v>211</v>
      </c>
      <c r="BM535" s="99" t="s">
        <v>1895</v>
      </c>
    </row>
    <row r="536" spans="1:65" s="2" customFormat="1" ht="37.9" customHeight="1" x14ac:dyDescent="0.2">
      <c r="A536" s="111"/>
      <c r="B536" s="112"/>
      <c r="C536" s="215" t="s">
        <v>1897</v>
      </c>
      <c r="D536" s="215" t="s">
        <v>1071</v>
      </c>
      <c r="E536" s="216" t="s">
        <v>4068</v>
      </c>
      <c r="F536" s="217" t="s">
        <v>4069</v>
      </c>
      <c r="G536" s="218" t="s">
        <v>4003</v>
      </c>
      <c r="H536" s="219">
        <v>18</v>
      </c>
      <c r="I536" s="220"/>
      <c r="J536" s="220">
        <f t="shared" si="60"/>
        <v>0</v>
      </c>
      <c r="K536" s="221"/>
      <c r="L536" s="222"/>
      <c r="M536" s="223" t="s">
        <v>1</v>
      </c>
      <c r="N536" s="224" t="s">
        <v>40</v>
      </c>
      <c r="O536" s="196">
        <v>0</v>
      </c>
      <c r="P536" s="196">
        <f t="shared" si="61"/>
        <v>0</v>
      </c>
      <c r="Q536" s="196">
        <v>0</v>
      </c>
      <c r="R536" s="196">
        <f t="shared" si="62"/>
        <v>0</v>
      </c>
      <c r="S536" s="196">
        <v>0</v>
      </c>
      <c r="T536" s="197">
        <f t="shared" si="63"/>
        <v>0</v>
      </c>
      <c r="U536" s="111"/>
      <c r="V536" s="111"/>
      <c r="W536" s="29"/>
      <c r="X536" s="29"/>
      <c r="Y536" s="29"/>
      <c r="Z536" s="29"/>
      <c r="AA536" s="29"/>
      <c r="AB536" s="29"/>
      <c r="AC536" s="29"/>
      <c r="AD536" s="29"/>
      <c r="AE536" s="29"/>
      <c r="AR536" s="99" t="s">
        <v>278</v>
      </c>
      <c r="AT536" s="99" t="s">
        <v>1071</v>
      </c>
      <c r="AU536" s="99" t="s">
        <v>83</v>
      </c>
      <c r="AY536" s="18" t="s">
        <v>204</v>
      </c>
      <c r="BE536" s="100">
        <f t="shared" si="64"/>
        <v>0</v>
      </c>
      <c r="BF536" s="100">
        <f t="shared" si="65"/>
        <v>0</v>
      </c>
      <c r="BG536" s="100">
        <f t="shared" si="66"/>
        <v>0</v>
      </c>
      <c r="BH536" s="100">
        <f t="shared" si="67"/>
        <v>0</v>
      </c>
      <c r="BI536" s="100">
        <f t="shared" si="68"/>
        <v>0</v>
      </c>
      <c r="BJ536" s="18" t="s">
        <v>81</v>
      </c>
      <c r="BK536" s="100">
        <f t="shared" si="69"/>
        <v>0</v>
      </c>
      <c r="BL536" s="18" t="s">
        <v>211</v>
      </c>
      <c r="BM536" s="99" t="s">
        <v>1900</v>
      </c>
    </row>
    <row r="537" spans="1:65" s="2" customFormat="1" ht="37.9" customHeight="1" x14ac:dyDescent="0.2">
      <c r="A537" s="111"/>
      <c r="B537" s="112"/>
      <c r="C537" s="215" t="s">
        <v>1054</v>
      </c>
      <c r="D537" s="215" t="s">
        <v>1071</v>
      </c>
      <c r="E537" s="216" t="s">
        <v>4070</v>
      </c>
      <c r="F537" s="217" t="s">
        <v>4071</v>
      </c>
      <c r="G537" s="218" t="s">
        <v>4003</v>
      </c>
      <c r="H537" s="219">
        <v>3</v>
      </c>
      <c r="I537" s="220"/>
      <c r="J537" s="220">
        <f t="shared" si="60"/>
        <v>0</v>
      </c>
      <c r="K537" s="221"/>
      <c r="L537" s="222"/>
      <c r="M537" s="223" t="s">
        <v>1</v>
      </c>
      <c r="N537" s="224" t="s">
        <v>40</v>
      </c>
      <c r="O537" s="196">
        <v>0</v>
      </c>
      <c r="P537" s="196">
        <f t="shared" si="61"/>
        <v>0</v>
      </c>
      <c r="Q537" s="196">
        <v>0</v>
      </c>
      <c r="R537" s="196">
        <f t="shared" si="62"/>
        <v>0</v>
      </c>
      <c r="S537" s="196">
        <v>0</v>
      </c>
      <c r="T537" s="197">
        <f t="shared" si="63"/>
        <v>0</v>
      </c>
      <c r="U537" s="111"/>
      <c r="V537" s="111"/>
      <c r="W537" s="29"/>
      <c r="X537" s="29"/>
      <c r="Y537" s="29"/>
      <c r="Z537" s="29"/>
      <c r="AA537" s="29"/>
      <c r="AB537" s="29"/>
      <c r="AC537" s="29"/>
      <c r="AD537" s="29"/>
      <c r="AE537" s="29"/>
      <c r="AR537" s="99" t="s">
        <v>278</v>
      </c>
      <c r="AT537" s="99" t="s">
        <v>1071</v>
      </c>
      <c r="AU537" s="99" t="s">
        <v>83</v>
      </c>
      <c r="AY537" s="18" t="s">
        <v>204</v>
      </c>
      <c r="BE537" s="100">
        <f t="shared" si="64"/>
        <v>0</v>
      </c>
      <c r="BF537" s="100">
        <f t="shared" si="65"/>
        <v>0</v>
      </c>
      <c r="BG537" s="100">
        <f t="shared" si="66"/>
        <v>0</v>
      </c>
      <c r="BH537" s="100">
        <f t="shared" si="67"/>
        <v>0</v>
      </c>
      <c r="BI537" s="100">
        <f t="shared" si="68"/>
        <v>0</v>
      </c>
      <c r="BJ537" s="18" t="s">
        <v>81</v>
      </c>
      <c r="BK537" s="100">
        <f t="shared" si="69"/>
        <v>0</v>
      </c>
      <c r="BL537" s="18" t="s">
        <v>211</v>
      </c>
      <c r="BM537" s="99" t="s">
        <v>1903</v>
      </c>
    </row>
    <row r="538" spans="1:65" s="2" customFormat="1" ht="37.9" customHeight="1" x14ac:dyDescent="0.2">
      <c r="A538" s="111"/>
      <c r="B538" s="112"/>
      <c r="C538" s="215" t="s">
        <v>1904</v>
      </c>
      <c r="D538" s="215" t="s">
        <v>1071</v>
      </c>
      <c r="E538" s="216" t="s">
        <v>4072</v>
      </c>
      <c r="F538" s="217" t="s">
        <v>4073</v>
      </c>
      <c r="G538" s="218" t="s">
        <v>4003</v>
      </c>
      <c r="H538" s="219">
        <v>1</v>
      </c>
      <c r="I538" s="220"/>
      <c r="J538" s="220">
        <f t="shared" si="60"/>
        <v>0</v>
      </c>
      <c r="K538" s="221"/>
      <c r="L538" s="222"/>
      <c r="M538" s="223" t="s">
        <v>1</v>
      </c>
      <c r="N538" s="224" t="s">
        <v>40</v>
      </c>
      <c r="O538" s="196">
        <v>0</v>
      </c>
      <c r="P538" s="196">
        <f t="shared" si="61"/>
        <v>0</v>
      </c>
      <c r="Q538" s="196">
        <v>0</v>
      </c>
      <c r="R538" s="196">
        <f t="shared" si="62"/>
        <v>0</v>
      </c>
      <c r="S538" s="196">
        <v>0</v>
      </c>
      <c r="T538" s="197">
        <f t="shared" si="63"/>
        <v>0</v>
      </c>
      <c r="U538" s="111"/>
      <c r="V538" s="111"/>
      <c r="W538" s="29"/>
      <c r="X538" s="29"/>
      <c r="Y538" s="29"/>
      <c r="Z538" s="29"/>
      <c r="AA538" s="29"/>
      <c r="AB538" s="29"/>
      <c r="AC538" s="29"/>
      <c r="AD538" s="29"/>
      <c r="AE538" s="29"/>
      <c r="AR538" s="99" t="s">
        <v>278</v>
      </c>
      <c r="AT538" s="99" t="s">
        <v>1071</v>
      </c>
      <c r="AU538" s="99" t="s">
        <v>83</v>
      </c>
      <c r="AY538" s="18" t="s">
        <v>204</v>
      </c>
      <c r="BE538" s="100">
        <f t="shared" si="64"/>
        <v>0</v>
      </c>
      <c r="BF538" s="100">
        <f t="shared" si="65"/>
        <v>0</v>
      </c>
      <c r="BG538" s="100">
        <f t="shared" si="66"/>
        <v>0</v>
      </c>
      <c r="BH538" s="100">
        <f t="shared" si="67"/>
        <v>0</v>
      </c>
      <c r="BI538" s="100">
        <f t="shared" si="68"/>
        <v>0</v>
      </c>
      <c r="BJ538" s="18" t="s">
        <v>81</v>
      </c>
      <c r="BK538" s="100">
        <f t="shared" si="69"/>
        <v>0</v>
      </c>
      <c r="BL538" s="18" t="s">
        <v>211</v>
      </c>
      <c r="BM538" s="99" t="s">
        <v>1907</v>
      </c>
    </row>
    <row r="539" spans="1:65" s="2" customFormat="1" ht="24.2" customHeight="1" x14ac:dyDescent="0.2">
      <c r="A539" s="111"/>
      <c r="B539" s="112"/>
      <c r="C539" s="215" t="s">
        <v>1060</v>
      </c>
      <c r="D539" s="215" t="s">
        <v>1071</v>
      </c>
      <c r="E539" s="216" t="s">
        <v>4074</v>
      </c>
      <c r="F539" s="217" t="s">
        <v>4075</v>
      </c>
      <c r="G539" s="218" t="s">
        <v>4003</v>
      </c>
      <c r="H539" s="219">
        <v>4</v>
      </c>
      <c r="I539" s="220"/>
      <c r="J539" s="220">
        <f t="shared" si="60"/>
        <v>0</v>
      </c>
      <c r="K539" s="221"/>
      <c r="L539" s="222"/>
      <c r="M539" s="223" t="s">
        <v>1</v>
      </c>
      <c r="N539" s="224" t="s">
        <v>40</v>
      </c>
      <c r="O539" s="196">
        <v>0</v>
      </c>
      <c r="P539" s="196">
        <f t="shared" si="61"/>
        <v>0</v>
      </c>
      <c r="Q539" s="196">
        <v>0</v>
      </c>
      <c r="R539" s="196">
        <f t="shared" si="62"/>
        <v>0</v>
      </c>
      <c r="S539" s="196">
        <v>0</v>
      </c>
      <c r="T539" s="197">
        <f t="shared" si="63"/>
        <v>0</v>
      </c>
      <c r="U539" s="111"/>
      <c r="V539" s="111"/>
      <c r="W539" s="29"/>
      <c r="X539" s="29"/>
      <c r="Y539" s="29"/>
      <c r="Z539" s="29"/>
      <c r="AA539" s="29"/>
      <c r="AB539" s="29"/>
      <c r="AC539" s="29"/>
      <c r="AD539" s="29"/>
      <c r="AE539" s="29"/>
      <c r="AR539" s="99" t="s">
        <v>278</v>
      </c>
      <c r="AT539" s="99" t="s">
        <v>1071</v>
      </c>
      <c r="AU539" s="99" t="s">
        <v>83</v>
      </c>
      <c r="AY539" s="18" t="s">
        <v>204</v>
      </c>
      <c r="BE539" s="100">
        <f t="shared" si="64"/>
        <v>0</v>
      </c>
      <c r="BF539" s="100">
        <f t="shared" si="65"/>
        <v>0</v>
      </c>
      <c r="BG539" s="100">
        <f t="shared" si="66"/>
        <v>0</v>
      </c>
      <c r="BH539" s="100">
        <f t="shared" si="67"/>
        <v>0</v>
      </c>
      <c r="BI539" s="100">
        <f t="shared" si="68"/>
        <v>0</v>
      </c>
      <c r="BJ539" s="18" t="s">
        <v>81</v>
      </c>
      <c r="BK539" s="100">
        <f t="shared" si="69"/>
        <v>0</v>
      </c>
      <c r="BL539" s="18" t="s">
        <v>211</v>
      </c>
      <c r="BM539" s="99" t="s">
        <v>1910</v>
      </c>
    </row>
    <row r="540" spans="1:65" s="2" customFormat="1" ht="24.2" customHeight="1" x14ac:dyDescent="0.2">
      <c r="A540" s="111"/>
      <c r="B540" s="112"/>
      <c r="C540" s="215" t="s">
        <v>1911</v>
      </c>
      <c r="D540" s="215" t="s">
        <v>1071</v>
      </c>
      <c r="E540" s="216" t="s">
        <v>4076</v>
      </c>
      <c r="F540" s="217" t="s">
        <v>4077</v>
      </c>
      <c r="G540" s="218" t="s">
        <v>4003</v>
      </c>
      <c r="H540" s="219">
        <v>21</v>
      </c>
      <c r="I540" s="220"/>
      <c r="J540" s="220">
        <f t="shared" si="60"/>
        <v>0</v>
      </c>
      <c r="K540" s="221"/>
      <c r="L540" s="222"/>
      <c r="M540" s="223" t="s">
        <v>1</v>
      </c>
      <c r="N540" s="224" t="s">
        <v>40</v>
      </c>
      <c r="O540" s="196">
        <v>0</v>
      </c>
      <c r="P540" s="196">
        <f t="shared" si="61"/>
        <v>0</v>
      </c>
      <c r="Q540" s="196">
        <v>0</v>
      </c>
      <c r="R540" s="196">
        <f t="shared" si="62"/>
        <v>0</v>
      </c>
      <c r="S540" s="196">
        <v>0</v>
      </c>
      <c r="T540" s="197">
        <f t="shared" si="63"/>
        <v>0</v>
      </c>
      <c r="U540" s="111"/>
      <c r="V540" s="111"/>
      <c r="W540" s="29"/>
      <c r="X540" s="29"/>
      <c r="Y540" s="29"/>
      <c r="Z540" s="29"/>
      <c r="AA540" s="29"/>
      <c r="AB540" s="29"/>
      <c r="AC540" s="29"/>
      <c r="AD540" s="29"/>
      <c r="AE540" s="29"/>
      <c r="AR540" s="99" t="s">
        <v>278</v>
      </c>
      <c r="AT540" s="99" t="s">
        <v>1071</v>
      </c>
      <c r="AU540" s="99" t="s">
        <v>83</v>
      </c>
      <c r="AY540" s="18" t="s">
        <v>204</v>
      </c>
      <c r="BE540" s="100">
        <f t="shared" si="64"/>
        <v>0</v>
      </c>
      <c r="BF540" s="100">
        <f t="shared" si="65"/>
        <v>0</v>
      </c>
      <c r="BG540" s="100">
        <f t="shared" si="66"/>
        <v>0</v>
      </c>
      <c r="BH540" s="100">
        <f t="shared" si="67"/>
        <v>0</v>
      </c>
      <c r="BI540" s="100">
        <f t="shared" si="68"/>
        <v>0</v>
      </c>
      <c r="BJ540" s="18" t="s">
        <v>81</v>
      </c>
      <c r="BK540" s="100">
        <f t="shared" si="69"/>
        <v>0</v>
      </c>
      <c r="BL540" s="18" t="s">
        <v>211</v>
      </c>
      <c r="BM540" s="99" t="s">
        <v>1914</v>
      </c>
    </row>
    <row r="541" spans="1:65" s="2" customFormat="1" ht="24.2" customHeight="1" x14ac:dyDescent="0.2">
      <c r="A541" s="111"/>
      <c r="B541" s="112"/>
      <c r="C541" s="215" t="s">
        <v>1065</v>
      </c>
      <c r="D541" s="215" t="s">
        <v>1071</v>
      </c>
      <c r="E541" s="216" t="s">
        <v>4078</v>
      </c>
      <c r="F541" s="217" t="s">
        <v>4079</v>
      </c>
      <c r="G541" s="218" t="s">
        <v>4003</v>
      </c>
      <c r="H541" s="219">
        <v>1</v>
      </c>
      <c r="I541" s="220"/>
      <c r="J541" s="220">
        <f t="shared" si="60"/>
        <v>0</v>
      </c>
      <c r="K541" s="221"/>
      <c r="L541" s="222"/>
      <c r="M541" s="223" t="s">
        <v>1</v>
      </c>
      <c r="N541" s="224" t="s">
        <v>40</v>
      </c>
      <c r="O541" s="196">
        <v>0</v>
      </c>
      <c r="P541" s="196">
        <f t="shared" si="61"/>
        <v>0</v>
      </c>
      <c r="Q541" s="196">
        <v>0</v>
      </c>
      <c r="R541" s="196">
        <f t="shared" si="62"/>
        <v>0</v>
      </c>
      <c r="S541" s="196">
        <v>0</v>
      </c>
      <c r="T541" s="197">
        <f t="shared" si="63"/>
        <v>0</v>
      </c>
      <c r="U541" s="111"/>
      <c r="V541" s="111"/>
      <c r="W541" s="29"/>
      <c r="X541" s="29"/>
      <c r="Y541" s="29"/>
      <c r="Z541" s="29"/>
      <c r="AA541" s="29"/>
      <c r="AB541" s="29"/>
      <c r="AC541" s="29"/>
      <c r="AD541" s="29"/>
      <c r="AE541" s="29"/>
      <c r="AR541" s="99" t="s">
        <v>278</v>
      </c>
      <c r="AT541" s="99" t="s">
        <v>1071</v>
      </c>
      <c r="AU541" s="99" t="s">
        <v>83</v>
      </c>
      <c r="AY541" s="18" t="s">
        <v>204</v>
      </c>
      <c r="BE541" s="100">
        <f t="shared" si="64"/>
        <v>0</v>
      </c>
      <c r="BF541" s="100">
        <f t="shared" si="65"/>
        <v>0</v>
      </c>
      <c r="BG541" s="100">
        <f t="shared" si="66"/>
        <v>0</v>
      </c>
      <c r="BH541" s="100">
        <f t="shared" si="67"/>
        <v>0</v>
      </c>
      <c r="BI541" s="100">
        <f t="shared" si="68"/>
        <v>0</v>
      </c>
      <c r="BJ541" s="18" t="s">
        <v>81</v>
      </c>
      <c r="BK541" s="100">
        <f t="shared" si="69"/>
        <v>0</v>
      </c>
      <c r="BL541" s="18" t="s">
        <v>211</v>
      </c>
      <c r="BM541" s="99" t="s">
        <v>1918</v>
      </c>
    </row>
    <row r="542" spans="1:65" s="2" customFormat="1" ht="16.5" customHeight="1" x14ac:dyDescent="0.2">
      <c r="A542" s="111"/>
      <c r="B542" s="112"/>
      <c r="C542" s="187" t="s">
        <v>1919</v>
      </c>
      <c r="D542" s="187" t="s">
        <v>207</v>
      </c>
      <c r="E542" s="188" t="s">
        <v>4080</v>
      </c>
      <c r="F542" s="189" t="s">
        <v>4081</v>
      </c>
      <c r="G542" s="190" t="s">
        <v>4003</v>
      </c>
      <c r="H542" s="191">
        <v>25</v>
      </c>
      <c r="I542" s="192"/>
      <c r="J542" s="192">
        <f t="shared" si="60"/>
        <v>0</v>
      </c>
      <c r="K542" s="193"/>
      <c r="L542" s="112"/>
      <c r="M542" s="194" t="s">
        <v>1</v>
      </c>
      <c r="N542" s="195" t="s">
        <v>40</v>
      </c>
      <c r="O542" s="196">
        <v>0</v>
      </c>
      <c r="P542" s="196">
        <f t="shared" si="61"/>
        <v>0</v>
      </c>
      <c r="Q542" s="196">
        <v>0</v>
      </c>
      <c r="R542" s="196">
        <f t="shared" si="62"/>
        <v>0</v>
      </c>
      <c r="S542" s="196">
        <v>0</v>
      </c>
      <c r="T542" s="197">
        <f t="shared" si="63"/>
        <v>0</v>
      </c>
      <c r="U542" s="111"/>
      <c r="V542" s="111"/>
      <c r="W542" s="29"/>
      <c r="X542" s="29"/>
      <c r="Y542" s="29"/>
      <c r="Z542" s="29"/>
      <c r="AA542" s="29"/>
      <c r="AB542" s="29"/>
      <c r="AC542" s="29"/>
      <c r="AD542" s="29"/>
      <c r="AE542" s="29"/>
      <c r="AR542" s="99" t="s">
        <v>211</v>
      </c>
      <c r="AT542" s="99" t="s">
        <v>207</v>
      </c>
      <c r="AU542" s="99" t="s">
        <v>83</v>
      </c>
      <c r="AY542" s="18" t="s">
        <v>204</v>
      </c>
      <c r="BE542" s="100">
        <f t="shared" si="64"/>
        <v>0</v>
      </c>
      <c r="BF542" s="100">
        <f t="shared" si="65"/>
        <v>0</v>
      </c>
      <c r="BG542" s="100">
        <f t="shared" si="66"/>
        <v>0</v>
      </c>
      <c r="BH542" s="100">
        <f t="shared" si="67"/>
        <v>0</v>
      </c>
      <c r="BI542" s="100">
        <f t="shared" si="68"/>
        <v>0</v>
      </c>
      <c r="BJ542" s="18" t="s">
        <v>81</v>
      </c>
      <c r="BK542" s="100">
        <f t="shared" si="69"/>
        <v>0</v>
      </c>
      <c r="BL542" s="18" t="s">
        <v>211</v>
      </c>
      <c r="BM542" s="99" t="s">
        <v>1922</v>
      </c>
    </row>
    <row r="543" spans="1:65" s="2" customFormat="1" ht="16.5" customHeight="1" x14ac:dyDescent="0.2">
      <c r="A543" s="111"/>
      <c r="B543" s="112"/>
      <c r="C543" s="187" t="s">
        <v>1074</v>
      </c>
      <c r="D543" s="187" t="s">
        <v>207</v>
      </c>
      <c r="E543" s="188" t="s">
        <v>4082</v>
      </c>
      <c r="F543" s="189" t="s">
        <v>4083</v>
      </c>
      <c r="G543" s="190" t="s">
        <v>4003</v>
      </c>
      <c r="H543" s="191">
        <v>4</v>
      </c>
      <c r="I543" s="192"/>
      <c r="J543" s="192">
        <f t="shared" si="60"/>
        <v>0</v>
      </c>
      <c r="K543" s="193"/>
      <c r="L543" s="112"/>
      <c r="M543" s="194" t="s">
        <v>1</v>
      </c>
      <c r="N543" s="195" t="s">
        <v>40</v>
      </c>
      <c r="O543" s="196">
        <v>0</v>
      </c>
      <c r="P543" s="196">
        <f t="shared" si="61"/>
        <v>0</v>
      </c>
      <c r="Q543" s="196">
        <v>0</v>
      </c>
      <c r="R543" s="196">
        <f t="shared" si="62"/>
        <v>0</v>
      </c>
      <c r="S543" s="196">
        <v>0</v>
      </c>
      <c r="T543" s="197">
        <f t="shared" si="63"/>
        <v>0</v>
      </c>
      <c r="U543" s="111"/>
      <c r="V543" s="111"/>
      <c r="W543" s="29"/>
      <c r="X543" s="29"/>
      <c r="Y543" s="29"/>
      <c r="Z543" s="29"/>
      <c r="AA543" s="29"/>
      <c r="AB543" s="29"/>
      <c r="AC543" s="29"/>
      <c r="AD543" s="29"/>
      <c r="AE543" s="29"/>
      <c r="AR543" s="99" t="s">
        <v>211</v>
      </c>
      <c r="AT543" s="99" t="s">
        <v>207</v>
      </c>
      <c r="AU543" s="99" t="s">
        <v>83</v>
      </c>
      <c r="AY543" s="18" t="s">
        <v>204</v>
      </c>
      <c r="BE543" s="100">
        <f t="shared" si="64"/>
        <v>0</v>
      </c>
      <c r="BF543" s="100">
        <f t="shared" si="65"/>
        <v>0</v>
      </c>
      <c r="BG543" s="100">
        <f t="shared" si="66"/>
        <v>0</v>
      </c>
      <c r="BH543" s="100">
        <f t="shared" si="67"/>
        <v>0</v>
      </c>
      <c r="BI543" s="100">
        <f t="shared" si="68"/>
        <v>0</v>
      </c>
      <c r="BJ543" s="18" t="s">
        <v>81</v>
      </c>
      <c r="BK543" s="100">
        <f t="shared" si="69"/>
        <v>0</v>
      </c>
      <c r="BL543" s="18" t="s">
        <v>211</v>
      </c>
      <c r="BM543" s="99" t="s">
        <v>1949</v>
      </c>
    </row>
    <row r="544" spans="1:65" s="2" customFormat="1" ht="16.5" customHeight="1" x14ac:dyDescent="0.2">
      <c r="A544" s="111"/>
      <c r="B544" s="112"/>
      <c r="C544" s="187" t="s">
        <v>1953</v>
      </c>
      <c r="D544" s="187" t="s">
        <v>207</v>
      </c>
      <c r="E544" s="188" t="s">
        <v>4084</v>
      </c>
      <c r="F544" s="189" t="s">
        <v>4085</v>
      </c>
      <c r="G544" s="190" t="s">
        <v>4003</v>
      </c>
      <c r="H544" s="191">
        <v>22</v>
      </c>
      <c r="I544" s="192"/>
      <c r="J544" s="192">
        <f t="shared" si="60"/>
        <v>0</v>
      </c>
      <c r="K544" s="193"/>
      <c r="L544" s="112"/>
      <c r="M544" s="194" t="s">
        <v>1</v>
      </c>
      <c r="N544" s="195" t="s">
        <v>40</v>
      </c>
      <c r="O544" s="196">
        <v>0</v>
      </c>
      <c r="P544" s="196">
        <f t="shared" si="61"/>
        <v>0</v>
      </c>
      <c r="Q544" s="196">
        <v>0</v>
      </c>
      <c r="R544" s="196">
        <f t="shared" si="62"/>
        <v>0</v>
      </c>
      <c r="S544" s="196">
        <v>0</v>
      </c>
      <c r="T544" s="197">
        <f t="shared" si="63"/>
        <v>0</v>
      </c>
      <c r="U544" s="111"/>
      <c r="V544" s="111"/>
      <c r="W544" s="29"/>
      <c r="X544" s="29"/>
      <c r="Y544" s="29"/>
      <c r="Z544" s="29"/>
      <c r="AA544" s="29"/>
      <c r="AB544" s="29"/>
      <c r="AC544" s="29"/>
      <c r="AD544" s="29"/>
      <c r="AE544" s="29"/>
      <c r="AR544" s="99" t="s">
        <v>211</v>
      </c>
      <c r="AT544" s="99" t="s">
        <v>207</v>
      </c>
      <c r="AU544" s="99" t="s">
        <v>83</v>
      </c>
      <c r="AY544" s="18" t="s">
        <v>204</v>
      </c>
      <c r="BE544" s="100">
        <f t="shared" si="64"/>
        <v>0</v>
      </c>
      <c r="BF544" s="100">
        <f t="shared" si="65"/>
        <v>0</v>
      </c>
      <c r="BG544" s="100">
        <f t="shared" si="66"/>
        <v>0</v>
      </c>
      <c r="BH544" s="100">
        <f t="shared" si="67"/>
        <v>0</v>
      </c>
      <c r="BI544" s="100">
        <f t="shared" si="68"/>
        <v>0</v>
      </c>
      <c r="BJ544" s="18" t="s">
        <v>81</v>
      </c>
      <c r="BK544" s="100">
        <f t="shared" si="69"/>
        <v>0</v>
      </c>
      <c r="BL544" s="18" t="s">
        <v>211</v>
      </c>
      <c r="BM544" s="99" t="s">
        <v>1956</v>
      </c>
    </row>
    <row r="545" spans="1:65" s="2" customFormat="1" ht="21.75" customHeight="1" x14ac:dyDescent="0.2">
      <c r="A545" s="111"/>
      <c r="B545" s="112"/>
      <c r="C545" s="187" t="s">
        <v>1475</v>
      </c>
      <c r="D545" s="187" t="s">
        <v>207</v>
      </c>
      <c r="E545" s="188" t="s">
        <v>4086</v>
      </c>
      <c r="F545" s="189" t="s">
        <v>4087</v>
      </c>
      <c r="G545" s="190" t="s">
        <v>1421</v>
      </c>
      <c r="H545" s="191">
        <v>1</v>
      </c>
      <c r="I545" s="192"/>
      <c r="J545" s="192">
        <f t="shared" si="60"/>
        <v>0</v>
      </c>
      <c r="K545" s="193"/>
      <c r="L545" s="112"/>
      <c r="M545" s="194" t="s">
        <v>1</v>
      </c>
      <c r="N545" s="195" t="s">
        <v>40</v>
      </c>
      <c r="O545" s="196">
        <v>0</v>
      </c>
      <c r="P545" s="196">
        <f t="shared" si="61"/>
        <v>0</v>
      </c>
      <c r="Q545" s="196">
        <v>0</v>
      </c>
      <c r="R545" s="196">
        <f t="shared" si="62"/>
        <v>0</v>
      </c>
      <c r="S545" s="196">
        <v>0</v>
      </c>
      <c r="T545" s="197">
        <f t="shared" si="63"/>
        <v>0</v>
      </c>
      <c r="U545" s="111"/>
      <c r="V545" s="111"/>
      <c r="W545" s="29"/>
      <c r="X545" s="29"/>
      <c r="Y545" s="29"/>
      <c r="Z545" s="29"/>
      <c r="AA545" s="29"/>
      <c r="AB545" s="29"/>
      <c r="AC545" s="29"/>
      <c r="AD545" s="29"/>
      <c r="AE545" s="29"/>
      <c r="AR545" s="99" t="s">
        <v>211</v>
      </c>
      <c r="AT545" s="99" t="s">
        <v>207</v>
      </c>
      <c r="AU545" s="99" t="s">
        <v>83</v>
      </c>
      <c r="AY545" s="18" t="s">
        <v>204</v>
      </c>
      <c r="BE545" s="100">
        <f t="shared" si="64"/>
        <v>0</v>
      </c>
      <c r="BF545" s="100">
        <f t="shared" si="65"/>
        <v>0</v>
      </c>
      <c r="BG545" s="100">
        <f t="shared" si="66"/>
        <v>0</v>
      </c>
      <c r="BH545" s="100">
        <f t="shared" si="67"/>
        <v>0</v>
      </c>
      <c r="BI545" s="100">
        <f t="shared" si="68"/>
        <v>0</v>
      </c>
      <c r="BJ545" s="18" t="s">
        <v>81</v>
      </c>
      <c r="BK545" s="100">
        <f t="shared" si="69"/>
        <v>0</v>
      </c>
      <c r="BL545" s="18" t="s">
        <v>211</v>
      </c>
      <c r="BM545" s="99" t="s">
        <v>1959</v>
      </c>
    </row>
    <row r="546" spans="1:65" s="12" customFormat="1" ht="22.9" customHeight="1" x14ac:dyDescent="0.2">
      <c r="A546" s="176"/>
      <c r="B546" s="177"/>
      <c r="C546" s="176"/>
      <c r="D546" s="178" t="s">
        <v>74</v>
      </c>
      <c r="E546" s="185" t="s">
        <v>4088</v>
      </c>
      <c r="F546" s="185" t="s">
        <v>4089</v>
      </c>
      <c r="G546" s="176"/>
      <c r="H546" s="176"/>
      <c r="I546" s="176"/>
      <c r="J546" s="186">
        <f>BK546</f>
        <v>0</v>
      </c>
      <c r="K546" s="176"/>
      <c r="L546" s="177"/>
      <c r="M546" s="181"/>
      <c r="N546" s="182"/>
      <c r="O546" s="182"/>
      <c r="P546" s="183">
        <f>SUM(P547:P556)</f>
        <v>0</v>
      </c>
      <c r="Q546" s="182"/>
      <c r="R546" s="183">
        <f>SUM(R547:R556)</f>
        <v>0</v>
      </c>
      <c r="S546" s="182"/>
      <c r="T546" s="184">
        <f>SUM(T547:T556)</f>
        <v>0</v>
      </c>
      <c r="U546" s="176"/>
      <c r="V546" s="176"/>
      <c r="AR546" s="96" t="s">
        <v>81</v>
      </c>
      <c r="AT546" s="97" t="s">
        <v>74</v>
      </c>
      <c r="AU546" s="97" t="s">
        <v>81</v>
      </c>
      <c r="AY546" s="96" t="s">
        <v>204</v>
      </c>
      <c r="BK546" s="98">
        <f>SUM(BK547:BK556)</f>
        <v>0</v>
      </c>
    </row>
    <row r="547" spans="1:65" s="2" customFormat="1" ht="33" customHeight="1" x14ac:dyDescent="0.2">
      <c r="A547" s="111"/>
      <c r="B547" s="112"/>
      <c r="C547" s="187" t="s">
        <v>1962</v>
      </c>
      <c r="D547" s="187" t="s">
        <v>207</v>
      </c>
      <c r="E547" s="188" t="s">
        <v>4090</v>
      </c>
      <c r="F547" s="189" t="s">
        <v>4091</v>
      </c>
      <c r="G547" s="190" t="s">
        <v>1421</v>
      </c>
      <c r="H547" s="191">
        <v>1</v>
      </c>
      <c r="I547" s="192"/>
      <c r="J547" s="192">
        <f t="shared" ref="J547:J556" si="70">ROUND(I547*H547,2)</f>
        <v>0</v>
      </c>
      <c r="K547" s="193"/>
      <c r="L547" s="112"/>
      <c r="M547" s="194" t="s">
        <v>1</v>
      </c>
      <c r="N547" s="195" t="s">
        <v>40</v>
      </c>
      <c r="O547" s="196">
        <v>0</v>
      </c>
      <c r="P547" s="196">
        <f t="shared" ref="P547:P556" si="71">O547*H547</f>
        <v>0</v>
      </c>
      <c r="Q547" s="196">
        <v>0</v>
      </c>
      <c r="R547" s="196">
        <f t="shared" ref="R547:R556" si="72">Q547*H547</f>
        <v>0</v>
      </c>
      <c r="S547" s="196">
        <v>0</v>
      </c>
      <c r="T547" s="197">
        <f t="shared" ref="T547:T556" si="73">S547*H547</f>
        <v>0</v>
      </c>
      <c r="U547" s="111"/>
      <c r="V547" s="111"/>
      <c r="W547" s="29"/>
      <c r="X547" s="29"/>
      <c r="Y547" s="29"/>
      <c r="Z547" s="29"/>
      <c r="AA547" s="29"/>
      <c r="AB547" s="29"/>
      <c r="AC547" s="29"/>
      <c r="AD547" s="29"/>
      <c r="AE547" s="29"/>
      <c r="AR547" s="99" t="s">
        <v>211</v>
      </c>
      <c r="AT547" s="99" t="s">
        <v>207</v>
      </c>
      <c r="AU547" s="99" t="s">
        <v>83</v>
      </c>
      <c r="AY547" s="18" t="s">
        <v>204</v>
      </c>
      <c r="BE547" s="100">
        <f t="shared" ref="BE547:BE556" si="74">IF(N547="základní",J547,0)</f>
        <v>0</v>
      </c>
      <c r="BF547" s="100">
        <f t="shared" ref="BF547:BF556" si="75">IF(N547="snížená",J547,0)</f>
        <v>0</v>
      </c>
      <c r="BG547" s="100">
        <f t="shared" ref="BG547:BG556" si="76">IF(N547="zákl. přenesená",J547,0)</f>
        <v>0</v>
      </c>
      <c r="BH547" s="100">
        <f t="shared" ref="BH547:BH556" si="77">IF(N547="sníž. přenesená",J547,0)</f>
        <v>0</v>
      </c>
      <c r="BI547" s="100">
        <f t="shared" ref="BI547:BI556" si="78">IF(N547="nulová",J547,0)</f>
        <v>0</v>
      </c>
      <c r="BJ547" s="18" t="s">
        <v>81</v>
      </c>
      <c r="BK547" s="100">
        <f t="shared" ref="BK547:BK556" si="79">ROUND(I547*H547,2)</f>
        <v>0</v>
      </c>
      <c r="BL547" s="18" t="s">
        <v>211</v>
      </c>
      <c r="BM547" s="99" t="s">
        <v>1965</v>
      </c>
    </row>
    <row r="548" spans="1:65" s="2" customFormat="1" ht="33" customHeight="1" x14ac:dyDescent="0.2">
      <c r="A548" s="111"/>
      <c r="B548" s="112"/>
      <c r="C548" s="215" t="s">
        <v>1481</v>
      </c>
      <c r="D548" s="215" t="s">
        <v>1071</v>
      </c>
      <c r="E548" s="216" t="s">
        <v>4092</v>
      </c>
      <c r="F548" s="217" t="s">
        <v>4093</v>
      </c>
      <c r="G548" s="218" t="s">
        <v>282</v>
      </c>
      <c r="H548" s="219">
        <v>2</v>
      </c>
      <c r="I548" s="220"/>
      <c r="J548" s="220">
        <f t="shared" si="70"/>
        <v>0</v>
      </c>
      <c r="K548" s="221"/>
      <c r="L548" s="222"/>
      <c r="M548" s="223" t="s">
        <v>1</v>
      </c>
      <c r="N548" s="224" t="s">
        <v>40</v>
      </c>
      <c r="O548" s="196">
        <v>0</v>
      </c>
      <c r="P548" s="196">
        <f t="shared" si="71"/>
        <v>0</v>
      </c>
      <c r="Q548" s="196">
        <v>0</v>
      </c>
      <c r="R548" s="196">
        <f t="shared" si="72"/>
        <v>0</v>
      </c>
      <c r="S548" s="196">
        <v>0</v>
      </c>
      <c r="T548" s="197">
        <f t="shared" si="73"/>
        <v>0</v>
      </c>
      <c r="U548" s="111"/>
      <c r="V548" s="111"/>
      <c r="W548" s="29"/>
      <c r="X548" s="29"/>
      <c r="Y548" s="29"/>
      <c r="Z548" s="29"/>
      <c r="AA548" s="29"/>
      <c r="AB548" s="29"/>
      <c r="AC548" s="29"/>
      <c r="AD548" s="29"/>
      <c r="AE548" s="29"/>
      <c r="AR548" s="99" t="s">
        <v>278</v>
      </c>
      <c r="AT548" s="99" t="s">
        <v>1071</v>
      </c>
      <c r="AU548" s="99" t="s">
        <v>83</v>
      </c>
      <c r="AY548" s="18" t="s">
        <v>204</v>
      </c>
      <c r="BE548" s="100">
        <f t="shared" si="74"/>
        <v>0</v>
      </c>
      <c r="BF548" s="100">
        <f t="shared" si="75"/>
        <v>0</v>
      </c>
      <c r="BG548" s="100">
        <f t="shared" si="76"/>
        <v>0</v>
      </c>
      <c r="BH548" s="100">
        <f t="shared" si="77"/>
        <v>0</v>
      </c>
      <c r="BI548" s="100">
        <f t="shared" si="78"/>
        <v>0</v>
      </c>
      <c r="BJ548" s="18" t="s">
        <v>81</v>
      </c>
      <c r="BK548" s="100">
        <f t="shared" si="79"/>
        <v>0</v>
      </c>
      <c r="BL548" s="18" t="s">
        <v>211</v>
      </c>
      <c r="BM548" s="99" t="s">
        <v>1968</v>
      </c>
    </row>
    <row r="549" spans="1:65" s="2" customFormat="1" ht="37.9" customHeight="1" x14ac:dyDescent="0.2">
      <c r="A549" s="111"/>
      <c r="B549" s="112"/>
      <c r="C549" s="215" t="s">
        <v>1972</v>
      </c>
      <c r="D549" s="215" t="s">
        <v>1071</v>
      </c>
      <c r="E549" s="216" t="s">
        <v>4094</v>
      </c>
      <c r="F549" s="217" t="s">
        <v>4095</v>
      </c>
      <c r="G549" s="218" t="s">
        <v>282</v>
      </c>
      <c r="H549" s="219">
        <v>1</v>
      </c>
      <c r="I549" s="220"/>
      <c r="J549" s="220">
        <f t="shared" si="70"/>
        <v>0</v>
      </c>
      <c r="K549" s="221"/>
      <c r="L549" s="222"/>
      <c r="M549" s="223" t="s">
        <v>1</v>
      </c>
      <c r="N549" s="224" t="s">
        <v>40</v>
      </c>
      <c r="O549" s="196">
        <v>0</v>
      </c>
      <c r="P549" s="196">
        <f t="shared" si="71"/>
        <v>0</v>
      </c>
      <c r="Q549" s="196">
        <v>0</v>
      </c>
      <c r="R549" s="196">
        <f t="shared" si="72"/>
        <v>0</v>
      </c>
      <c r="S549" s="196">
        <v>0</v>
      </c>
      <c r="T549" s="197">
        <f t="shared" si="73"/>
        <v>0</v>
      </c>
      <c r="U549" s="111"/>
      <c r="V549" s="111"/>
      <c r="W549" s="29"/>
      <c r="X549" s="29"/>
      <c r="Y549" s="29"/>
      <c r="Z549" s="29"/>
      <c r="AA549" s="29"/>
      <c r="AB549" s="29"/>
      <c r="AC549" s="29"/>
      <c r="AD549" s="29"/>
      <c r="AE549" s="29"/>
      <c r="AR549" s="99" t="s">
        <v>278</v>
      </c>
      <c r="AT549" s="99" t="s">
        <v>1071</v>
      </c>
      <c r="AU549" s="99" t="s">
        <v>83</v>
      </c>
      <c r="AY549" s="18" t="s">
        <v>204</v>
      </c>
      <c r="BE549" s="100">
        <f t="shared" si="74"/>
        <v>0</v>
      </c>
      <c r="BF549" s="100">
        <f t="shared" si="75"/>
        <v>0</v>
      </c>
      <c r="BG549" s="100">
        <f t="shared" si="76"/>
        <v>0</v>
      </c>
      <c r="BH549" s="100">
        <f t="shared" si="77"/>
        <v>0</v>
      </c>
      <c r="BI549" s="100">
        <f t="shared" si="78"/>
        <v>0</v>
      </c>
      <c r="BJ549" s="18" t="s">
        <v>81</v>
      </c>
      <c r="BK549" s="100">
        <f t="shared" si="79"/>
        <v>0</v>
      </c>
      <c r="BL549" s="18" t="s">
        <v>211</v>
      </c>
      <c r="BM549" s="99" t="s">
        <v>1975</v>
      </c>
    </row>
    <row r="550" spans="1:65" s="2" customFormat="1" ht="21.75" customHeight="1" x14ac:dyDescent="0.2">
      <c r="A550" s="111"/>
      <c r="B550" s="112"/>
      <c r="C550" s="215" t="s">
        <v>1485</v>
      </c>
      <c r="D550" s="215" t="s">
        <v>1071</v>
      </c>
      <c r="E550" s="216" t="s">
        <v>4096</v>
      </c>
      <c r="F550" s="217" t="s">
        <v>4097</v>
      </c>
      <c r="G550" s="218" t="s">
        <v>282</v>
      </c>
      <c r="H550" s="219">
        <v>5</v>
      </c>
      <c r="I550" s="220"/>
      <c r="J550" s="220">
        <f t="shared" si="70"/>
        <v>0</v>
      </c>
      <c r="K550" s="221"/>
      <c r="L550" s="222"/>
      <c r="M550" s="223" t="s">
        <v>1</v>
      </c>
      <c r="N550" s="224" t="s">
        <v>40</v>
      </c>
      <c r="O550" s="196">
        <v>0</v>
      </c>
      <c r="P550" s="196">
        <f t="shared" si="71"/>
        <v>0</v>
      </c>
      <c r="Q550" s="196">
        <v>0</v>
      </c>
      <c r="R550" s="196">
        <f t="shared" si="72"/>
        <v>0</v>
      </c>
      <c r="S550" s="196">
        <v>0</v>
      </c>
      <c r="T550" s="197">
        <f t="shared" si="73"/>
        <v>0</v>
      </c>
      <c r="U550" s="111"/>
      <c r="V550" s="111"/>
      <c r="W550" s="29"/>
      <c r="X550" s="29"/>
      <c r="Y550" s="29"/>
      <c r="Z550" s="29"/>
      <c r="AA550" s="29"/>
      <c r="AB550" s="29"/>
      <c r="AC550" s="29"/>
      <c r="AD550" s="29"/>
      <c r="AE550" s="29"/>
      <c r="AR550" s="99" t="s">
        <v>278</v>
      </c>
      <c r="AT550" s="99" t="s">
        <v>1071</v>
      </c>
      <c r="AU550" s="99" t="s">
        <v>83</v>
      </c>
      <c r="AY550" s="18" t="s">
        <v>204</v>
      </c>
      <c r="BE550" s="100">
        <f t="shared" si="74"/>
        <v>0</v>
      </c>
      <c r="BF550" s="100">
        <f t="shared" si="75"/>
        <v>0</v>
      </c>
      <c r="BG550" s="100">
        <f t="shared" si="76"/>
        <v>0</v>
      </c>
      <c r="BH550" s="100">
        <f t="shared" si="77"/>
        <v>0</v>
      </c>
      <c r="BI550" s="100">
        <f t="shared" si="78"/>
        <v>0</v>
      </c>
      <c r="BJ550" s="18" t="s">
        <v>81</v>
      </c>
      <c r="BK550" s="100">
        <f t="shared" si="79"/>
        <v>0</v>
      </c>
      <c r="BL550" s="18" t="s">
        <v>211</v>
      </c>
      <c r="BM550" s="99" t="s">
        <v>1978</v>
      </c>
    </row>
    <row r="551" spans="1:65" s="2" customFormat="1" ht="33" customHeight="1" x14ac:dyDescent="0.2">
      <c r="A551" s="111"/>
      <c r="B551" s="112"/>
      <c r="C551" s="215" t="s">
        <v>1979</v>
      </c>
      <c r="D551" s="215" t="s">
        <v>1071</v>
      </c>
      <c r="E551" s="216" t="s">
        <v>4098</v>
      </c>
      <c r="F551" s="217" t="s">
        <v>4099</v>
      </c>
      <c r="G551" s="218" t="s">
        <v>282</v>
      </c>
      <c r="H551" s="219">
        <v>5</v>
      </c>
      <c r="I551" s="220"/>
      <c r="J551" s="220">
        <f t="shared" si="70"/>
        <v>0</v>
      </c>
      <c r="K551" s="221"/>
      <c r="L551" s="222"/>
      <c r="M551" s="223" t="s">
        <v>1</v>
      </c>
      <c r="N551" s="224" t="s">
        <v>40</v>
      </c>
      <c r="O551" s="196">
        <v>0</v>
      </c>
      <c r="P551" s="196">
        <f t="shared" si="71"/>
        <v>0</v>
      </c>
      <c r="Q551" s="196">
        <v>0</v>
      </c>
      <c r="R551" s="196">
        <f t="shared" si="72"/>
        <v>0</v>
      </c>
      <c r="S551" s="196">
        <v>0</v>
      </c>
      <c r="T551" s="197">
        <f t="shared" si="73"/>
        <v>0</v>
      </c>
      <c r="U551" s="111"/>
      <c r="V551" s="111"/>
      <c r="W551" s="29"/>
      <c r="X551" s="29"/>
      <c r="Y551" s="29"/>
      <c r="Z551" s="29"/>
      <c r="AA551" s="29"/>
      <c r="AB551" s="29"/>
      <c r="AC551" s="29"/>
      <c r="AD551" s="29"/>
      <c r="AE551" s="29"/>
      <c r="AR551" s="99" t="s">
        <v>278</v>
      </c>
      <c r="AT551" s="99" t="s">
        <v>1071</v>
      </c>
      <c r="AU551" s="99" t="s">
        <v>83</v>
      </c>
      <c r="AY551" s="18" t="s">
        <v>204</v>
      </c>
      <c r="BE551" s="100">
        <f t="shared" si="74"/>
        <v>0</v>
      </c>
      <c r="BF551" s="100">
        <f t="shared" si="75"/>
        <v>0</v>
      </c>
      <c r="BG551" s="100">
        <f t="shared" si="76"/>
        <v>0</v>
      </c>
      <c r="BH551" s="100">
        <f t="shared" si="77"/>
        <v>0</v>
      </c>
      <c r="BI551" s="100">
        <f t="shared" si="78"/>
        <v>0</v>
      </c>
      <c r="BJ551" s="18" t="s">
        <v>81</v>
      </c>
      <c r="BK551" s="100">
        <f t="shared" si="79"/>
        <v>0</v>
      </c>
      <c r="BL551" s="18" t="s">
        <v>211</v>
      </c>
      <c r="BM551" s="99" t="s">
        <v>1982</v>
      </c>
    </row>
    <row r="552" spans="1:65" s="2" customFormat="1" ht="55.5" customHeight="1" x14ac:dyDescent="0.2">
      <c r="A552" s="111"/>
      <c r="B552" s="112"/>
      <c r="C552" s="215" t="s">
        <v>1490</v>
      </c>
      <c r="D552" s="215" t="s">
        <v>1071</v>
      </c>
      <c r="E552" s="216" t="s">
        <v>4100</v>
      </c>
      <c r="F552" s="217" t="s">
        <v>4101</v>
      </c>
      <c r="G552" s="218" t="s">
        <v>282</v>
      </c>
      <c r="H552" s="219">
        <v>13</v>
      </c>
      <c r="I552" s="220"/>
      <c r="J552" s="220">
        <f t="shared" si="70"/>
        <v>0</v>
      </c>
      <c r="K552" s="221"/>
      <c r="L552" s="222"/>
      <c r="M552" s="223" t="s">
        <v>1</v>
      </c>
      <c r="N552" s="224" t="s">
        <v>40</v>
      </c>
      <c r="O552" s="196">
        <v>0</v>
      </c>
      <c r="P552" s="196">
        <f t="shared" si="71"/>
        <v>0</v>
      </c>
      <c r="Q552" s="196">
        <v>0</v>
      </c>
      <c r="R552" s="196">
        <f t="shared" si="72"/>
        <v>0</v>
      </c>
      <c r="S552" s="196">
        <v>0</v>
      </c>
      <c r="T552" s="197">
        <f t="shared" si="73"/>
        <v>0</v>
      </c>
      <c r="U552" s="111"/>
      <c r="V552" s="111"/>
      <c r="W552" s="29"/>
      <c r="X552" s="29"/>
      <c r="Y552" s="29"/>
      <c r="Z552" s="29"/>
      <c r="AA552" s="29"/>
      <c r="AB552" s="29"/>
      <c r="AC552" s="29"/>
      <c r="AD552" s="29"/>
      <c r="AE552" s="29"/>
      <c r="AR552" s="99" t="s">
        <v>278</v>
      </c>
      <c r="AT552" s="99" t="s">
        <v>1071</v>
      </c>
      <c r="AU552" s="99" t="s">
        <v>83</v>
      </c>
      <c r="AY552" s="18" t="s">
        <v>204</v>
      </c>
      <c r="BE552" s="100">
        <f t="shared" si="74"/>
        <v>0</v>
      </c>
      <c r="BF552" s="100">
        <f t="shared" si="75"/>
        <v>0</v>
      </c>
      <c r="BG552" s="100">
        <f t="shared" si="76"/>
        <v>0</v>
      </c>
      <c r="BH552" s="100">
        <f t="shared" si="77"/>
        <v>0</v>
      </c>
      <c r="BI552" s="100">
        <f t="shared" si="78"/>
        <v>0</v>
      </c>
      <c r="BJ552" s="18" t="s">
        <v>81</v>
      </c>
      <c r="BK552" s="100">
        <f t="shared" si="79"/>
        <v>0</v>
      </c>
      <c r="BL552" s="18" t="s">
        <v>211</v>
      </c>
      <c r="BM552" s="99" t="s">
        <v>4102</v>
      </c>
    </row>
    <row r="553" spans="1:65" s="2" customFormat="1" ht="24.2" customHeight="1" x14ac:dyDescent="0.2">
      <c r="A553" s="111"/>
      <c r="B553" s="112"/>
      <c r="C553" s="215" t="s">
        <v>4103</v>
      </c>
      <c r="D553" s="215" t="s">
        <v>1071</v>
      </c>
      <c r="E553" s="216" t="s">
        <v>4104</v>
      </c>
      <c r="F553" s="217" t="s">
        <v>4105</v>
      </c>
      <c r="G553" s="218" t="s">
        <v>282</v>
      </c>
      <c r="H553" s="219">
        <v>1</v>
      </c>
      <c r="I553" s="220"/>
      <c r="J553" s="220">
        <f t="shared" si="70"/>
        <v>0</v>
      </c>
      <c r="K553" s="221"/>
      <c r="L553" s="222"/>
      <c r="M553" s="223" t="s">
        <v>1</v>
      </c>
      <c r="N553" s="224" t="s">
        <v>40</v>
      </c>
      <c r="O553" s="196">
        <v>0</v>
      </c>
      <c r="P553" s="196">
        <f t="shared" si="71"/>
        <v>0</v>
      </c>
      <c r="Q553" s="196">
        <v>0</v>
      </c>
      <c r="R553" s="196">
        <f t="shared" si="72"/>
        <v>0</v>
      </c>
      <c r="S553" s="196">
        <v>0</v>
      </c>
      <c r="T553" s="197">
        <f t="shared" si="73"/>
        <v>0</v>
      </c>
      <c r="U553" s="111"/>
      <c r="V553" s="111"/>
      <c r="W553" s="29"/>
      <c r="X553" s="29"/>
      <c r="Y553" s="29"/>
      <c r="Z553" s="29"/>
      <c r="AA553" s="29"/>
      <c r="AB553" s="29"/>
      <c r="AC553" s="29"/>
      <c r="AD553" s="29"/>
      <c r="AE553" s="29"/>
      <c r="AR553" s="99" t="s">
        <v>278</v>
      </c>
      <c r="AT553" s="99" t="s">
        <v>1071</v>
      </c>
      <c r="AU553" s="99" t="s">
        <v>83</v>
      </c>
      <c r="AY553" s="18" t="s">
        <v>204</v>
      </c>
      <c r="BE553" s="100">
        <f t="shared" si="74"/>
        <v>0</v>
      </c>
      <c r="BF553" s="100">
        <f t="shared" si="75"/>
        <v>0</v>
      </c>
      <c r="BG553" s="100">
        <f t="shared" si="76"/>
        <v>0</v>
      </c>
      <c r="BH553" s="100">
        <f t="shared" si="77"/>
        <v>0</v>
      </c>
      <c r="BI553" s="100">
        <f t="shared" si="78"/>
        <v>0</v>
      </c>
      <c r="BJ553" s="18" t="s">
        <v>81</v>
      </c>
      <c r="BK553" s="100">
        <f t="shared" si="79"/>
        <v>0</v>
      </c>
      <c r="BL553" s="18" t="s">
        <v>211</v>
      </c>
      <c r="BM553" s="99" t="s">
        <v>4106</v>
      </c>
    </row>
    <row r="554" spans="1:65" s="2" customFormat="1" ht="37.9" customHeight="1" x14ac:dyDescent="0.2">
      <c r="A554" s="111"/>
      <c r="B554" s="112"/>
      <c r="C554" s="215" t="s">
        <v>1495</v>
      </c>
      <c r="D554" s="215" t="s">
        <v>1071</v>
      </c>
      <c r="E554" s="216" t="s">
        <v>4107</v>
      </c>
      <c r="F554" s="217" t="s">
        <v>4108</v>
      </c>
      <c r="G554" s="218" t="s">
        <v>1421</v>
      </c>
      <c r="H554" s="219">
        <v>1</v>
      </c>
      <c r="I554" s="220"/>
      <c r="J554" s="220">
        <f t="shared" si="70"/>
        <v>0</v>
      </c>
      <c r="K554" s="221"/>
      <c r="L554" s="222"/>
      <c r="M554" s="223" t="s">
        <v>1</v>
      </c>
      <c r="N554" s="224" t="s">
        <v>40</v>
      </c>
      <c r="O554" s="196">
        <v>0</v>
      </c>
      <c r="P554" s="196">
        <f t="shared" si="71"/>
        <v>0</v>
      </c>
      <c r="Q554" s="196">
        <v>0</v>
      </c>
      <c r="R554" s="196">
        <f t="shared" si="72"/>
        <v>0</v>
      </c>
      <c r="S554" s="196">
        <v>0</v>
      </c>
      <c r="T554" s="197">
        <f t="shared" si="73"/>
        <v>0</v>
      </c>
      <c r="U554" s="111"/>
      <c r="V554" s="111"/>
      <c r="W554" s="29"/>
      <c r="X554" s="29"/>
      <c r="Y554" s="29"/>
      <c r="Z554" s="29"/>
      <c r="AA554" s="29"/>
      <c r="AB554" s="29"/>
      <c r="AC554" s="29"/>
      <c r="AD554" s="29"/>
      <c r="AE554" s="29"/>
      <c r="AR554" s="99" t="s">
        <v>278</v>
      </c>
      <c r="AT554" s="99" t="s">
        <v>1071</v>
      </c>
      <c r="AU554" s="99" t="s">
        <v>83</v>
      </c>
      <c r="AY554" s="18" t="s">
        <v>204</v>
      </c>
      <c r="BE554" s="100">
        <f t="shared" si="74"/>
        <v>0</v>
      </c>
      <c r="BF554" s="100">
        <f t="shared" si="75"/>
        <v>0</v>
      </c>
      <c r="BG554" s="100">
        <f t="shared" si="76"/>
        <v>0</v>
      </c>
      <c r="BH554" s="100">
        <f t="shared" si="77"/>
        <v>0</v>
      </c>
      <c r="BI554" s="100">
        <f t="shared" si="78"/>
        <v>0</v>
      </c>
      <c r="BJ554" s="18" t="s">
        <v>81</v>
      </c>
      <c r="BK554" s="100">
        <f t="shared" si="79"/>
        <v>0</v>
      </c>
      <c r="BL554" s="18" t="s">
        <v>211</v>
      </c>
      <c r="BM554" s="99" t="s">
        <v>4109</v>
      </c>
    </row>
    <row r="555" spans="1:65" s="2" customFormat="1" ht="37.9" customHeight="1" x14ac:dyDescent="0.2">
      <c r="A555" s="111"/>
      <c r="B555" s="112"/>
      <c r="C555" s="187" t="s">
        <v>4110</v>
      </c>
      <c r="D555" s="187" t="s">
        <v>207</v>
      </c>
      <c r="E555" s="188" t="s">
        <v>4111</v>
      </c>
      <c r="F555" s="189" t="s">
        <v>4112</v>
      </c>
      <c r="G555" s="190" t="s">
        <v>282</v>
      </c>
      <c r="H555" s="191">
        <v>3</v>
      </c>
      <c r="I555" s="192"/>
      <c r="J555" s="192">
        <f t="shared" si="70"/>
        <v>0</v>
      </c>
      <c r="K555" s="193"/>
      <c r="L555" s="112"/>
      <c r="M555" s="194" t="s">
        <v>1</v>
      </c>
      <c r="N555" s="195" t="s">
        <v>40</v>
      </c>
      <c r="O555" s="196">
        <v>0</v>
      </c>
      <c r="P555" s="196">
        <f t="shared" si="71"/>
        <v>0</v>
      </c>
      <c r="Q555" s="196">
        <v>0</v>
      </c>
      <c r="R555" s="196">
        <f t="shared" si="72"/>
        <v>0</v>
      </c>
      <c r="S555" s="196">
        <v>0</v>
      </c>
      <c r="T555" s="197">
        <f t="shared" si="73"/>
        <v>0</v>
      </c>
      <c r="U555" s="111"/>
      <c r="V555" s="111"/>
      <c r="W555" s="29"/>
      <c r="X555" s="29"/>
      <c r="Y555" s="29"/>
      <c r="Z555" s="29"/>
      <c r="AA555" s="29"/>
      <c r="AB555" s="29"/>
      <c r="AC555" s="29"/>
      <c r="AD555" s="29"/>
      <c r="AE555" s="29"/>
      <c r="AR555" s="99" t="s">
        <v>211</v>
      </c>
      <c r="AT555" s="99" t="s">
        <v>207</v>
      </c>
      <c r="AU555" s="99" t="s">
        <v>83</v>
      </c>
      <c r="AY555" s="18" t="s">
        <v>204</v>
      </c>
      <c r="BE555" s="100">
        <f t="shared" si="74"/>
        <v>0</v>
      </c>
      <c r="BF555" s="100">
        <f t="shared" si="75"/>
        <v>0</v>
      </c>
      <c r="BG555" s="100">
        <f t="shared" si="76"/>
        <v>0</v>
      </c>
      <c r="BH555" s="100">
        <f t="shared" si="77"/>
        <v>0</v>
      </c>
      <c r="BI555" s="100">
        <f t="shared" si="78"/>
        <v>0</v>
      </c>
      <c r="BJ555" s="18" t="s">
        <v>81</v>
      </c>
      <c r="BK555" s="100">
        <f t="shared" si="79"/>
        <v>0</v>
      </c>
      <c r="BL555" s="18" t="s">
        <v>211</v>
      </c>
      <c r="BM555" s="99" t="s">
        <v>4113</v>
      </c>
    </row>
    <row r="556" spans="1:65" s="2" customFormat="1" ht="33" customHeight="1" x14ac:dyDescent="0.2">
      <c r="A556" s="111"/>
      <c r="B556" s="112"/>
      <c r="C556" s="187" t="s">
        <v>1500</v>
      </c>
      <c r="D556" s="187" t="s">
        <v>207</v>
      </c>
      <c r="E556" s="188" t="s">
        <v>4114</v>
      </c>
      <c r="F556" s="189" t="s">
        <v>4115</v>
      </c>
      <c r="G556" s="190" t="s">
        <v>1421</v>
      </c>
      <c r="H556" s="191">
        <v>1</v>
      </c>
      <c r="I556" s="192"/>
      <c r="J556" s="192">
        <f t="shared" si="70"/>
        <v>0</v>
      </c>
      <c r="K556" s="193"/>
      <c r="L556" s="112"/>
      <c r="M556" s="194" t="s">
        <v>1</v>
      </c>
      <c r="N556" s="195" t="s">
        <v>40</v>
      </c>
      <c r="O556" s="196">
        <v>0</v>
      </c>
      <c r="P556" s="196">
        <f t="shared" si="71"/>
        <v>0</v>
      </c>
      <c r="Q556" s="196">
        <v>0</v>
      </c>
      <c r="R556" s="196">
        <f t="shared" si="72"/>
        <v>0</v>
      </c>
      <c r="S556" s="196">
        <v>0</v>
      </c>
      <c r="T556" s="197">
        <f t="shared" si="73"/>
        <v>0</v>
      </c>
      <c r="U556" s="111"/>
      <c r="V556" s="111"/>
      <c r="W556" s="29"/>
      <c r="X556" s="29"/>
      <c r="Y556" s="29"/>
      <c r="Z556" s="29"/>
      <c r="AA556" s="29"/>
      <c r="AB556" s="29"/>
      <c r="AC556" s="29"/>
      <c r="AD556" s="29"/>
      <c r="AE556" s="29"/>
      <c r="AR556" s="99" t="s">
        <v>211</v>
      </c>
      <c r="AT556" s="99" t="s">
        <v>207</v>
      </c>
      <c r="AU556" s="99" t="s">
        <v>83</v>
      </c>
      <c r="AY556" s="18" t="s">
        <v>204</v>
      </c>
      <c r="BE556" s="100">
        <f t="shared" si="74"/>
        <v>0</v>
      </c>
      <c r="BF556" s="100">
        <f t="shared" si="75"/>
        <v>0</v>
      </c>
      <c r="BG556" s="100">
        <f t="shared" si="76"/>
        <v>0</v>
      </c>
      <c r="BH556" s="100">
        <f t="shared" si="77"/>
        <v>0</v>
      </c>
      <c r="BI556" s="100">
        <f t="shared" si="78"/>
        <v>0</v>
      </c>
      <c r="BJ556" s="18" t="s">
        <v>81</v>
      </c>
      <c r="BK556" s="100">
        <f t="shared" si="79"/>
        <v>0</v>
      </c>
      <c r="BL556" s="18" t="s">
        <v>211</v>
      </c>
      <c r="BM556" s="99" t="s">
        <v>4116</v>
      </c>
    </row>
    <row r="557" spans="1:65" s="12" customFormat="1" ht="22.9" customHeight="1" x14ac:dyDescent="0.2">
      <c r="A557" s="176"/>
      <c r="B557" s="177"/>
      <c r="C557" s="176"/>
      <c r="D557" s="178" t="s">
        <v>74</v>
      </c>
      <c r="E557" s="185" t="s">
        <v>4117</v>
      </c>
      <c r="F557" s="185" t="s">
        <v>4118</v>
      </c>
      <c r="G557" s="176"/>
      <c r="H557" s="176"/>
      <c r="I557" s="176"/>
      <c r="J557" s="186">
        <f>BK557</f>
        <v>0</v>
      </c>
      <c r="K557" s="176"/>
      <c r="L557" s="177"/>
      <c r="M557" s="181"/>
      <c r="N557" s="182"/>
      <c r="O557" s="182"/>
      <c r="P557" s="183">
        <f>SUM(P558:P613)</f>
        <v>0</v>
      </c>
      <c r="Q557" s="182"/>
      <c r="R557" s="183">
        <f>SUM(R558:R613)</f>
        <v>0</v>
      </c>
      <c r="S557" s="182"/>
      <c r="T557" s="184">
        <f>SUM(T558:T613)</f>
        <v>0</v>
      </c>
      <c r="U557" s="176"/>
      <c r="V557" s="176"/>
      <c r="AR557" s="96" t="s">
        <v>81</v>
      </c>
      <c r="AT557" s="97" t="s">
        <v>74</v>
      </c>
      <c r="AU557" s="97" t="s">
        <v>81</v>
      </c>
      <c r="AY557" s="96" t="s">
        <v>204</v>
      </c>
      <c r="BK557" s="98">
        <f>SUM(BK558:BK613)</f>
        <v>0</v>
      </c>
    </row>
    <row r="558" spans="1:65" s="2" customFormat="1" ht="24.2" customHeight="1" x14ac:dyDescent="0.2">
      <c r="A558" s="111"/>
      <c r="B558" s="112"/>
      <c r="C558" s="187" t="s">
        <v>4119</v>
      </c>
      <c r="D558" s="187" t="s">
        <v>207</v>
      </c>
      <c r="E558" s="188" t="s">
        <v>4120</v>
      </c>
      <c r="F558" s="189" t="s">
        <v>4121</v>
      </c>
      <c r="G558" s="190" t="s">
        <v>367</v>
      </c>
      <c r="H558" s="191">
        <v>1380</v>
      </c>
      <c r="I558" s="192"/>
      <c r="J558" s="192">
        <f>ROUND(I558*H558,2)</f>
        <v>0</v>
      </c>
      <c r="K558" s="193"/>
      <c r="L558" s="112"/>
      <c r="M558" s="194" t="s">
        <v>1</v>
      </c>
      <c r="N558" s="195" t="s">
        <v>40</v>
      </c>
      <c r="O558" s="196">
        <v>0</v>
      </c>
      <c r="P558" s="196">
        <f>O558*H558</f>
        <v>0</v>
      </c>
      <c r="Q558" s="196">
        <v>0</v>
      </c>
      <c r="R558" s="196">
        <f>Q558*H558</f>
        <v>0</v>
      </c>
      <c r="S558" s="196">
        <v>0</v>
      </c>
      <c r="T558" s="197">
        <f>S558*H558</f>
        <v>0</v>
      </c>
      <c r="U558" s="111"/>
      <c r="V558" s="111"/>
      <c r="W558" s="29"/>
      <c r="X558" s="29"/>
      <c r="Y558" s="29"/>
      <c r="Z558" s="29"/>
      <c r="AA558" s="29"/>
      <c r="AB558" s="29"/>
      <c r="AC558" s="29"/>
      <c r="AD558" s="29"/>
      <c r="AE558" s="29"/>
      <c r="AR558" s="99" t="s">
        <v>211</v>
      </c>
      <c r="AT558" s="99" t="s">
        <v>207</v>
      </c>
      <c r="AU558" s="99" t="s">
        <v>83</v>
      </c>
      <c r="AY558" s="18" t="s">
        <v>204</v>
      </c>
      <c r="BE558" s="100">
        <f>IF(N558="základní",J558,0)</f>
        <v>0</v>
      </c>
      <c r="BF558" s="100">
        <f>IF(N558="snížená",J558,0)</f>
        <v>0</v>
      </c>
      <c r="BG558" s="100">
        <f>IF(N558="zákl. přenesená",J558,0)</f>
        <v>0</v>
      </c>
      <c r="BH558" s="100">
        <f>IF(N558="sníž. přenesená",J558,0)</f>
        <v>0</v>
      </c>
      <c r="BI558" s="100">
        <f>IF(N558="nulová",J558,0)</f>
        <v>0</v>
      </c>
      <c r="BJ558" s="18" t="s">
        <v>81</v>
      </c>
      <c r="BK558" s="100">
        <f>ROUND(I558*H558,2)</f>
        <v>0</v>
      </c>
      <c r="BL558" s="18" t="s">
        <v>211</v>
      </c>
      <c r="BM558" s="99" t="s">
        <v>4122</v>
      </c>
    </row>
    <row r="559" spans="1:65" s="14" customFormat="1" x14ac:dyDescent="0.2">
      <c r="A559" s="198"/>
      <c r="B559" s="199"/>
      <c r="C559" s="198"/>
      <c r="D559" s="200" t="s">
        <v>212</v>
      </c>
      <c r="E559" s="201" t="s">
        <v>1</v>
      </c>
      <c r="F559" s="202" t="s">
        <v>4123</v>
      </c>
      <c r="G559" s="198"/>
      <c r="H559" s="203">
        <v>1380</v>
      </c>
      <c r="I559" s="198"/>
      <c r="J559" s="198"/>
      <c r="K559" s="198"/>
      <c r="L559" s="199"/>
      <c r="M559" s="204"/>
      <c r="N559" s="205"/>
      <c r="O559" s="205"/>
      <c r="P559" s="205"/>
      <c r="Q559" s="205"/>
      <c r="R559" s="205"/>
      <c r="S559" s="205"/>
      <c r="T559" s="206"/>
      <c r="U559" s="198"/>
      <c r="V559" s="198"/>
      <c r="AT559" s="102" t="s">
        <v>212</v>
      </c>
      <c r="AU559" s="102" t="s">
        <v>83</v>
      </c>
      <c r="AV559" s="14" t="s">
        <v>83</v>
      </c>
      <c r="AW559" s="14" t="s">
        <v>32</v>
      </c>
      <c r="AX559" s="14" t="s">
        <v>75</v>
      </c>
      <c r="AY559" s="102" t="s">
        <v>204</v>
      </c>
    </row>
    <row r="560" spans="1:65" s="15" customFormat="1" x14ac:dyDescent="0.2">
      <c r="A560" s="207"/>
      <c r="B560" s="208"/>
      <c r="C560" s="207"/>
      <c r="D560" s="200" t="s">
        <v>212</v>
      </c>
      <c r="E560" s="209" t="s">
        <v>1</v>
      </c>
      <c r="F560" s="210" t="s">
        <v>227</v>
      </c>
      <c r="G560" s="207"/>
      <c r="H560" s="211">
        <v>1380</v>
      </c>
      <c r="I560" s="207"/>
      <c r="J560" s="207"/>
      <c r="K560" s="207"/>
      <c r="L560" s="208"/>
      <c r="M560" s="212"/>
      <c r="N560" s="213"/>
      <c r="O560" s="213"/>
      <c r="P560" s="213"/>
      <c r="Q560" s="213"/>
      <c r="R560" s="213"/>
      <c r="S560" s="213"/>
      <c r="T560" s="214"/>
      <c r="U560" s="207"/>
      <c r="V560" s="207"/>
      <c r="AT560" s="103" t="s">
        <v>212</v>
      </c>
      <c r="AU560" s="103" t="s">
        <v>83</v>
      </c>
      <c r="AV560" s="15" t="s">
        <v>211</v>
      </c>
      <c r="AW560" s="15" t="s">
        <v>32</v>
      </c>
      <c r="AX560" s="15" t="s">
        <v>81</v>
      </c>
      <c r="AY560" s="103" t="s">
        <v>204</v>
      </c>
    </row>
    <row r="561" spans="1:65" s="2" customFormat="1" ht="16.5" customHeight="1" x14ac:dyDescent="0.2">
      <c r="A561" s="111"/>
      <c r="B561" s="112"/>
      <c r="C561" s="215" t="s">
        <v>1503</v>
      </c>
      <c r="D561" s="215" t="s">
        <v>1071</v>
      </c>
      <c r="E561" s="216" t="s">
        <v>4124</v>
      </c>
      <c r="F561" s="217" t="s">
        <v>4125</v>
      </c>
      <c r="G561" s="218" t="s">
        <v>2249</v>
      </c>
      <c r="H561" s="219">
        <v>186.48599999999999</v>
      </c>
      <c r="I561" s="220"/>
      <c r="J561" s="220">
        <f>ROUND(I561*H561,2)</f>
        <v>0</v>
      </c>
      <c r="K561" s="221"/>
      <c r="L561" s="222"/>
      <c r="M561" s="223" t="s">
        <v>1</v>
      </c>
      <c r="N561" s="224" t="s">
        <v>40</v>
      </c>
      <c r="O561" s="196">
        <v>0</v>
      </c>
      <c r="P561" s="196">
        <f>O561*H561</f>
        <v>0</v>
      </c>
      <c r="Q561" s="196">
        <v>0</v>
      </c>
      <c r="R561" s="196">
        <f>Q561*H561</f>
        <v>0</v>
      </c>
      <c r="S561" s="196">
        <v>0</v>
      </c>
      <c r="T561" s="197">
        <f>S561*H561</f>
        <v>0</v>
      </c>
      <c r="U561" s="111"/>
      <c r="V561" s="111"/>
      <c r="W561" s="29"/>
      <c r="X561" s="29"/>
      <c r="Y561" s="29"/>
      <c r="Z561" s="29"/>
      <c r="AA561" s="29"/>
      <c r="AB561" s="29"/>
      <c r="AC561" s="29"/>
      <c r="AD561" s="29"/>
      <c r="AE561" s="29"/>
      <c r="AR561" s="99" t="s">
        <v>278</v>
      </c>
      <c r="AT561" s="99" t="s">
        <v>1071</v>
      </c>
      <c r="AU561" s="99" t="s">
        <v>83</v>
      </c>
      <c r="AY561" s="18" t="s">
        <v>204</v>
      </c>
      <c r="BE561" s="100">
        <f>IF(N561="základní",J561,0)</f>
        <v>0</v>
      </c>
      <c r="BF561" s="100">
        <f>IF(N561="snížená",J561,0)</f>
        <v>0</v>
      </c>
      <c r="BG561" s="100">
        <f>IF(N561="zákl. přenesená",J561,0)</f>
        <v>0</v>
      </c>
      <c r="BH561" s="100">
        <f>IF(N561="sníž. přenesená",J561,0)</f>
        <v>0</v>
      </c>
      <c r="BI561" s="100">
        <f>IF(N561="nulová",J561,0)</f>
        <v>0</v>
      </c>
      <c r="BJ561" s="18" t="s">
        <v>81</v>
      </c>
      <c r="BK561" s="100">
        <f>ROUND(I561*H561,2)</f>
        <v>0</v>
      </c>
      <c r="BL561" s="18" t="s">
        <v>211</v>
      </c>
      <c r="BM561" s="99" t="s">
        <v>4126</v>
      </c>
    </row>
    <row r="562" spans="1:65" s="2" customFormat="1" ht="24.2" customHeight="1" x14ac:dyDescent="0.2">
      <c r="A562" s="111"/>
      <c r="B562" s="112"/>
      <c r="C562" s="215" t="s">
        <v>4127</v>
      </c>
      <c r="D562" s="215" t="s">
        <v>1071</v>
      </c>
      <c r="E562" s="216" t="s">
        <v>4128</v>
      </c>
      <c r="F562" s="217" t="s">
        <v>4129</v>
      </c>
      <c r="G562" s="218" t="s">
        <v>282</v>
      </c>
      <c r="H562" s="219">
        <v>480</v>
      </c>
      <c r="I562" s="220"/>
      <c r="J562" s="220">
        <f>ROUND(I562*H562,2)</f>
        <v>0</v>
      </c>
      <c r="K562" s="221"/>
      <c r="L562" s="222"/>
      <c r="M562" s="223" t="s">
        <v>1</v>
      </c>
      <c r="N562" s="224" t="s">
        <v>40</v>
      </c>
      <c r="O562" s="196">
        <v>0</v>
      </c>
      <c r="P562" s="196">
        <f>O562*H562</f>
        <v>0</v>
      </c>
      <c r="Q562" s="196">
        <v>0</v>
      </c>
      <c r="R562" s="196">
        <f>Q562*H562</f>
        <v>0</v>
      </c>
      <c r="S562" s="196">
        <v>0</v>
      </c>
      <c r="T562" s="197">
        <f>S562*H562</f>
        <v>0</v>
      </c>
      <c r="U562" s="111"/>
      <c r="V562" s="111"/>
      <c r="W562" s="29"/>
      <c r="X562" s="29"/>
      <c r="Y562" s="29"/>
      <c r="Z562" s="29"/>
      <c r="AA562" s="29"/>
      <c r="AB562" s="29"/>
      <c r="AC562" s="29"/>
      <c r="AD562" s="29"/>
      <c r="AE562" s="29"/>
      <c r="AR562" s="99" t="s">
        <v>278</v>
      </c>
      <c r="AT562" s="99" t="s">
        <v>1071</v>
      </c>
      <c r="AU562" s="99" t="s">
        <v>83</v>
      </c>
      <c r="AY562" s="18" t="s">
        <v>204</v>
      </c>
      <c r="BE562" s="100">
        <f>IF(N562="základní",J562,0)</f>
        <v>0</v>
      </c>
      <c r="BF562" s="100">
        <f>IF(N562="snížená",J562,0)</f>
        <v>0</v>
      </c>
      <c r="BG562" s="100">
        <f>IF(N562="zákl. přenesená",J562,0)</f>
        <v>0</v>
      </c>
      <c r="BH562" s="100">
        <f>IF(N562="sníž. přenesená",J562,0)</f>
        <v>0</v>
      </c>
      <c r="BI562" s="100">
        <f>IF(N562="nulová",J562,0)</f>
        <v>0</v>
      </c>
      <c r="BJ562" s="18" t="s">
        <v>81</v>
      </c>
      <c r="BK562" s="100">
        <f>ROUND(I562*H562,2)</f>
        <v>0</v>
      </c>
      <c r="BL562" s="18" t="s">
        <v>211</v>
      </c>
      <c r="BM562" s="99" t="s">
        <v>4130</v>
      </c>
    </row>
    <row r="563" spans="1:65" s="14" customFormat="1" x14ac:dyDescent="0.2">
      <c r="A563" s="198"/>
      <c r="B563" s="199"/>
      <c r="C563" s="198"/>
      <c r="D563" s="200" t="s">
        <v>212</v>
      </c>
      <c r="E563" s="201" t="s">
        <v>1</v>
      </c>
      <c r="F563" s="202" t="s">
        <v>4131</v>
      </c>
      <c r="G563" s="198"/>
      <c r="H563" s="203">
        <v>480</v>
      </c>
      <c r="I563" s="198"/>
      <c r="J563" s="198"/>
      <c r="K563" s="198"/>
      <c r="L563" s="199"/>
      <c r="M563" s="204"/>
      <c r="N563" s="205"/>
      <c r="O563" s="205"/>
      <c r="P563" s="205"/>
      <c r="Q563" s="205"/>
      <c r="R563" s="205"/>
      <c r="S563" s="205"/>
      <c r="T563" s="206"/>
      <c r="U563" s="198"/>
      <c r="V563" s="198"/>
      <c r="AT563" s="102" t="s">
        <v>212</v>
      </c>
      <c r="AU563" s="102" t="s">
        <v>83</v>
      </c>
      <c r="AV563" s="14" t="s">
        <v>83</v>
      </c>
      <c r="AW563" s="14" t="s">
        <v>32</v>
      </c>
      <c r="AX563" s="14" t="s">
        <v>75</v>
      </c>
      <c r="AY563" s="102" t="s">
        <v>204</v>
      </c>
    </row>
    <row r="564" spans="1:65" s="15" customFormat="1" x14ac:dyDescent="0.2">
      <c r="A564" s="207"/>
      <c r="B564" s="208"/>
      <c r="C564" s="207"/>
      <c r="D564" s="200" t="s">
        <v>212</v>
      </c>
      <c r="E564" s="209" t="s">
        <v>1</v>
      </c>
      <c r="F564" s="210" t="s">
        <v>227</v>
      </c>
      <c r="G564" s="207"/>
      <c r="H564" s="211">
        <v>480</v>
      </c>
      <c r="I564" s="207"/>
      <c r="J564" s="207"/>
      <c r="K564" s="207"/>
      <c r="L564" s="208"/>
      <c r="M564" s="212"/>
      <c r="N564" s="213"/>
      <c r="O564" s="213"/>
      <c r="P564" s="213"/>
      <c r="Q564" s="213"/>
      <c r="R564" s="213"/>
      <c r="S564" s="213"/>
      <c r="T564" s="214"/>
      <c r="U564" s="207"/>
      <c r="V564" s="207"/>
      <c r="AT564" s="103" t="s">
        <v>212</v>
      </c>
      <c r="AU564" s="103" t="s">
        <v>83</v>
      </c>
      <c r="AV564" s="15" t="s">
        <v>211</v>
      </c>
      <c r="AW564" s="15" t="s">
        <v>32</v>
      </c>
      <c r="AX564" s="15" t="s">
        <v>81</v>
      </c>
      <c r="AY564" s="103" t="s">
        <v>204</v>
      </c>
    </row>
    <row r="565" spans="1:65" s="2" customFormat="1" ht="24.2" customHeight="1" x14ac:dyDescent="0.2">
      <c r="A565" s="111"/>
      <c r="B565" s="112"/>
      <c r="C565" s="215" t="s">
        <v>1507</v>
      </c>
      <c r="D565" s="215" t="s">
        <v>1071</v>
      </c>
      <c r="E565" s="216" t="s">
        <v>4132</v>
      </c>
      <c r="F565" s="217" t="s">
        <v>4133</v>
      </c>
      <c r="G565" s="218" t="s">
        <v>282</v>
      </c>
      <c r="H565" s="219">
        <v>272</v>
      </c>
      <c r="I565" s="220"/>
      <c r="J565" s="220">
        <f>ROUND(I565*H565,2)</f>
        <v>0</v>
      </c>
      <c r="K565" s="221"/>
      <c r="L565" s="222"/>
      <c r="M565" s="223" t="s">
        <v>1</v>
      </c>
      <c r="N565" s="224" t="s">
        <v>40</v>
      </c>
      <c r="O565" s="196">
        <v>0</v>
      </c>
      <c r="P565" s="196">
        <f>O565*H565</f>
        <v>0</v>
      </c>
      <c r="Q565" s="196">
        <v>0</v>
      </c>
      <c r="R565" s="196">
        <f>Q565*H565</f>
        <v>0</v>
      </c>
      <c r="S565" s="196">
        <v>0</v>
      </c>
      <c r="T565" s="197">
        <f>S565*H565</f>
        <v>0</v>
      </c>
      <c r="U565" s="111"/>
      <c r="V565" s="111"/>
      <c r="W565" s="29"/>
      <c r="X565" s="29"/>
      <c r="Y565" s="29"/>
      <c r="Z565" s="29"/>
      <c r="AA565" s="29"/>
      <c r="AB565" s="29"/>
      <c r="AC565" s="29"/>
      <c r="AD565" s="29"/>
      <c r="AE565" s="29"/>
      <c r="AR565" s="99" t="s">
        <v>278</v>
      </c>
      <c r="AT565" s="99" t="s">
        <v>1071</v>
      </c>
      <c r="AU565" s="99" t="s">
        <v>83</v>
      </c>
      <c r="AY565" s="18" t="s">
        <v>204</v>
      </c>
      <c r="BE565" s="100">
        <f>IF(N565="základní",J565,0)</f>
        <v>0</v>
      </c>
      <c r="BF565" s="100">
        <f>IF(N565="snížená",J565,0)</f>
        <v>0</v>
      </c>
      <c r="BG565" s="100">
        <f>IF(N565="zákl. přenesená",J565,0)</f>
        <v>0</v>
      </c>
      <c r="BH565" s="100">
        <f>IF(N565="sníž. přenesená",J565,0)</f>
        <v>0</v>
      </c>
      <c r="BI565" s="100">
        <f>IF(N565="nulová",J565,0)</f>
        <v>0</v>
      </c>
      <c r="BJ565" s="18" t="s">
        <v>81</v>
      </c>
      <c r="BK565" s="100">
        <f>ROUND(I565*H565,2)</f>
        <v>0</v>
      </c>
      <c r="BL565" s="18" t="s">
        <v>211</v>
      </c>
      <c r="BM565" s="99" t="s">
        <v>4134</v>
      </c>
    </row>
    <row r="566" spans="1:65" s="14" customFormat="1" x14ac:dyDescent="0.2">
      <c r="A566" s="198"/>
      <c r="B566" s="199"/>
      <c r="C566" s="198"/>
      <c r="D566" s="200" t="s">
        <v>212</v>
      </c>
      <c r="E566" s="201" t="s">
        <v>1</v>
      </c>
      <c r="F566" s="202" t="s">
        <v>4135</v>
      </c>
      <c r="G566" s="198"/>
      <c r="H566" s="203">
        <v>272</v>
      </c>
      <c r="I566" s="198"/>
      <c r="J566" s="198"/>
      <c r="K566" s="198"/>
      <c r="L566" s="199"/>
      <c r="M566" s="204"/>
      <c r="N566" s="205"/>
      <c r="O566" s="205"/>
      <c r="P566" s="205"/>
      <c r="Q566" s="205"/>
      <c r="R566" s="205"/>
      <c r="S566" s="205"/>
      <c r="T566" s="206"/>
      <c r="U566" s="198"/>
      <c r="V566" s="198"/>
      <c r="AT566" s="102" t="s">
        <v>212</v>
      </c>
      <c r="AU566" s="102" t="s">
        <v>83</v>
      </c>
      <c r="AV566" s="14" t="s">
        <v>83</v>
      </c>
      <c r="AW566" s="14" t="s">
        <v>32</v>
      </c>
      <c r="AX566" s="14" t="s">
        <v>75</v>
      </c>
      <c r="AY566" s="102" t="s">
        <v>204</v>
      </c>
    </row>
    <row r="567" spans="1:65" s="15" customFormat="1" x14ac:dyDescent="0.2">
      <c r="A567" s="207"/>
      <c r="B567" s="208"/>
      <c r="C567" s="207"/>
      <c r="D567" s="200" t="s">
        <v>212</v>
      </c>
      <c r="E567" s="209" t="s">
        <v>1</v>
      </c>
      <c r="F567" s="210" t="s">
        <v>227</v>
      </c>
      <c r="G567" s="207"/>
      <c r="H567" s="211">
        <v>272</v>
      </c>
      <c r="I567" s="207"/>
      <c r="J567" s="207"/>
      <c r="K567" s="207"/>
      <c r="L567" s="208"/>
      <c r="M567" s="212"/>
      <c r="N567" s="213"/>
      <c r="O567" s="213"/>
      <c r="P567" s="213"/>
      <c r="Q567" s="213"/>
      <c r="R567" s="213"/>
      <c r="S567" s="213"/>
      <c r="T567" s="214"/>
      <c r="U567" s="207"/>
      <c r="V567" s="207"/>
      <c r="AT567" s="103" t="s">
        <v>212</v>
      </c>
      <c r="AU567" s="103" t="s">
        <v>83</v>
      </c>
      <c r="AV567" s="15" t="s">
        <v>211</v>
      </c>
      <c r="AW567" s="15" t="s">
        <v>32</v>
      </c>
      <c r="AX567" s="15" t="s">
        <v>81</v>
      </c>
      <c r="AY567" s="103" t="s">
        <v>204</v>
      </c>
    </row>
    <row r="568" spans="1:65" s="2" customFormat="1" ht="21.75" customHeight="1" x14ac:dyDescent="0.2">
      <c r="A568" s="111"/>
      <c r="B568" s="112"/>
      <c r="C568" s="215" t="s">
        <v>4136</v>
      </c>
      <c r="D568" s="215" t="s">
        <v>1071</v>
      </c>
      <c r="E568" s="216" t="s">
        <v>4137</v>
      </c>
      <c r="F568" s="217" t="s">
        <v>4138</v>
      </c>
      <c r="G568" s="218" t="s">
        <v>282</v>
      </c>
      <c r="H568" s="219">
        <v>192</v>
      </c>
      <c r="I568" s="220"/>
      <c r="J568" s="220">
        <f>ROUND(I568*H568,2)</f>
        <v>0</v>
      </c>
      <c r="K568" s="221"/>
      <c r="L568" s="222"/>
      <c r="M568" s="223" t="s">
        <v>1</v>
      </c>
      <c r="N568" s="224" t="s">
        <v>40</v>
      </c>
      <c r="O568" s="196">
        <v>0</v>
      </c>
      <c r="P568" s="196">
        <f>O568*H568</f>
        <v>0</v>
      </c>
      <c r="Q568" s="196">
        <v>0</v>
      </c>
      <c r="R568" s="196">
        <f>Q568*H568</f>
        <v>0</v>
      </c>
      <c r="S568" s="196">
        <v>0</v>
      </c>
      <c r="T568" s="197">
        <f>S568*H568</f>
        <v>0</v>
      </c>
      <c r="U568" s="111"/>
      <c r="V568" s="111"/>
      <c r="W568" s="29"/>
      <c r="X568" s="29"/>
      <c r="Y568" s="29"/>
      <c r="Z568" s="29"/>
      <c r="AA568" s="29"/>
      <c r="AB568" s="29"/>
      <c r="AC568" s="29"/>
      <c r="AD568" s="29"/>
      <c r="AE568" s="29"/>
      <c r="AR568" s="99" t="s">
        <v>278</v>
      </c>
      <c r="AT568" s="99" t="s">
        <v>1071</v>
      </c>
      <c r="AU568" s="99" t="s">
        <v>83</v>
      </c>
      <c r="AY568" s="18" t="s">
        <v>204</v>
      </c>
      <c r="BE568" s="100">
        <f>IF(N568="základní",J568,0)</f>
        <v>0</v>
      </c>
      <c r="BF568" s="100">
        <f>IF(N568="snížená",J568,0)</f>
        <v>0</v>
      </c>
      <c r="BG568" s="100">
        <f>IF(N568="zákl. přenesená",J568,0)</f>
        <v>0</v>
      </c>
      <c r="BH568" s="100">
        <f>IF(N568="sníž. přenesená",J568,0)</f>
        <v>0</v>
      </c>
      <c r="BI568" s="100">
        <f>IF(N568="nulová",J568,0)</f>
        <v>0</v>
      </c>
      <c r="BJ568" s="18" t="s">
        <v>81</v>
      </c>
      <c r="BK568" s="100">
        <f>ROUND(I568*H568,2)</f>
        <v>0</v>
      </c>
      <c r="BL568" s="18" t="s">
        <v>211</v>
      </c>
      <c r="BM568" s="99" t="s">
        <v>4139</v>
      </c>
    </row>
    <row r="569" spans="1:65" s="14" customFormat="1" x14ac:dyDescent="0.2">
      <c r="A569" s="198"/>
      <c r="B569" s="199"/>
      <c r="C569" s="198"/>
      <c r="D569" s="200" t="s">
        <v>212</v>
      </c>
      <c r="E569" s="201" t="s">
        <v>1</v>
      </c>
      <c r="F569" s="202" t="s">
        <v>4140</v>
      </c>
      <c r="G569" s="198"/>
      <c r="H569" s="203">
        <v>192</v>
      </c>
      <c r="I569" s="198"/>
      <c r="J569" s="198"/>
      <c r="K569" s="198"/>
      <c r="L569" s="199"/>
      <c r="M569" s="204"/>
      <c r="N569" s="205"/>
      <c r="O569" s="205"/>
      <c r="P569" s="205"/>
      <c r="Q569" s="205"/>
      <c r="R569" s="205"/>
      <c r="S569" s="205"/>
      <c r="T569" s="206"/>
      <c r="U569" s="198"/>
      <c r="V569" s="198"/>
      <c r="AT569" s="102" t="s">
        <v>212</v>
      </c>
      <c r="AU569" s="102" t="s">
        <v>83</v>
      </c>
      <c r="AV569" s="14" t="s">
        <v>83</v>
      </c>
      <c r="AW569" s="14" t="s">
        <v>32</v>
      </c>
      <c r="AX569" s="14" t="s">
        <v>75</v>
      </c>
      <c r="AY569" s="102" t="s">
        <v>204</v>
      </c>
    </row>
    <row r="570" spans="1:65" s="15" customFormat="1" x14ac:dyDescent="0.2">
      <c r="A570" s="207"/>
      <c r="B570" s="208"/>
      <c r="C570" s="207"/>
      <c r="D570" s="200" t="s">
        <v>212</v>
      </c>
      <c r="E570" s="209" t="s">
        <v>1</v>
      </c>
      <c r="F570" s="210" t="s">
        <v>227</v>
      </c>
      <c r="G570" s="207"/>
      <c r="H570" s="211">
        <v>192</v>
      </c>
      <c r="I570" s="207"/>
      <c r="J570" s="207"/>
      <c r="K570" s="207"/>
      <c r="L570" s="208"/>
      <c r="M570" s="212"/>
      <c r="N570" s="213"/>
      <c r="O570" s="213"/>
      <c r="P570" s="213"/>
      <c r="Q570" s="213"/>
      <c r="R570" s="213"/>
      <c r="S570" s="213"/>
      <c r="T570" s="214"/>
      <c r="U570" s="207"/>
      <c r="V570" s="207"/>
      <c r="AT570" s="103" t="s">
        <v>212</v>
      </c>
      <c r="AU570" s="103" t="s">
        <v>83</v>
      </c>
      <c r="AV570" s="15" t="s">
        <v>211</v>
      </c>
      <c r="AW570" s="15" t="s">
        <v>32</v>
      </c>
      <c r="AX570" s="15" t="s">
        <v>81</v>
      </c>
      <c r="AY570" s="103" t="s">
        <v>204</v>
      </c>
    </row>
    <row r="571" spans="1:65" s="2" customFormat="1" ht="24.2" customHeight="1" x14ac:dyDescent="0.2">
      <c r="A571" s="111"/>
      <c r="B571" s="112"/>
      <c r="C571" s="215" t="s">
        <v>1510</v>
      </c>
      <c r="D571" s="215" t="s">
        <v>1071</v>
      </c>
      <c r="E571" s="216" t="s">
        <v>4141</v>
      </c>
      <c r="F571" s="217" t="s">
        <v>4142</v>
      </c>
      <c r="G571" s="218" t="s">
        <v>282</v>
      </c>
      <c r="H571" s="219">
        <v>36</v>
      </c>
      <c r="I571" s="220"/>
      <c r="J571" s="220">
        <f>ROUND(I571*H571,2)</f>
        <v>0</v>
      </c>
      <c r="K571" s="221"/>
      <c r="L571" s="222"/>
      <c r="M571" s="223" t="s">
        <v>1</v>
      </c>
      <c r="N571" s="224" t="s">
        <v>40</v>
      </c>
      <c r="O571" s="196">
        <v>0</v>
      </c>
      <c r="P571" s="196">
        <f>O571*H571</f>
        <v>0</v>
      </c>
      <c r="Q571" s="196">
        <v>0</v>
      </c>
      <c r="R571" s="196">
        <f>Q571*H571</f>
        <v>0</v>
      </c>
      <c r="S571" s="196">
        <v>0</v>
      </c>
      <c r="T571" s="197">
        <f>S571*H571</f>
        <v>0</v>
      </c>
      <c r="U571" s="111"/>
      <c r="V571" s="111"/>
      <c r="W571" s="29"/>
      <c r="X571" s="29"/>
      <c r="Y571" s="29"/>
      <c r="Z571" s="29"/>
      <c r="AA571" s="29"/>
      <c r="AB571" s="29"/>
      <c r="AC571" s="29"/>
      <c r="AD571" s="29"/>
      <c r="AE571" s="29"/>
      <c r="AR571" s="99" t="s">
        <v>278</v>
      </c>
      <c r="AT571" s="99" t="s">
        <v>1071</v>
      </c>
      <c r="AU571" s="99" t="s">
        <v>83</v>
      </c>
      <c r="AY571" s="18" t="s">
        <v>204</v>
      </c>
      <c r="BE571" s="100">
        <f>IF(N571="základní",J571,0)</f>
        <v>0</v>
      </c>
      <c r="BF571" s="100">
        <f>IF(N571="snížená",J571,0)</f>
        <v>0</v>
      </c>
      <c r="BG571" s="100">
        <f>IF(N571="zákl. přenesená",J571,0)</f>
        <v>0</v>
      </c>
      <c r="BH571" s="100">
        <f>IF(N571="sníž. přenesená",J571,0)</f>
        <v>0</v>
      </c>
      <c r="BI571" s="100">
        <f>IF(N571="nulová",J571,0)</f>
        <v>0</v>
      </c>
      <c r="BJ571" s="18" t="s">
        <v>81</v>
      </c>
      <c r="BK571" s="100">
        <f>ROUND(I571*H571,2)</f>
        <v>0</v>
      </c>
      <c r="BL571" s="18" t="s">
        <v>211</v>
      </c>
      <c r="BM571" s="99" t="s">
        <v>4143</v>
      </c>
    </row>
    <row r="572" spans="1:65" s="14" customFormat="1" x14ac:dyDescent="0.2">
      <c r="A572" s="198"/>
      <c r="B572" s="199"/>
      <c r="C572" s="198"/>
      <c r="D572" s="200" t="s">
        <v>212</v>
      </c>
      <c r="E572" s="201" t="s">
        <v>1</v>
      </c>
      <c r="F572" s="202" t="s">
        <v>4144</v>
      </c>
      <c r="G572" s="198"/>
      <c r="H572" s="203">
        <v>36</v>
      </c>
      <c r="I572" s="198"/>
      <c r="J572" s="198"/>
      <c r="K572" s="198"/>
      <c r="L572" s="199"/>
      <c r="M572" s="204"/>
      <c r="N572" s="205"/>
      <c r="O572" s="205"/>
      <c r="P572" s="205"/>
      <c r="Q572" s="205"/>
      <c r="R572" s="205"/>
      <c r="S572" s="205"/>
      <c r="T572" s="206"/>
      <c r="U572" s="198"/>
      <c r="V572" s="198"/>
      <c r="AT572" s="102" t="s">
        <v>212</v>
      </c>
      <c r="AU572" s="102" t="s">
        <v>83</v>
      </c>
      <c r="AV572" s="14" t="s">
        <v>83</v>
      </c>
      <c r="AW572" s="14" t="s">
        <v>32</v>
      </c>
      <c r="AX572" s="14" t="s">
        <v>75</v>
      </c>
      <c r="AY572" s="102" t="s">
        <v>204</v>
      </c>
    </row>
    <row r="573" spans="1:65" s="15" customFormat="1" x14ac:dyDescent="0.2">
      <c r="A573" s="207"/>
      <c r="B573" s="208"/>
      <c r="C573" s="207"/>
      <c r="D573" s="200" t="s">
        <v>212</v>
      </c>
      <c r="E573" s="209" t="s">
        <v>1</v>
      </c>
      <c r="F573" s="210" t="s">
        <v>227</v>
      </c>
      <c r="G573" s="207"/>
      <c r="H573" s="211">
        <v>36</v>
      </c>
      <c r="I573" s="207"/>
      <c r="J573" s="207"/>
      <c r="K573" s="207"/>
      <c r="L573" s="208"/>
      <c r="M573" s="212"/>
      <c r="N573" s="213"/>
      <c r="O573" s="213"/>
      <c r="P573" s="213"/>
      <c r="Q573" s="213"/>
      <c r="R573" s="213"/>
      <c r="S573" s="213"/>
      <c r="T573" s="214"/>
      <c r="U573" s="207"/>
      <c r="V573" s="207"/>
      <c r="AT573" s="103" t="s">
        <v>212</v>
      </c>
      <c r="AU573" s="103" t="s">
        <v>83</v>
      </c>
      <c r="AV573" s="15" t="s">
        <v>211</v>
      </c>
      <c r="AW573" s="15" t="s">
        <v>32</v>
      </c>
      <c r="AX573" s="15" t="s">
        <v>81</v>
      </c>
      <c r="AY573" s="103" t="s">
        <v>204</v>
      </c>
    </row>
    <row r="574" spans="1:65" s="2" customFormat="1" ht="24.2" customHeight="1" x14ac:dyDescent="0.2">
      <c r="A574" s="111"/>
      <c r="B574" s="112"/>
      <c r="C574" s="215" t="s">
        <v>4145</v>
      </c>
      <c r="D574" s="215" t="s">
        <v>1071</v>
      </c>
      <c r="E574" s="216" t="s">
        <v>4146</v>
      </c>
      <c r="F574" s="217" t="s">
        <v>4147</v>
      </c>
      <c r="G574" s="218" t="s">
        <v>282</v>
      </c>
      <c r="H574" s="219">
        <v>26</v>
      </c>
      <c r="I574" s="220"/>
      <c r="J574" s="220">
        <f>ROUND(I574*H574,2)</f>
        <v>0</v>
      </c>
      <c r="K574" s="221"/>
      <c r="L574" s="222"/>
      <c r="M574" s="223" t="s">
        <v>1</v>
      </c>
      <c r="N574" s="224" t="s">
        <v>40</v>
      </c>
      <c r="O574" s="196">
        <v>0</v>
      </c>
      <c r="P574" s="196">
        <f>O574*H574</f>
        <v>0</v>
      </c>
      <c r="Q574" s="196">
        <v>0</v>
      </c>
      <c r="R574" s="196">
        <f>Q574*H574</f>
        <v>0</v>
      </c>
      <c r="S574" s="196">
        <v>0</v>
      </c>
      <c r="T574" s="197">
        <f>S574*H574</f>
        <v>0</v>
      </c>
      <c r="U574" s="111"/>
      <c r="V574" s="111"/>
      <c r="W574" s="29"/>
      <c r="X574" s="29"/>
      <c r="Y574" s="29"/>
      <c r="Z574" s="29"/>
      <c r="AA574" s="29"/>
      <c r="AB574" s="29"/>
      <c r="AC574" s="29"/>
      <c r="AD574" s="29"/>
      <c r="AE574" s="29"/>
      <c r="AR574" s="99" t="s">
        <v>278</v>
      </c>
      <c r="AT574" s="99" t="s">
        <v>1071</v>
      </c>
      <c r="AU574" s="99" t="s">
        <v>83</v>
      </c>
      <c r="AY574" s="18" t="s">
        <v>204</v>
      </c>
      <c r="BE574" s="100">
        <f>IF(N574="základní",J574,0)</f>
        <v>0</v>
      </c>
      <c r="BF574" s="100">
        <f>IF(N574="snížená",J574,0)</f>
        <v>0</v>
      </c>
      <c r="BG574" s="100">
        <f>IF(N574="zákl. přenesená",J574,0)</f>
        <v>0</v>
      </c>
      <c r="BH574" s="100">
        <f>IF(N574="sníž. přenesená",J574,0)</f>
        <v>0</v>
      </c>
      <c r="BI574" s="100">
        <f>IF(N574="nulová",J574,0)</f>
        <v>0</v>
      </c>
      <c r="BJ574" s="18" t="s">
        <v>81</v>
      </c>
      <c r="BK574" s="100">
        <f>ROUND(I574*H574,2)</f>
        <v>0</v>
      </c>
      <c r="BL574" s="18" t="s">
        <v>211</v>
      </c>
      <c r="BM574" s="99" t="s">
        <v>4148</v>
      </c>
    </row>
    <row r="575" spans="1:65" s="14" customFormat="1" x14ac:dyDescent="0.2">
      <c r="A575" s="198"/>
      <c r="B575" s="199"/>
      <c r="C575" s="198"/>
      <c r="D575" s="200" t="s">
        <v>212</v>
      </c>
      <c r="E575" s="201" t="s">
        <v>1</v>
      </c>
      <c r="F575" s="202" t="s">
        <v>4149</v>
      </c>
      <c r="G575" s="198"/>
      <c r="H575" s="203">
        <v>26</v>
      </c>
      <c r="I575" s="198"/>
      <c r="J575" s="198"/>
      <c r="K575" s="198"/>
      <c r="L575" s="199"/>
      <c r="M575" s="204"/>
      <c r="N575" s="205"/>
      <c r="O575" s="205"/>
      <c r="P575" s="205"/>
      <c r="Q575" s="205"/>
      <c r="R575" s="205"/>
      <c r="S575" s="205"/>
      <c r="T575" s="206"/>
      <c r="U575" s="198"/>
      <c r="V575" s="198"/>
      <c r="AT575" s="102" t="s">
        <v>212</v>
      </c>
      <c r="AU575" s="102" t="s">
        <v>83</v>
      </c>
      <c r="AV575" s="14" t="s">
        <v>83</v>
      </c>
      <c r="AW575" s="14" t="s">
        <v>32</v>
      </c>
      <c r="AX575" s="14" t="s">
        <v>75</v>
      </c>
      <c r="AY575" s="102" t="s">
        <v>204</v>
      </c>
    </row>
    <row r="576" spans="1:65" s="15" customFormat="1" x14ac:dyDescent="0.2">
      <c r="A576" s="207"/>
      <c r="B576" s="208"/>
      <c r="C576" s="207"/>
      <c r="D576" s="200" t="s">
        <v>212</v>
      </c>
      <c r="E576" s="209" t="s">
        <v>1</v>
      </c>
      <c r="F576" s="210" t="s">
        <v>227</v>
      </c>
      <c r="G576" s="207"/>
      <c r="H576" s="211">
        <v>26</v>
      </c>
      <c r="I576" s="207"/>
      <c r="J576" s="207"/>
      <c r="K576" s="207"/>
      <c r="L576" s="208"/>
      <c r="M576" s="212"/>
      <c r="N576" s="213"/>
      <c r="O576" s="213"/>
      <c r="P576" s="213"/>
      <c r="Q576" s="213"/>
      <c r="R576" s="213"/>
      <c r="S576" s="213"/>
      <c r="T576" s="214"/>
      <c r="U576" s="207"/>
      <c r="V576" s="207"/>
      <c r="AT576" s="103" t="s">
        <v>212</v>
      </c>
      <c r="AU576" s="103" t="s">
        <v>83</v>
      </c>
      <c r="AV576" s="15" t="s">
        <v>211</v>
      </c>
      <c r="AW576" s="15" t="s">
        <v>32</v>
      </c>
      <c r="AX576" s="15" t="s">
        <v>81</v>
      </c>
      <c r="AY576" s="103" t="s">
        <v>204</v>
      </c>
    </row>
    <row r="577" spans="1:65" s="2" customFormat="1" ht="21.75" customHeight="1" x14ac:dyDescent="0.2">
      <c r="A577" s="111"/>
      <c r="B577" s="112"/>
      <c r="C577" s="187" t="s">
        <v>1514</v>
      </c>
      <c r="D577" s="187" t="s">
        <v>207</v>
      </c>
      <c r="E577" s="188" t="s">
        <v>4150</v>
      </c>
      <c r="F577" s="189" t="s">
        <v>4151</v>
      </c>
      <c r="G577" s="190" t="s">
        <v>282</v>
      </c>
      <c r="H577" s="191">
        <v>163</v>
      </c>
      <c r="I577" s="192"/>
      <c r="J577" s="192">
        <f>ROUND(I577*H577,2)</f>
        <v>0</v>
      </c>
      <c r="K577" s="193"/>
      <c r="L577" s="112"/>
      <c r="M577" s="194" t="s">
        <v>1</v>
      </c>
      <c r="N577" s="195" t="s">
        <v>40</v>
      </c>
      <c r="O577" s="196">
        <v>0</v>
      </c>
      <c r="P577" s="196">
        <f>O577*H577</f>
        <v>0</v>
      </c>
      <c r="Q577" s="196">
        <v>0</v>
      </c>
      <c r="R577" s="196">
        <f>Q577*H577</f>
        <v>0</v>
      </c>
      <c r="S577" s="196">
        <v>0</v>
      </c>
      <c r="T577" s="197">
        <f>S577*H577</f>
        <v>0</v>
      </c>
      <c r="U577" s="111"/>
      <c r="V577" s="111"/>
      <c r="W577" s="29"/>
      <c r="X577" s="29"/>
      <c r="Y577" s="29"/>
      <c r="Z577" s="29"/>
      <c r="AA577" s="29"/>
      <c r="AB577" s="29"/>
      <c r="AC577" s="29"/>
      <c r="AD577" s="29"/>
      <c r="AE577" s="29"/>
      <c r="AR577" s="99" t="s">
        <v>211</v>
      </c>
      <c r="AT577" s="99" t="s">
        <v>207</v>
      </c>
      <c r="AU577" s="99" t="s">
        <v>83</v>
      </c>
      <c r="AY577" s="18" t="s">
        <v>204</v>
      </c>
      <c r="BE577" s="100">
        <f>IF(N577="základní",J577,0)</f>
        <v>0</v>
      </c>
      <c r="BF577" s="100">
        <f>IF(N577="snížená",J577,0)</f>
        <v>0</v>
      </c>
      <c r="BG577" s="100">
        <f>IF(N577="zákl. přenesená",J577,0)</f>
        <v>0</v>
      </c>
      <c r="BH577" s="100">
        <f>IF(N577="sníž. přenesená",J577,0)</f>
        <v>0</v>
      </c>
      <c r="BI577" s="100">
        <f>IF(N577="nulová",J577,0)</f>
        <v>0</v>
      </c>
      <c r="BJ577" s="18" t="s">
        <v>81</v>
      </c>
      <c r="BK577" s="100">
        <f>ROUND(I577*H577,2)</f>
        <v>0</v>
      </c>
      <c r="BL577" s="18" t="s">
        <v>211</v>
      </c>
      <c r="BM577" s="99" t="s">
        <v>4152</v>
      </c>
    </row>
    <row r="578" spans="1:65" s="14" customFormat="1" x14ac:dyDescent="0.2">
      <c r="A578" s="198"/>
      <c r="B578" s="199"/>
      <c r="C578" s="198"/>
      <c r="D578" s="200" t="s">
        <v>212</v>
      </c>
      <c r="E578" s="201" t="s">
        <v>1</v>
      </c>
      <c r="F578" s="202" t="s">
        <v>4153</v>
      </c>
      <c r="G578" s="198"/>
      <c r="H578" s="203">
        <v>75</v>
      </c>
      <c r="I578" s="198"/>
      <c r="J578" s="198"/>
      <c r="K578" s="198"/>
      <c r="L578" s="199"/>
      <c r="M578" s="204"/>
      <c r="N578" s="205"/>
      <c r="O578" s="205"/>
      <c r="P578" s="205"/>
      <c r="Q578" s="205"/>
      <c r="R578" s="205"/>
      <c r="S578" s="205"/>
      <c r="T578" s="206"/>
      <c r="U578" s="198"/>
      <c r="V578" s="198"/>
      <c r="AT578" s="102" t="s">
        <v>212</v>
      </c>
      <c r="AU578" s="102" t="s">
        <v>83</v>
      </c>
      <c r="AV578" s="14" t="s">
        <v>83</v>
      </c>
      <c r="AW578" s="14" t="s">
        <v>32</v>
      </c>
      <c r="AX578" s="14" t="s">
        <v>75</v>
      </c>
      <c r="AY578" s="102" t="s">
        <v>204</v>
      </c>
    </row>
    <row r="579" spans="1:65" s="14" customFormat="1" x14ac:dyDescent="0.2">
      <c r="A579" s="198"/>
      <c r="B579" s="199"/>
      <c r="C579" s="198"/>
      <c r="D579" s="200" t="s">
        <v>212</v>
      </c>
      <c r="E579" s="201" t="s">
        <v>1</v>
      </c>
      <c r="F579" s="202" t="s">
        <v>4154</v>
      </c>
      <c r="G579" s="198"/>
      <c r="H579" s="203">
        <v>52</v>
      </c>
      <c r="I579" s="198"/>
      <c r="J579" s="198"/>
      <c r="K579" s="198"/>
      <c r="L579" s="199"/>
      <c r="M579" s="204"/>
      <c r="N579" s="205"/>
      <c r="O579" s="205"/>
      <c r="P579" s="205"/>
      <c r="Q579" s="205"/>
      <c r="R579" s="205"/>
      <c r="S579" s="205"/>
      <c r="T579" s="206"/>
      <c r="U579" s="198"/>
      <c r="V579" s="198"/>
      <c r="AT579" s="102" t="s">
        <v>212</v>
      </c>
      <c r="AU579" s="102" t="s">
        <v>83</v>
      </c>
      <c r="AV579" s="14" t="s">
        <v>83</v>
      </c>
      <c r="AW579" s="14" t="s">
        <v>32</v>
      </c>
      <c r="AX579" s="14" t="s">
        <v>75</v>
      </c>
      <c r="AY579" s="102" t="s">
        <v>204</v>
      </c>
    </row>
    <row r="580" spans="1:65" s="14" customFormat="1" x14ac:dyDescent="0.2">
      <c r="A580" s="198"/>
      <c r="B580" s="199"/>
      <c r="C580" s="198"/>
      <c r="D580" s="200" t="s">
        <v>212</v>
      </c>
      <c r="E580" s="201" t="s">
        <v>1</v>
      </c>
      <c r="F580" s="202" t="s">
        <v>4155</v>
      </c>
      <c r="G580" s="198"/>
      <c r="H580" s="203">
        <v>12</v>
      </c>
      <c r="I580" s="198"/>
      <c r="J580" s="198"/>
      <c r="K580" s="198"/>
      <c r="L580" s="199"/>
      <c r="M580" s="204"/>
      <c r="N580" s="205"/>
      <c r="O580" s="205"/>
      <c r="P580" s="205"/>
      <c r="Q580" s="205"/>
      <c r="R580" s="205"/>
      <c r="S580" s="205"/>
      <c r="T580" s="206"/>
      <c r="U580" s="198"/>
      <c r="V580" s="198"/>
      <c r="AT580" s="102" t="s">
        <v>212</v>
      </c>
      <c r="AU580" s="102" t="s">
        <v>83</v>
      </c>
      <c r="AV580" s="14" t="s">
        <v>83</v>
      </c>
      <c r="AW580" s="14" t="s">
        <v>32</v>
      </c>
      <c r="AX580" s="14" t="s">
        <v>75</v>
      </c>
      <c r="AY580" s="102" t="s">
        <v>204</v>
      </c>
    </row>
    <row r="581" spans="1:65" s="14" customFormat="1" x14ac:dyDescent="0.2">
      <c r="A581" s="198"/>
      <c r="B581" s="199"/>
      <c r="C581" s="198"/>
      <c r="D581" s="200" t="s">
        <v>212</v>
      </c>
      <c r="E581" s="201" t="s">
        <v>1</v>
      </c>
      <c r="F581" s="202" t="s">
        <v>4156</v>
      </c>
      <c r="G581" s="198"/>
      <c r="H581" s="203">
        <v>24</v>
      </c>
      <c r="I581" s="198"/>
      <c r="J581" s="198"/>
      <c r="K581" s="198"/>
      <c r="L581" s="199"/>
      <c r="M581" s="204"/>
      <c r="N581" s="205"/>
      <c r="O581" s="205"/>
      <c r="P581" s="205"/>
      <c r="Q581" s="205"/>
      <c r="R581" s="205"/>
      <c r="S581" s="205"/>
      <c r="T581" s="206"/>
      <c r="U581" s="198"/>
      <c r="V581" s="198"/>
      <c r="AT581" s="102" t="s">
        <v>212</v>
      </c>
      <c r="AU581" s="102" t="s">
        <v>83</v>
      </c>
      <c r="AV581" s="14" t="s">
        <v>83</v>
      </c>
      <c r="AW581" s="14" t="s">
        <v>32</v>
      </c>
      <c r="AX581" s="14" t="s">
        <v>75</v>
      </c>
      <c r="AY581" s="102" t="s">
        <v>204</v>
      </c>
    </row>
    <row r="582" spans="1:65" s="15" customFormat="1" x14ac:dyDescent="0.2">
      <c r="A582" s="207"/>
      <c r="B582" s="208"/>
      <c r="C582" s="207"/>
      <c r="D582" s="200" t="s">
        <v>212</v>
      </c>
      <c r="E582" s="209" t="s">
        <v>1</v>
      </c>
      <c r="F582" s="210" t="s">
        <v>227</v>
      </c>
      <c r="G582" s="207"/>
      <c r="H582" s="211">
        <v>163</v>
      </c>
      <c r="I582" s="207"/>
      <c r="J582" s="207"/>
      <c r="K582" s="207"/>
      <c r="L582" s="208"/>
      <c r="M582" s="212"/>
      <c r="N582" s="213"/>
      <c r="O582" s="213"/>
      <c r="P582" s="213"/>
      <c r="Q582" s="213"/>
      <c r="R582" s="213"/>
      <c r="S582" s="213"/>
      <c r="T582" s="214"/>
      <c r="U582" s="207"/>
      <c r="V582" s="207"/>
      <c r="AT582" s="103" t="s">
        <v>212</v>
      </c>
      <c r="AU582" s="103" t="s">
        <v>83</v>
      </c>
      <c r="AV582" s="15" t="s">
        <v>211</v>
      </c>
      <c r="AW582" s="15" t="s">
        <v>32</v>
      </c>
      <c r="AX582" s="15" t="s">
        <v>81</v>
      </c>
      <c r="AY582" s="103" t="s">
        <v>204</v>
      </c>
    </row>
    <row r="583" spans="1:65" s="2" customFormat="1" ht="16.5" customHeight="1" x14ac:dyDescent="0.2">
      <c r="A583" s="111"/>
      <c r="B583" s="112"/>
      <c r="C583" s="215" t="s">
        <v>4157</v>
      </c>
      <c r="D583" s="215" t="s">
        <v>1071</v>
      </c>
      <c r="E583" s="216" t="s">
        <v>4158</v>
      </c>
      <c r="F583" s="217" t="s">
        <v>4159</v>
      </c>
      <c r="G583" s="218" t="s">
        <v>282</v>
      </c>
      <c r="H583" s="219">
        <v>52</v>
      </c>
      <c r="I583" s="220"/>
      <c r="J583" s="220">
        <f>ROUND(I583*H583,2)</f>
        <v>0</v>
      </c>
      <c r="K583" s="221"/>
      <c r="L583" s="222"/>
      <c r="M583" s="223" t="s">
        <v>1</v>
      </c>
      <c r="N583" s="224" t="s">
        <v>40</v>
      </c>
      <c r="O583" s="196">
        <v>0</v>
      </c>
      <c r="P583" s="196">
        <f>O583*H583</f>
        <v>0</v>
      </c>
      <c r="Q583" s="196">
        <v>0</v>
      </c>
      <c r="R583" s="196">
        <f>Q583*H583</f>
        <v>0</v>
      </c>
      <c r="S583" s="196">
        <v>0</v>
      </c>
      <c r="T583" s="197">
        <f>S583*H583</f>
        <v>0</v>
      </c>
      <c r="U583" s="111"/>
      <c r="V583" s="111"/>
      <c r="W583" s="29"/>
      <c r="X583" s="29"/>
      <c r="Y583" s="29"/>
      <c r="Z583" s="29"/>
      <c r="AA583" s="29"/>
      <c r="AB583" s="29"/>
      <c r="AC583" s="29"/>
      <c r="AD583" s="29"/>
      <c r="AE583" s="29"/>
      <c r="AR583" s="99" t="s">
        <v>278</v>
      </c>
      <c r="AT583" s="99" t="s">
        <v>1071</v>
      </c>
      <c r="AU583" s="99" t="s">
        <v>83</v>
      </c>
      <c r="AY583" s="18" t="s">
        <v>204</v>
      </c>
      <c r="BE583" s="100">
        <f>IF(N583="základní",J583,0)</f>
        <v>0</v>
      </c>
      <c r="BF583" s="100">
        <f>IF(N583="snížená",J583,0)</f>
        <v>0</v>
      </c>
      <c r="BG583" s="100">
        <f>IF(N583="zákl. přenesená",J583,0)</f>
        <v>0</v>
      </c>
      <c r="BH583" s="100">
        <f>IF(N583="sníž. přenesená",J583,0)</f>
        <v>0</v>
      </c>
      <c r="BI583" s="100">
        <f>IF(N583="nulová",J583,0)</f>
        <v>0</v>
      </c>
      <c r="BJ583" s="18" t="s">
        <v>81</v>
      </c>
      <c r="BK583" s="100">
        <f>ROUND(I583*H583,2)</f>
        <v>0</v>
      </c>
      <c r="BL583" s="18" t="s">
        <v>211</v>
      </c>
      <c r="BM583" s="99" t="s">
        <v>4160</v>
      </c>
    </row>
    <row r="584" spans="1:65" s="2" customFormat="1" ht="16.5" customHeight="1" x14ac:dyDescent="0.2">
      <c r="A584" s="111"/>
      <c r="B584" s="112"/>
      <c r="C584" s="215" t="s">
        <v>1519</v>
      </c>
      <c r="D584" s="215" t="s">
        <v>1071</v>
      </c>
      <c r="E584" s="216" t="s">
        <v>4161</v>
      </c>
      <c r="F584" s="217" t="s">
        <v>4162</v>
      </c>
      <c r="G584" s="218" t="s">
        <v>282</v>
      </c>
      <c r="H584" s="219">
        <v>75</v>
      </c>
      <c r="I584" s="220"/>
      <c r="J584" s="220">
        <f>ROUND(I584*H584,2)</f>
        <v>0</v>
      </c>
      <c r="K584" s="221"/>
      <c r="L584" s="222"/>
      <c r="M584" s="223" t="s">
        <v>1</v>
      </c>
      <c r="N584" s="224" t="s">
        <v>40</v>
      </c>
      <c r="O584" s="196">
        <v>0</v>
      </c>
      <c r="P584" s="196">
        <f>O584*H584</f>
        <v>0</v>
      </c>
      <c r="Q584" s="196">
        <v>0</v>
      </c>
      <c r="R584" s="196">
        <f>Q584*H584</f>
        <v>0</v>
      </c>
      <c r="S584" s="196">
        <v>0</v>
      </c>
      <c r="T584" s="197">
        <f>S584*H584</f>
        <v>0</v>
      </c>
      <c r="U584" s="111"/>
      <c r="V584" s="111"/>
      <c r="W584" s="29"/>
      <c r="X584" s="29"/>
      <c r="Y584" s="29"/>
      <c r="Z584" s="29"/>
      <c r="AA584" s="29"/>
      <c r="AB584" s="29"/>
      <c r="AC584" s="29"/>
      <c r="AD584" s="29"/>
      <c r="AE584" s="29"/>
      <c r="AR584" s="99" t="s">
        <v>278</v>
      </c>
      <c r="AT584" s="99" t="s">
        <v>1071</v>
      </c>
      <c r="AU584" s="99" t="s">
        <v>83</v>
      </c>
      <c r="AY584" s="18" t="s">
        <v>204</v>
      </c>
      <c r="BE584" s="100">
        <f>IF(N584="základní",J584,0)</f>
        <v>0</v>
      </c>
      <c r="BF584" s="100">
        <f>IF(N584="snížená",J584,0)</f>
        <v>0</v>
      </c>
      <c r="BG584" s="100">
        <f>IF(N584="zákl. přenesená",J584,0)</f>
        <v>0</v>
      </c>
      <c r="BH584" s="100">
        <f>IF(N584="sníž. přenesená",J584,0)</f>
        <v>0</v>
      </c>
      <c r="BI584" s="100">
        <f>IF(N584="nulová",J584,0)</f>
        <v>0</v>
      </c>
      <c r="BJ584" s="18" t="s">
        <v>81</v>
      </c>
      <c r="BK584" s="100">
        <f>ROUND(I584*H584,2)</f>
        <v>0</v>
      </c>
      <c r="BL584" s="18" t="s">
        <v>211</v>
      </c>
      <c r="BM584" s="99" t="s">
        <v>4163</v>
      </c>
    </row>
    <row r="585" spans="1:65" s="2" customFormat="1" ht="16.5" customHeight="1" x14ac:dyDescent="0.2">
      <c r="A585" s="111"/>
      <c r="B585" s="112"/>
      <c r="C585" s="215" t="s">
        <v>4164</v>
      </c>
      <c r="D585" s="215" t="s">
        <v>1071</v>
      </c>
      <c r="E585" s="216" t="s">
        <v>4165</v>
      </c>
      <c r="F585" s="217" t="s">
        <v>4166</v>
      </c>
      <c r="G585" s="218" t="s">
        <v>282</v>
      </c>
      <c r="H585" s="219">
        <v>12</v>
      </c>
      <c r="I585" s="220"/>
      <c r="J585" s="220">
        <f>ROUND(I585*H585,2)</f>
        <v>0</v>
      </c>
      <c r="K585" s="221"/>
      <c r="L585" s="222"/>
      <c r="M585" s="223" t="s">
        <v>1</v>
      </c>
      <c r="N585" s="224" t="s">
        <v>40</v>
      </c>
      <c r="O585" s="196">
        <v>0</v>
      </c>
      <c r="P585" s="196">
        <f>O585*H585</f>
        <v>0</v>
      </c>
      <c r="Q585" s="196">
        <v>0</v>
      </c>
      <c r="R585" s="196">
        <f>Q585*H585</f>
        <v>0</v>
      </c>
      <c r="S585" s="196">
        <v>0</v>
      </c>
      <c r="T585" s="197">
        <f>S585*H585</f>
        <v>0</v>
      </c>
      <c r="U585" s="111"/>
      <c r="V585" s="111"/>
      <c r="W585" s="29"/>
      <c r="X585" s="29"/>
      <c r="Y585" s="29"/>
      <c r="Z585" s="29"/>
      <c r="AA585" s="29"/>
      <c r="AB585" s="29"/>
      <c r="AC585" s="29"/>
      <c r="AD585" s="29"/>
      <c r="AE585" s="29"/>
      <c r="AR585" s="99" t="s">
        <v>278</v>
      </c>
      <c r="AT585" s="99" t="s">
        <v>1071</v>
      </c>
      <c r="AU585" s="99" t="s">
        <v>83</v>
      </c>
      <c r="AY585" s="18" t="s">
        <v>204</v>
      </c>
      <c r="BE585" s="100">
        <f>IF(N585="základní",J585,0)</f>
        <v>0</v>
      </c>
      <c r="BF585" s="100">
        <f>IF(N585="snížená",J585,0)</f>
        <v>0</v>
      </c>
      <c r="BG585" s="100">
        <f>IF(N585="zákl. přenesená",J585,0)</f>
        <v>0</v>
      </c>
      <c r="BH585" s="100">
        <f>IF(N585="sníž. přenesená",J585,0)</f>
        <v>0</v>
      </c>
      <c r="BI585" s="100">
        <f>IF(N585="nulová",J585,0)</f>
        <v>0</v>
      </c>
      <c r="BJ585" s="18" t="s">
        <v>81</v>
      </c>
      <c r="BK585" s="100">
        <f>ROUND(I585*H585,2)</f>
        <v>0</v>
      </c>
      <c r="BL585" s="18" t="s">
        <v>211</v>
      </c>
      <c r="BM585" s="99" t="s">
        <v>4167</v>
      </c>
    </row>
    <row r="586" spans="1:65" s="2" customFormat="1" ht="16.5" customHeight="1" x14ac:dyDescent="0.2">
      <c r="A586" s="111"/>
      <c r="B586" s="112"/>
      <c r="C586" s="215" t="s">
        <v>1523</v>
      </c>
      <c r="D586" s="215" t="s">
        <v>1071</v>
      </c>
      <c r="E586" s="216" t="s">
        <v>4168</v>
      </c>
      <c r="F586" s="217" t="s">
        <v>4169</v>
      </c>
      <c r="G586" s="218" t="s">
        <v>282</v>
      </c>
      <c r="H586" s="219">
        <v>24</v>
      </c>
      <c r="I586" s="220"/>
      <c r="J586" s="220">
        <f>ROUND(I586*H586,2)</f>
        <v>0</v>
      </c>
      <c r="K586" s="221"/>
      <c r="L586" s="222"/>
      <c r="M586" s="223" t="s">
        <v>1</v>
      </c>
      <c r="N586" s="224" t="s">
        <v>40</v>
      </c>
      <c r="O586" s="196">
        <v>0</v>
      </c>
      <c r="P586" s="196">
        <f>O586*H586</f>
        <v>0</v>
      </c>
      <c r="Q586" s="196">
        <v>0</v>
      </c>
      <c r="R586" s="196">
        <f>Q586*H586</f>
        <v>0</v>
      </c>
      <c r="S586" s="196">
        <v>0</v>
      </c>
      <c r="T586" s="197">
        <f>S586*H586</f>
        <v>0</v>
      </c>
      <c r="U586" s="111"/>
      <c r="V586" s="111"/>
      <c r="W586" s="29"/>
      <c r="X586" s="29"/>
      <c r="Y586" s="29"/>
      <c r="Z586" s="29"/>
      <c r="AA586" s="29"/>
      <c r="AB586" s="29"/>
      <c r="AC586" s="29"/>
      <c r="AD586" s="29"/>
      <c r="AE586" s="29"/>
      <c r="AR586" s="99" t="s">
        <v>278</v>
      </c>
      <c r="AT586" s="99" t="s">
        <v>1071</v>
      </c>
      <c r="AU586" s="99" t="s">
        <v>83</v>
      </c>
      <c r="AY586" s="18" t="s">
        <v>204</v>
      </c>
      <c r="BE586" s="100">
        <f>IF(N586="základní",J586,0)</f>
        <v>0</v>
      </c>
      <c r="BF586" s="100">
        <f>IF(N586="snížená",J586,0)</f>
        <v>0</v>
      </c>
      <c r="BG586" s="100">
        <f>IF(N586="zákl. přenesená",J586,0)</f>
        <v>0</v>
      </c>
      <c r="BH586" s="100">
        <f>IF(N586="sníž. přenesená",J586,0)</f>
        <v>0</v>
      </c>
      <c r="BI586" s="100">
        <f>IF(N586="nulová",J586,0)</f>
        <v>0</v>
      </c>
      <c r="BJ586" s="18" t="s">
        <v>81</v>
      </c>
      <c r="BK586" s="100">
        <f>ROUND(I586*H586,2)</f>
        <v>0</v>
      </c>
      <c r="BL586" s="18" t="s">
        <v>211</v>
      </c>
      <c r="BM586" s="99" t="s">
        <v>4170</v>
      </c>
    </row>
    <row r="587" spans="1:65" s="2" customFormat="1" ht="21.75" customHeight="1" x14ac:dyDescent="0.2">
      <c r="A587" s="111"/>
      <c r="B587" s="112"/>
      <c r="C587" s="187" t="s">
        <v>4171</v>
      </c>
      <c r="D587" s="187" t="s">
        <v>207</v>
      </c>
      <c r="E587" s="188" t="s">
        <v>4172</v>
      </c>
      <c r="F587" s="189" t="s">
        <v>4173</v>
      </c>
      <c r="G587" s="190" t="s">
        <v>282</v>
      </c>
      <c r="H587" s="191">
        <v>8</v>
      </c>
      <c r="I587" s="192"/>
      <c r="J587" s="192">
        <f>ROUND(I587*H587,2)</f>
        <v>0</v>
      </c>
      <c r="K587" s="193"/>
      <c r="L587" s="112"/>
      <c r="M587" s="194" t="s">
        <v>1</v>
      </c>
      <c r="N587" s="195" t="s">
        <v>40</v>
      </c>
      <c r="O587" s="196">
        <v>0</v>
      </c>
      <c r="P587" s="196">
        <f>O587*H587</f>
        <v>0</v>
      </c>
      <c r="Q587" s="196">
        <v>0</v>
      </c>
      <c r="R587" s="196">
        <f>Q587*H587</f>
        <v>0</v>
      </c>
      <c r="S587" s="196">
        <v>0</v>
      </c>
      <c r="T587" s="197">
        <f>S587*H587</f>
        <v>0</v>
      </c>
      <c r="U587" s="111"/>
      <c r="V587" s="111"/>
      <c r="W587" s="29"/>
      <c r="X587" s="29"/>
      <c r="Y587" s="29"/>
      <c r="Z587" s="29"/>
      <c r="AA587" s="29"/>
      <c r="AB587" s="29"/>
      <c r="AC587" s="29"/>
      <c r="AD587" s="29"/>
      <c r="AE587" s="29"/>
      <c r="AR587" s="99" t="s">
        <v>211</v>
      </c>
      <c r="AT587" s="99" t="s">
        <v>207</v>
      </c>
      <c r="AU587" s="99" t="s">
        <v>83</v>
      </c>
      <c r="AY587" s="18" t="s">
        <v>204</v>
      </c>
      <c r="BE587" s="100">
        <f>IF(N587="základní",J587,0)</f>
        <v>0</v>
      </c>
      <c r="BF587" s="100">
        <f>IF(N587="snížená",J587,0)</f>
        <v>0</v>
      </c>
      <c r="BG587" s="100">
        <f>IF(N587="zákl. přenesená",J587,0)</f>
        <v>0</v>
      </c>
      <c r="BH587" s="100">
        <f>IF(N587="sníž. přenesená",J587,0)</f>
        <v>0</v>
      </c>
      <c r="BI587" s="100">
        <f>IF(N587="nulová",J587,0)</f>
        <v>0</v>
      </c>
      <c r="BJ587" s="18" t="s">
        <v>81</v>
      </c>
      <c r="BK587" s="100">
        <f>ROUND(I587*H587,2)</f>
        <v>0</v>
      </c>
      <c r="BL587" s="18" t="s">
        <v>211</v>
      </c>
      <c r="BM587" s="99" t="s">
        <v>4174</v>
      </c>
    </row>
    <row r="588" spans="1:65" s="14" customFormat="1" x14ac:dyDescent="0.2">
      <c r="A588" s="198"/>
      <c r="B588" s="199"/>
      <c r="C588" s="198"/>
      <c r="D588" s="200" t="s">
        <v>212</v>
      </c>
      <c r="E588" s="201" t="s">
        <v>1</v>
      </c>
      <c r="F588" s="202" t="s">
        <v>4175</v>
      </c>
      <c r="G588" s="198"/>
      <c r="H588" s="203">
        <v>8</v>
      </c>
      <c r="I588" s="198"/>
      <c r="J588" s="198"/>
      <c r="K588" s="198"/>
      <c r="L588" s="199"/>
      <c r="M588" s="204"/>
      <c r="N588" s="205"/>
      <c r="O588" s="205"/>
      <c r="P588" s="205"/>
      <c r="Q588" s="205"/>
      <c r="R588" s="205"/>
      <c r="S588" s="205"/>
      <c r="T588" s="206"/>
      <c r="U588" s="198"/>
      <c r="V588" s="198"/>
      <c r="AT588" s="102" t="s">
        <v>212</v>
      </c>
      <c r="AU588" s="102" t="s">
        <v>83</v>
      </c>
      <c r="AV588" s="14" t="s">
        <v>83</v>
      </c>
      <c r="AW588" s="14" t="s">
        <v>32</v>
      </c>
      <c r="AX588" s="14" t="s">
        <v>75</v>
      </c>
      <c r="AY588" s="102" t="s">
        <v>204</v>
      </c>
    </row>
    <row r="589" spans="1:65" s="15" customFormat="1" x14ac:dyDescent="0.2">
      <c r="A589" s="207"/>
      <c r="B589" s="208"/>
      <c r="C589" s="207"/>
      <c r="D589" s="200" t="s">
        <v>212</v>
      </c>
      <c r="E589" s="209" t="s">
        <v>1</v>
      </c>
      <c r="F589" s="210" t="s">
        <v>227</v>
      </c>
      <c r="G589" s="207"/>
      <c r="H589" s="211">
        <v>8</v>
      </c>
      <c r="I589" s="207"/>
      <c r="J589" s="207"/>
      <c r="K589" s="207"/>
      <c r="L589" s="208"/>
      <c r="M589" s="212"/>
      <c r="N589" s="213"/>
      <c r="O589" s="213"/>
      <c r="P589" s="213"/>
      <c r="Q589" s="213"/>
      <c r="R589" s="213"/>
      <c r="S589" s="213"/>
      <c r="T589" s="214"/>
      <c r="U589" s="207"/>
      <c r="V589" s="207"/>
      <c r="AT589" s="103" t="s">
        <v>212</v>
      </c>
      <c r="AU589" s="103" t="s">
        <v>83</v>
      </c>
      <c r="AV589" s="15" t="s">
        <v>211</v>
      </c>
      <c r="AW589" s="15" t="s">
        <v>32</v>
      </c>
      <c r="AX589" s="15" t="s">
        <v>81</v>
      </c>
      <c r="AY589" s="103" t="s">
        <v>204</v>
      </c>
    </row>
    <row r="590" spans="1:65" s="2" customFormat="1" ht="21.75" customHeight="1" x14ac:dyDescent="0.2">
      <c r="A590" s="111"/>
      <c r="B590" s="112"/>
      <c r="C590" s="215" t="s">
        <v>1525</v>
      </c>
      <c r="D590" s="215" t="s">
        <v>1071</v>
      </c>
      <c r="E590" s="216" t="s">
        <v>4176</v>
      </c>
      <c r="F590" s="217" t="s">
        <v>4177</v>
      </c>
      <c r="G590" s="218" t="s">
        <v>282</v>
      </c>
      <c r="H590" s="219">
        <v>8</v>
      </c>
      <c r="I590" s="220"/>
      <c r="J590" s="220">
        <f t="shared" ref="J590:J596" si="80">ROUND(I590*H590,2)</f>
        <v>0</v>
      </c>
      <c r="K590" s="221"/>
      <c r="L590" s="222"/>
      <c r="M590" s="223" t="s">
        <v>1</v>
      </c>
      <c r="N590" s="224" t="s">
        <v>40</v>
      </c>
      <c r="O590" s="196">
        <v>0</v>
      </c>
      <c r="P590" s="196">
        <f t="shared" ref="P590:P596" si="81">O590*H590</f>
        <v>0</v>
      </c>
      <c r="Q590" s="196">
        <v>0</v>
      </c>
      <c r="R590" s="196">
        <f t="shared" ref="R590:R596" si="82">Q590*H590</f>
        <v>0</v>
      </c>
      <c r="S590" s="196">
        <v>0</v>
      </c>
      <c r="T590" s="197">
        <f t="shared" ref="T590:T596" si="83">S590*H590</f>
        <v>0</v>
      </c>
      <c r="U590" s="111"/>
      <c r="V590" s="111"/>
      <c r="W590" s="29"/>
      <c r="X590" s="29"/>
      <c r="Y590" s="29"/>
      <c r="Z590" s="29"/>
      <c r="AA590" s="29"/>
      <c r="AB590" s="29"/>
      <c r="AC590" s="29"/>
      <c r="AD590" s="29"/>
      <c r="AE590" s="29"/>
      <c r="AR590" s="99" t="s">
        <v>278</v>
      </c>
      <c r="AT590" s="99" t="s">
        <v>1071</v>
      </c>
      <c r="AU590" s="99" t="s">
        <v>83</v>
      </c>
      <c r="AY590" s="18" t="s">
        <v>204</v>
      </c>
      <c r="BE590" s="100">
        <f t="shared" ref="BE590:BE596" si="84">IF(N590="základní",J590,0)</f>
        <v>0</v>
      </c>
      <c r="BF590" s="100">
        <f t="shared" ref="BF590:BF596" si="85">IF(N590="snížená",J590,0)</f>
        <v>0</v>
      </c>
      <c r="BG590" s="100">
        <f t="shared" ref="BG590:BG596" si="86">IF(N590="zákl. přenesená",J590,0)</f>
        <v>0</v>
      </c>
      <c r="BH590" s="100">
        <f t="shared" ref="BH590:BH596" si="87">IF(N590="sníž. přenesená",J590,0)</f>
        <v>0</v>
      </c>
      <c r="BI590" s="100">
        <f t="shared" ref="BI590:BI596" si="88">IF(N590="nulová",J590,0)</f>
        <v>0</v>
      </c>
      <c r="BJ590" s="18" t="s">
        <v>81</v>
      </c>
      <c r="BK590" s="100">
        <f t="shared" ref="BK590:BK596" si="89">ROUND(I590*H590,2)</f>
        <v>0</v>
      </c>
      <c r="BL590" s="18" t="s">
        <v>211</v>
      </c>
      <c r="BM590" s="99" t="s">
        <v>4178</v>
      </c>
    </row>
    <row r="591" spans="1:65" s="2" customFormat="1" ht="24.2" customHeight="1" x14ac:dyDescent="0.2">
      <c r="A591" s="111"/>
      <c r="B591" s="112"/>
      <c r="C591" s="187" t="s">
        <v>4179</v>
      </c>
      <c r="D591" s="187" t="s">
        <v>207</v>
      </c>
      <c r="E591" s="188" t="s">
        <v>4180</v>
      </c>
      <c r="F591" s="189" t="s">
        <v>4181</v>
      </c>
      <c r="G591" s="190" t="s">
        <v>282</v>
      </c>
      <c r="H591" s="191">
        <v>12</v>
      </c>
      <c r="I591" s="192"/>
      <c r="J591" s="192">
        <f t="shared" si="80"/>
        <v>0</v>
      </c>
      <c r="K591" s="193"/>
      <c r="L591" s="112"/>
      <c r="M591" s="194" t="s">
        <v>1</v>
      </c>
      <c r="N591" s="195" t="s">
        <v>40</v>
      </c>
      <c r="O591" s="196">
        <v>0</v>
      </c>
      <c r="P591" s="196">
        <f t="shared" si="81"/>
        <v>0</v>
      </c>
      <c r="Q591" s="196">
        <v>0</v>
      </c>
      <c r="R591" s="196">
        <f t="shared" si="82"/>
        <v>0</v>
      </c>
      <c r="S591" s="196">
        <v>0</v>
      </c>
      <c r="T591" s="197">
        <f t="shared" si="83"/>
        <v>0</v>
      </c>
      <c r="U591" s="111"/>
      <c r="V591" s="111"/>
      <c r="W591" s="29"/>
      <c r="X591" s="29"/>
      <c r="Y591" s="29"/>
      <c r="Z591" s="29"/>
      <c r="AA591" s="29"/>
      <c r="AB591" s="29"/>
      <c r="AC591" s="29"/>
      <c r="AD591" s="29"/>
      <c r="AE591" s="29"/>
      <c r="AR591" s="99" t="s">
        <v>211</v>
      </c>
      <c r="AT591" s="99" t="s">
        <v>207</v>
      </c>
      <c r="AU591" s="99" t="s">
        <v>83</v>
      </c>
      <c r="AY591" s="18" t="s">
        <v>204</v>
      </c>
      <c r="BE591" s="100">
        <f t="shared" si="84"/>
        <v>0</v>
      </c>
      <c r="BF591" s="100">
        <f t="shared" si="85"/>
        <v>0</v>
      </c>
      <c r="BG591" s="100">
        <f t="shared" si="86"/>
        <v>0</v>
      </c>
      <c r="BH591" s="100">
        <f t="shared" si="87"/>
        <v>0</v>
      </c>
      <c r="BI591" s="100">
        <f t="shared" si="88"/>
        <v>0</v>
      </c>
      <c r="BJ591" s="18" t="s">
        <v>81</v>
      </c>
      <c r="BK591" s="100">
        <f t="shared" si="89"/>
        <v>0</v>
      </c>
      <c r="BL591" s="18" t="s">
        <v>211</v>
      </c>
      <c r="BM591" s="99" t="s">
        <v>4182</v>
      </c>
    </row>
    <row r="592" spans="1:65" s="2" customFormat="1" ht="21.75" customHeight="1" x14ac:dyDescent="0.2">
      <c r="A592" s="111"/>
      <c r="B592" s="112"/>
      <c r="C592" s="215" t="s">
        <v>1530</v>
      </c>
      <c r="D592" s="215" t="s">
        <v>1071</v>
      </c>
      <c r="E592" s="216" t="s">
        <v>4183</v>
      </c>
      <c r="F592" s="217" t="s">
        <v>4184</v>
      </c>
      <c r="G592" s="218" t="s">
        <v>282</v>
      </c>
      <c r="H592" s="219">
        <v>12</v>
      </c>
      <c r="I592" s="220"/>
      <c r="J592" s="220">
        <f t="shared" si="80"/>
        <v>0</v>
      </c>
      <c r="K592" s="221"/>
      <c r="L592" s="222"/>
      <c r="M592" s="223" t="s">
        <v>1</v>
      </c>
      <c r="N592" s="224" t="s">
        <v>40</v>
      </c>
      <c r="O592" s="196">
        <v>0</v>
      </c>
      <c r="P592" s="196">
        <f t="shared" si="81"/>
        <v>0</v>
      </c>
      <c r="Q592" s="196">
        <v>0</v>
      </c>
      <c r="R592" s="196">
        <f t="shared" si="82"/>
        <v>0</v>
      </c>
      <c r="S592" s="196">
        <v>0</v>
      </c>
      <c r="T592" s="197">
        <f t="shared" si="83"/>
        <v>0</v>
      </c>
      <c r="U592" s="111"/>
      <c r="V592" s="111"/>
      <c r="W592" s="29"/>
      <c r="X592" s="29"/>
      <c r="Y592" s="29"/>
      <c r="Z592" s="29"/>
      <c r="AA592" s="29"/>
      <c r="AB592" s="29"/>
      <c r="AC592" s="29"/>
      <c r="AD592" s="29"/>
      <c r="AE592" s="29"/>
      <c r="AR592" s="99" t="s">
        <v>278</v>
      </c>
      <c r="AT592" s="99" t="s">
        <v>1071</v>
      </c>
      <c r="AU592" s="99" t="s">
        <v>83</v>
      </c>
      <c r="AY592" s="18" t="s">
        <v>204</v>
      </c>
      <c r="BE592" s="100">
        <f t="shared" si="84"/>
        <v>0</v>
      </c>
      <c r="BF592" s="100">
        <f t="shared" si="85"/>
        <v>0</v>
      </c>
      <c r="BG592" s="100">
        <f t="shared" si="86"/>
        <v>0</v>
      </c>
      <c r="BH592" s="100">
        <f t="shared" si="87"/>
        <v>0</v>
      </c>
      <c r="BI592" s="100">
        <f t="shared" si="88"/>
        <v>0</v>
      </c>
      <c r="BJ592" s="18" t="s">
        <v>81</v>
      </c>
      <c r="BK592" s="100">
        <f t="shared" si="89"/>
        <v>0</v>
      </c>
      <c r="BL592" s="18" t="s">
        <v>211</v>
      </c>
      <c r="BM592" s="99" t="s">
        <v>4185</v>
      </c>
    </row>
    <row r="593" spans="1:65" s="2" customFormat="1" ht="16.5" customHeight="1" x14ac:dyDescent="0.2">
      <c r="A593" s="111"/>
      <c r="B593" s="112"/>
      <c r="C593" s="215" t="s">
        <v>4186</v>
      </c>
      <c r="D593" s="215" t="s">
        <v>1071</v>
      </c>
      <c r="E593" s="216" t="s">
        <v>4187</v>
      </c>
      <c r="F593" s="217" t="s">
        <v>4188</v>
      </c>
      <c r="G593" s="218" t="s">
        <v>282</v>
      </c>
      <c r="H593" s="219">
        <v>24</v>
      </c>
      <c r="I593" s="220"/>
      <c r="J593" s="220">
        <f t="shared" si="80"/>
        <v>0</v>
      </c>
      <c r="K593" s="221"/>
      <c r="L593" s="222"/>
      <c r="M593" s="223" t="s">
        <v>1</v>
      </c>
      <c r="N593" s="224" t="s">
        <v>40</v>
      </c>
      <c r="O593" s="196">
        <v>0</v>
      </c>
      <c r="P593" s="196">
        <f t="shared" si="81"/>
        <v>0</v>
      </c>
      <c r="Q593" s="196">
        <v>0</v>
      </c>
      <c r="R593" s="196">
        <f t="shared" si="82"/>
        <v>0</v>
      </c>
      <c r="S593" s="196">
        <v>0</v>
      </c>
      <c r="T593" s="197">
        <f t="shared" si="83"/>
        <v>0</v>
      </c>
      <c r="U593" s="111"/>
      <c r="V593" s="111"/>
      <c r="W593" s="29"/>
      <c r="X593" s="29"/>
      <c r="Y593" s="29"/>
      <c r="Z593" s="29"/>
      <c r="AA593" s="29"/>
      <c r="AB593" s="29"/>
      <c r="AC593" s="29"/>
      <c r="AD593" s="29"/>
      <c r="AE593" s="29"/>
      <c r="AR593" s="99" t="s">
        <v>278</v>
      </c>
      <c r="AT593" s="99" t="s">
        <v>1071</v>
      </c>
      <c r="AU593" s="99" t="s">
        <v>83</v>
      </c>
      <c r="AY593" s="18" t="s">
        <v>204</v>
      </c>
      <c r="BE593" s="100">
        <f t="shared" si="84"/>
        <v>0</v>
      </c>
      <c r="BF593" s="100">
        <f t="shared" si="85"/>
        <v>0</v>
      </c>
      <c r="BG593" s="100">
        <f t="shared" si="86"/>
        <v>0</v>
      </c>
      <c r="BH593" s="100">
        <f t="shared" si="87"/>
        <v>0</v>
      </c>
      <c r="BI593" s="100">
        <f t="shared" si="88"/>
        <v>0</v>
      </c>
      <c r="BJ593" s="18" t="s">
        <v>81</v>
      </c>
      <c r="BK593" s="100">
        <f t="shared" si="89"/>
        <v>0</v>
      </c>
      <c r="BL593" s="18" t="s">
        <v>211</v>
      </c>
      <c r="BM593" s="99" t="s">
        <v>4189</v>
      </c>
    </row>
    <row r="594" spans="1:65" s="2" customFormat="1" ht="37.9" customHeight="1" x14ac:dyDescent="0.2">
      <c r="A594" s="111"/>
      <c r="B594" s="112"/>
      <c r="C594" s="187" t="s">
        <v>1534</v>
      </c>
      <c r="D594" s="187" t="s">
        <v>207</v>
      </c>
      <c r="E594" s="188" t="s">
        <v>4190</v>
      </c>
      <c r="F594" s="189" t="s">
        <v>4191</v>
      </c>
      <c r="G594" s="190" t="s">
        <v>367</v>
      </c>
      <c r="H594" s="191">
        <v>48</v>
      </c>
      <c r="I594" s="192"/>
      <c r="J594" s="192">
        <f t="shared" si="80"/>
        <v>0</v>
      </c>
      <c r="K594" s="193"/>
      <c r="L594" s="112"/>
      <c r="M594" s="194" t="s">
        <v>1</v>
      </c>
      <c r="N594" s="195" t="s">
        <v>40</v>
      </c>
      <c r="O594" s="196">
        <v>0</v>
      </c>
      <c r="P594" s="196">
        <f t="shared" si="81"/>
        <v>0</v>
      </c>
      <c r="Q594" s="196">
        <v>0</v>
      </c>
      <c r="R594" s="196">
        <f t="shared" si="82"/>
        <v>0</v>
      </c>
      <c r="S594" s="196">
        <v>0</v>
      </c>
      <c r="T594" s="197">
        <f t="shared" si="83"/>
        <v>0</v>
      </c>
      <c r="U594" s="111"/>
      <c r="V594" s="111"/>
      <c r="W594" s="29"/>
      <c r="X594" s="29"/>
      <c r="Y594" s="29"/>
      <c r="Z594" s="29"/>
      <c r="AA594" s="29"/>
      <c r="AB594" s="29"/>
      <c r="AC594" s="29"/>
      <c r="AD594" s="29"/>
      <c r="AE594" s="29"/>
      <c r="AR594" s="99" t="s">
        <v>211</v>
      </c>
      <c r="AT594" s="99" t="s">
        <v>207</v>
      </c>
      <c r="AU594" s="99" t="s">
        <v>83</v>
      </c>
      <c r="AY594" s="18" t="s">
        <v>204</v>
      </c>
      <c r="BE594" s="100">
        <f t="shared" si="84"/>
        <v>0</v>
      </c>
      <c r="BF594" s="100">
        <f t="shared" si="85"/>
        <v>0</v>
      </c>
      <c r="BG594" s="100">
        <f t="shared" si="86"/>
        <v>0</v>
      </c>
      <c r="BH594" s="100">
        <f t="shared" si="87"/>
        <v>0</v>
      </c>
      <c r="BI594" s="100">
        <f t="shared" si="88"/>
        <v>0</v>
      </c>
      <c r="BJ594" s="18" t="s">
        <v>81</v>
      </c>
      <c r="BK594" s="100">
        <f t="shared" si="89"/>
        <v>0</v>
      </c>
      <c r="BL594" s="18" t="s">
        <v>211</v>
      </c>
      <c r="BM594" s="99" t="s">
        <v>4192</v>
      </c>
    </row>
    <row r="595" spans="1:65" s="2" customFormat="1" ht="16.5" customHeight="1" x14ac:dyDescent="0.2">
      <c r="A595" s="111"/>
      <c r="B595" s="112"/>
      <c r="C595" s="215" t="s">
        <v>4193</v>
      </c>
      <c r="D595" s="215" t="s">
        <v>1071</v>
      </c>
      <c r="E595" s="216" t="s">
        <v>4194</v>
      </c>
      <c r="F595" s="217" t="s">
        <v>4195</v>
      </c>
      <c r="G595" s="218" t="s">
        <v>2249</v>
      </c>
      <c r="H595" s="219">
        <v>29.76</v>
      </c>
      <c r="I595" s="220"/>
      <c r="J595" s="220">
        <f t="shared" si="80"/>
        <v>0</v>
      </c>
      <c r="K595" s="221"/>
      <c r="L595" s="222"/>
      <c r="M595" s="223" t="s">
        <v>1</v>
      </c>
      <c r="N595" s="224" t="s">
        <v>40</v>
      </c>
      <c r="O595" s="196">
        <v>0</v>
      </c>
      <c r="P595" s="196">
        <f t="shared" si="81"/>
        <v>0</v>
      </c>
      <c r="Q595" s="196">
        <v>0</v>
      </c>
      <c r="R595" s="196">
        <f t="shared" si="82"/>
        <v>0</v>
      </c>
      <c r="S595" s="196">
        <v>0</v>
      </c>
      <c r="T595" s="197">
        <f t="shared" si="83"/>
        <v>0</v>
      </c>
      <c r="U595" s="111"/>
      <c r="V595" s="111"/>
      <c r="W595" s="29"/>
      <c r="X595" s="29"/>
      <c r="Y595" s="29"/>
      <c r="Z595" s="29"/>
      <c r="AA595" s="29"/>
      <c r="AB595" s="29"/>
      <c r="AC595" s="29"/>
      <c r="AD595" s="29"/>
      <c r="AE595" s="29"/>
      <c r="AR595" s="99" t="s">
        <v>278</v>
      </c>
      <c r="AT595" s="99" t="s">
        <v>1071</v>
      </c>
      <c r="AU595" s="99" t="s">
        <v>83</v>
      </c>
      <c r="AY595" s="18" t="s">
        <v>204</v>
      </c>
      <c r="BE595" s="100">
        <f t="shared" si="84"/>
        <v>0</v>
      </c>
      <c r="BF595" s="100">
        <f t="shared" si="85"/>
        <v>0</v>
      </c>
      <c r="BG595" s="100">
        <f t="shared" si="86"/>
        <v>0</v>
      </c>
      <c r="BH595" s="100">
        <f t="shared" si="87"/>
        <v>0</v>
      </c>
      <c r="BI595" s="100">
        <f t="shared" si="88"/>
        <v>0</v>
      </c>
      <c r="BJ595" s="18" t="s">
        <v>81</v>
      </c>
      <c r="BK595" s="100">
        <f t="shared" si="89"/>
        <v>0</v>
      </c>
      <c r="BL595" s="18" t="s">
        <v>211</v>
      </c>
      <c r="BM595" s="99" t="s">
        <v>4196</v>
      </c>
    </row>
    <row r="596" spans="1:65" s="2" customFormat="1" ht="49.15" customHeight="1" x14ac:dyDescent="0.2">
      <c r="A596" s="111"/>
      <c r="B596" s="112"/>
      <c r="C596" s="187" t="s">
        <v>1538</v>
      </c>
      <c r="D596" s="187" t="s">
        <v>207</v>
      </c>
      <c r="E596" s="188" t="s">
        <v>4197</v>
      </c>
      <c r="F596" s="189" t="s">
        <v>4198</v>
      </c>
      <c r="G596" s="190" t="s">
        <v>367</v>
      </c>
      <c r="H596" s="191">
        <v>200</v>
      </c>
      <c r="I596" s="192"/>
      <c r="J596" s="192">
        <f t="shared" si="80"/>
        <v>0</v>
      </c>
      <c r="K596" s="193"/>
      <c r="L596" s="112"/>
      <c r="M596" s="194" t="s">
        <v>1</v>
      </c>
      <c r="N596" s="195" t="s">
        <v>40</v>
      </c>
      <c r="O596" s="196">
        <v>0</v>
      </c>
      <c r="P596" s="196">
        <f t="shared" si="81"/>
        <v>0</v>
      </c>
      <c r="Q596" s="196">
        <v>0</v>
      </c>
      <c r="R596" s="196">
        <f t="shared" si="82"/>
        <v>0</v>
      </c>
      <c r="S596" s="196">
        <v>0</v>
      </c>
      <c r="T596" s="197">
        <f t="shared" si="83"/>
        <v>0</v>
      </c>
      <c r="U596" s="111"/>
      <c r="V596" s="111"/>
      <c r="W596" s="29"/>
      <c r="X596" s="29"/>
      <c r="Y596" s="29"/>
      <c r="Z596" s="29"/>
      <c r="AA596" s="29"/>
      <c r="AB596" s="29"/>
      <c r="AC596" s="29"/>
      <c r="AD596" s="29"/>
      <c r="AE596" s="29"/>
      <c r="AR596" s="99" t="s">
        <v>211</v>
      </c>
      <c r="AT596" s="99" t="s">
        <v>207</v>
      </c>
      <c r="AU596" s="99" t="s">
        <v>83</v>
      </c>
      <c r="AY596" s="18" t="s">
        <v>204</v>
      </c>
      <c r="BE596" s="100">
        <f t="shared" si="84"/>
        <v>0</v>
      </c>
      <c r="BF596" s="100">
        <f t="shared" si="85"/>
        <v>0</v>
      </c>
      <c r="BG596" s="100">
        <f t="shared" si="86"/>
        <v>0</v>
      </c>
      <c r="BH596" s="100">
        <f t="shared" si="87"/>
        <v>0</v>
      </c>
      <c r="BI596" s="100">
        <f t="shared" si="88"/>
        <v>0</v>
      </c>
      <c r="BJ596" s="18" t="s">
        <v>81</v>
      </c>
      <c r="BK596" s="100">
        <f t="shared" si="89"/>
        <v>0</v>
      </c>
      <c r="BL596" s="18" t="s">
        <v>211</v>
      </c>
      <c r="BM596" s="99" t="s">
        <v>4199</v>
      </c>
    </row>
    <row r="597" spans="1:65" s="14" customFormat="1" x14ac:dyDescent="0.2">
      <c r="A597" s="198"/>
      <c r="B597" s="199"/>
      <c r="C597" s="198"/>
      <c r="D597" s="200" t="s">
        <v>212</v>
      </c>
      <c r="E597" s="201" t="s">
        <v>1</v>
      </c>
      <c r="F597" s="202" t="s">
        <v>4200</v>
      </c>
      <c r="G597" s="198"/>
      <c r="H597" s="203">
        <v>190</v>
      </c>
      <c r="I597" s="198"/>
      <c r="J597" s="198"/>
      <c r="K597" s="198"/>
      <c r="L597" s="199"/>
      <c r="M597" s="204"/>
      <c r="N597" s="205"/>
      <c r="O597" s="205"/>
      <c r="P597" s="205"/>
      <c r="Q597" s="205"/>
      <c r="R597" s="205"/>
      <c r="S597" s="205"/>
      <c r="T597" s="206"/>
      <c r="U597" s="198"/>
      <c r="V597" s="198"/>
      <c r="AT597" s="102" t="s">
        <v>212</v>
      </c>
      <c r="AU597" s="102" t="s">
        <v>83</v>
      </c>
      <c r="AV597" s="14" t="s">
        <v>83</v>
      </c>
      <c r="AW597" s="14" t="s">
        <v>32</v>
      </c>
      <c r="AX597" s="14" t="s">
        <v>75</v>
      </c>
      <c r="AY597" s="102" t="s">
        <v>204</v>
      </c>
    </row>
    <row r="598" spans="1:65" s="14" customFormat="1" x14ac:dyDescent="0.2">
      <c r="A598" s="198"/>
      <c r="B598" s="199"/>
      <c r="C598" s="198"/>
      <c r="D598" s="200" t="s">
        <v>212</v>
      </c>
      <c r="E598" s="201" t="s">
        <v>1</v>
      </c>
      <c r="F598" s="202" t="s">
        <v>4201</v>
      </c>
      <c r="G598" s="198"/>
      <c r="H598" s="203">
        <v>10</v>
      </c>
      <c r="I598" s="198"/>
      <c r="J598" s="198"/>
      <c r="K598" s="198"/>
      <c r="L598" s="199"/>
      <c r="M598" s="204"/>
      <c r="N598" s="205"/>
      <c r="O598" s="205"/>
      <c r="P598" s="205"/>
      <c r="Q598" s="205"/>
      <c r="R598" s="205"/>
      <c r="S598" s="205"/>
      <c r="T598" s="206"/>
      <c r="U598" s="198"/>
      <c r="V598" s="198"/>
      <c r="AT598" s="102" t="s">
        <v>212</v>
      </c>
      <c r="AU598" s="102" t="s">
        <v>83</v>
      </c>
      <c r="AV598" s="14" t="s">
        <v>83</v>
      </c>
      <c r="AW598" s="14" t="s">
        <v>32</v>
      </c>
      <c r="AX598" s="14" t="s">
        <v>75</v>
      </c>
      <c r="AY598" s="102" t="s">
        <v>204</v>
      </c>
    </row>
    <row r="599" spans="1:65" s="15" customFormat="1" x14ac:dyDescent="0.2">
      <c r="A599" s="207"/>
      <c r="B599" s="208"/>
      <c r="C599" s="207"/>
      <c r="D599" s="200" t="s">
        <v>212</v>
      </c>
      <c r="E599" s="209" t="s">
        <v>1</v>
      </c>
      <c r="F599" s="210" t="s">
        <v>227</v>
      </c>
      <c r="G599" s="207"/>
      <c r="H599" s="211">
        <v>200</v>
      </c>
      <c r="I599" s="207"/>
      <c r="J599" s="207"/>
      <c r="K599" s="207"/>
      <c r="L599" s="208"/>
      <c r="M599" s="212"/>
      <c r="N599" s="213"/>
      <c r="O599" s="213"/>
      <c r="P599" s="213"/>
      <c r="Q599" s="213"/>
      <c r="R599" s="213"/>
      <c r="S599" s="213"/>
      <c r="T599" s="214"/>
      <c r="U599" s="207"/>
      <c r="V599" s="207"/>
      <c r="AT599" s="103" t="s">
        <v>212</v>
      </c>
      <c r="AU599" s="103" t="s">
        <v>83</v>
      </c>
      <c r="AV599" s="15" t="s">
        <v>211</v>
      </c>
      <c r="AW599" s="15" t="s">
        <v>32</v>
      </c>
      <c r="AX599" s="15" t="s">
        <v>81</v>
      </c>
      <c r="AY599" s="103" t="s">
        <v>204</v>
      </c>
    </row>
    <row r="600" spans="1:65" s="2" customFormat="1" ht="16.5" customHeight="1" x14ac:dyDescent="0.2">
      <c r="A600" s="111"/>
      <c r="B600" s="112"/>
      <c r="C600" s="215" t="s">
        <v>4202</v>
      </c>
      <c r="D600" s="215" t="s">
        <v>1071</v>
      </c>
      <c r="E600" s="216" t="s">
        <v>4203</v>
      </c>
      <c r="F600" s="217" t="s">
        <v>4204</v>
      </c>
      <c r="G600" s="218" t="s">
        <v>2249</v>
      </c>
      <c r="H600" s="219">
        <v>190</v>
      </c>
      <c r="I600" s="220"/>
      <c r="J600" s="220">
        <f t="shared" ref="J600:J607" si="90">ROUND(I600*H600,2)</f>
        <v>0</v>
      </c>
      <c r="K600" s="221"/>
      <c r="L600" s="222"/>
      <c r="M600" s="223" t="s">
        <v>1</v>
      </c>
      <c r="N600" s="224" t="s">
        <v>40</v>
      </c>
      <c r="O600" s="196">
        <v>0</v>
      </c>
      <c r="P600" s="196">
        <f t="shared" ref="P600:P607" si="91">O600*H600</f>
        <v>0</v>
      </c>
      <c r="Q600" s="196">
        <v>0</v>
      </c>
      <c r="R600" s="196">
        <f t="shared" ref="R600:R607" si="92">Q600*H600</f>
        <v>0</v>
      </c>
      <c r="S600" s="196">
        <v>0</v>
      </c>
      <c r="T600" s="197">
        <f t="shared" ref="T600:T607" si="93">S600*H600</f>
        <v>0</v>
      </c>
      <c r="U600" s="111"/>
      <c r="V600" s="111"/>
      <c r="W600" s="29"/>
      <c r="X600" s="29"/>
      <c r="Y600" s="29"/>
      <c r="Z600" s="29"/>
      <c r="AA600" s="29"/>
      <c r="AB600" s="29"/>
      <c r="AC600" s="29"/>
      <c r="AD600" s="29"/>
      <c r="AE600" s="29"/>
      <c r="AR600" s="99" t="s">
        <v>278</v>
      </c>
      <c r="AT600" s="99" t="s">
        <v>1071</v>
      </c>
      <c r="AU600" s="99" t="s">
        <v>83</v>
      </c>
      <c r="AY600" s="18" t="s">
        <v>204</v>
      </c>
      <c r="BE600" s="100">
        <f t="shared" ref="BE600:BE607" si="94">IF(N600="základní",J600,0)</f>
        <v>0</v>
      </c>
      <c r="BF600" s="100">
        <f t="shared" ref="BF600:BF607" si="95">IF(N600="snížená",J600,0)</f>
        <v>0</v>
      </c>
      <c r="BG600" s="100">
        <f t="shared" ref="BG600:BG607" si="96">IF(N600="zákl. přenesená",J600,0)</f>
        <v>0</v>
      </c>
      <c r="BH600" s="100">
        <f t="shared" ref="BH600:BH607" si="97">IF(N600="sníž. přenesená",J600,0)</f>
        <v>0</v>
      </c>
      <c r="BI600" s="100">
        <f t="shared" ref="BI600:BI607" si="98">IF(N600="nulová",J600,0)</f>
        <v>0</v>
      </c>
      <c r="BJ600" s="18" t="s">
        <v>81</v>
      </c>
      <c r="BK600" s="100">
        <f t="shared" ref="BK600:BK607" si="99">ROUND(I600*H600,2)</f>
        <v>0</v>
      </c>
      <c r="BL600" s="18" t="s">
        <v>211</v>
      </c>
      <c r="BM600" s="99" t="s">
        <v>4205</v>
      </c>
    </row>
    <row r="601" spans="1:65" s="2" customFormat="1" ht="24.2" customHeight="1" x14ac:dyDescent="0.2">
      <c r="A601" s="111"/>
      <c r="B601" s="112"/>
      <c r="C601" s="187" t="s">
        <v>1541</v>
      </c>
      <c r="D601" s="187" t="s">
        <v>207</v>
      </c>
      <c r="E601" s="188" t="s">
        <v>4206</v>
      </c>
      <c r="F601" s="189" t="s">
        <v>4207</v>
      </c>
      <c r="G601" s="190" t="s">
        <v>282</v>
      </c>
      <c r="H601" s="191">
        <v>34</v>
      </c>
      <c r="I601" s="192"/>
      <c r="J601" s="192">
        <f t="shared" si="90"/>
        <v>0</v>
      </c>
      <c r="K601" s="193"/>
      <c r="L601" s="112"/>
      <c r="M601" s="194" t="s">
        <v>1</v>
      </c>
      <c r="N601" s="195" t="s">
        <v>40</v>
      </c>
      <c r="O601" s="196">
        <v>0</v>
      </c>
      <c r="P601" s="196">
        <f t="shared" si="91"/>
        <v>0</v>
      </c>
      <c r="Q601" s="196">
        <v>0</v>
      </c>
      <c r="R601" s="196">
        <f t="shared" si="92"/>
        <v>0</v>
      </c>
      <c r="S601" s="196">
        <v>0</v>
      </c>
      <c r="T601" s="197">
        <f t="shared" si="93"/>
        <v>0</v>
      </c>
      <c r="U601" s="111"/>
      <c r="V601" s="111"/>
      <c r="W601" s="29"/>
      <c r="X601" s="29"/>
      <c r="Y601" s="29"/>
      <c r="Z601" s="29"/>
      <c r="AA601" s="29"/>
      <c r="AB601" s="29"/>
      <c r="AC601" s="29"/>
      <c r="AD601" s="29"/>
      <c r="AE601" s="29"/>
      <c r="AR601" s="99" t="s">
        <v>211</v>
      </c>
      <c r="AT601" s="99" t="s">
        <v>207</v>
      </c>
      <c r="AU601" s="99" t="s">
        <v>83</v>
      </c>
      <c r="AY601" s="18" t="s">
        <v>204</v>
      </c>
      <c r="BE601" s="100">
        <f t="shared" si="94"/>
        <v>0</v>
      </c>
      <c r="BF601" s="100">
        <f t="shared" si="95"/>
        <v>0</v>
      </c>
      <c r="BG601" s="100">
        <f t="shared" si="96"/>
        <v>0</v>
      </c>
      <c r="BH601" s="100">
        <f t="shared" si="97"/>
        <v>0</v>
      </c>
      <c r="BI601" s="100">
        <f t="shared" si="98"/>
        <v>0</v>
      </c>
      <c r="BJ601" s="18" t="s">
        <v>81</v>
      </c>
      <c r="BK601" s="100">
        <f t="shared" si="99"/>
        <v>0</v>
      </c>
      <c r="BL601" s="18" t="s">
        <v>211</v>
      </c>
      <c r="BM601" s="99" t="s">
        <v>4208</v>
      </c>
    </row>
    <row r="602" spans="1:65" s="2" customFormat="1" ht="24.2" customHeight="1" x14ac:dyDescent="0.2">
      <c r="A602" s="111"/>
      <c r="B602" s="112"/>
      <c r="C602" s="215" t="s">
        <v>4209</v>
      </c>
      <c r="D602" s="215" t="s">
        <v>1071</v>
      </c>
      <c r="E602" s="216" t="s">
        <v>4210</v>
      </c>
      <c r="F602" s="217" t="s">
        <v>4211</v>
      </c>
      <c r="G602" s="218" t="s">
        <v>282</v>
      </c>
      <c r="H602" s="219">
        <v>22</v>
      </c>
      <c r="I602" s="220"/>
      <c r="J602" s="220">
        <f t="shared" si="90"/>
        <v>0</v>
      </c>
      <c r="K602" s="221"/>
      <c r="L602" s="222"/>
      <c r="M602" s="223" t="s">
        <v>1</v>
      </c>
      <c r="N602" s="224" t="s">
        <v>40</v>
      </c>
      <c r="O602" s="196">
        <v>0</v>
      </c>
      <c r="P602" s="196">
        <f t="shared" si="91"/>
        <v>0</v>
      </c>
      <c r="Q602" s="196">
        <v>0</v>
      </c>
      <c r="R602" s="196">
        <f t="shared" si="92"/>
        <v>0</v>
      </c>
      <c r="S602" s="196">
        <v>0</v>
      </c>
      <c r="T602" s="197">
        <f t="shared" si="93"/>
        <v>0</v>
      </c>
      <c r="U602" s="111"/>
      <c r="V602" s="111"/>
      <c r="W602" s="29"/>
      <c r="X602" s="29"/>
      <c r="Y602" s="29"/>
      <c r="Z602" s="29"/>
      <c r="AA602" s="29"/>
      <c r="AB602" s="29"/>
      <c r="AC602" s="29"/>
      <c r="AD602" s="29"/>
      <c r="AE602" s="29"/>
      <c r="AR602" s="99" t="s">
        <v>278</v>
      </c>
      <c r="AT602" s="99" t="s">
        <v>1071</v>
      </c>
      <c r="AU602" s="99" t="s">
        <v>83</v>
      </c>
      <c r="AY602" s="18" t="s">
        <v>204</v>
      </c>
      <c r="BE602" s="100">
        <f t="shared" si="94"/>
        <v>0</v>
      </c>
      <c r="BF602" s="100">
        <f t="shared" si="95"/>
        <v>0</v>
      </c>
      <c r="BG602" s="100">
        <f t="shared" si="96"/>
        <v>0</v>
      </c>
      <c r="BH602" s="100">
        <f t="shared" si="97"/>
        <v>0</v>
      </c>
      <c r="BI602" s="100">
        <f t="shared" si="98"/>
        <v>0</v>
      </c>
      <c r="BJ602" s="18" t="s">
        <v>81</v>
      </c>
      <c r="BK602" s="100">
        <f t="shared" si="99"/>
        <v>0</v>
      </c>
      <c r="BL602" s="18" t="s">
        <v>211</v>
      </c>
      <c r="BM602" s="99" t="s">
        <v>4212</v>
      </c>
    </row>
    <row r="603" spans="1:65" s="2" customFormat="1" ht="24.2" customHeight="1" x14ac:dyDescent="0.2">
      <c r="A603" s="111"/>
      <c r="B603" s="112"/>
      <c r="C603" s="215" t="s">
        <v>1545</v>
      </c>
      <c r="D603" s="215" t="s">
        <v>1071</v>
      </c>
      <c r="E603" s="216" t="s">
        <v>4213</v>
      </c>
      <c r="F603" s="217" t="s">
        <v>4214</v>
      </c>
      <c r="G603" s="218" t="s">
        <v>282</v>
      </c>
      <c r="H603" s="219">
        <v>12</v>
      </c>
      <c r="I603" s="220"/>
      <c r="J603" s="220">
        <f t="shared" si="90"/>
        <v>0</v>
      </c>
      <c r="K603" s="221"/>
      <c r="L603" s="222"/>
      <c r="M603" s="223" t="s">
        <v>1</v>
      </c>
      <c r="N603" s="224" t="s">
        <v>40</v>
      </c>
      <c r="O603" s="196">
        <v>0</v>
      </c>
      <c r="P603" s="196">
        <f t="shared" si="91"/>
        <v>0</v>
      </c>
      <c r="Q603" s="196">
        <v>0</v>
      </c>
      <c r="R603" s="196">
        <f t="shared" si="92"/>
        <v>0</v>
      </c>
      <c r="S603" s="196">
        <v>0</v>
      </c>
      <c r="T603" s="197">
        <f t="shared" si="93"/>
        <v>0</v>
      </c>
      <c r="U603" s="111"/>
      <c r="V603" s="111"/>
      <c r="W603" s="29"/>
      <c r="X603" s="29"/>
      <c r="Y603" s="29"/>
      <c r="Z603" s="29"/>
      <c r="AA603" s="29"/>
      <c r="AB603" s="29"/>
      <c r="AC603" s="29"/>
      <c r="AD603" s="29"/>
      <c r="AE603" s="29"/>
      <c r="AR603" s="99" t="s">
        <v>278</v>
      </c>
      <c r="AT603" s="99" t="s">
        <v>1071</v>
      </c>
      <c r="AU603" s="99" t="s">
        <v>83</v>
      </c>
      <c r="AY603" s="18" t="s">
        <v>204</v>
      </c>
      <c r="BE603" s="100">
        <f t="shared" si="94"/>
        <v>0</v>
      </c>
      <c r="BF603" s="100">
        <f t="shared" si="95"/>
        <v>0</v>
      </c>
      <c r="BG603" s="100">
        <f t="shared" si="96"/>
        <v>0</v>
      </c>
      <c r="BH603" s="100">
        <f t="shared" si="97"/>
        <v>0</v>
      </c>
      <c r="BI603" s="100">
        <f t="shared" si="98"/>
        <v>0</v>
      </c>
      <c r="BJ603" s="18" t="s">
        <v>81</v>
      </c>
      <c r="BK603" s="100">
        <f t="shared" si="99"/>
        <v>0</v>
      </c>
      <c r="BL603" s="18" t="s">
        <v>211</v>
      </c>
      <c r="BM603" s="99" t="s">
        <v>4215</v>
      </c>
    </row>
    <row r="604" spans="1:65" s="2" customFormat="1" ht="24.2" customHeight="1" x14ac:dyDescent="0.2">
      <c r="A604" s="111"/>
      <c r="B604" s="112"/>
      <c r="C604" s="187" t="s">
        <v>4216</v>
      </c>
      <c r="D604" s="187" t="s">
        <v>207</v>
      </c>
      <c r="E604" s="188" t="s">
        <v>4217</v>
      </c>
      <c r="F604" s="189" t="s">
        <v>4218</v>
      </c>
      <c r="G604" s="190" t="s">
        <v>282</v>
      </c>
      <c r="H604" s="191">
        <v>12</v>
      </c>
      <c r="I604" s="192"/>
      <c r="J604" s="192">
        <f t="shared" si="90"/>
        <v>0</v>
      </c>
      <c r="K604" s="193"/>
      <c r="L604" s="112"/>
      <c r="M604" s="194" t="s">
        <v>1</v>
      </c>
      <c r="N604" s="195" t="s">
        <v>40</v>
      </c>
      <c r="O604" s="196">
        <v>0</v>
      </c>
      <c r="P604" s="196">
        <f t="shared" si="91"/>
        <v>0</v>
      </c>
      <c r="Q604" s="196">
        <v>0</v>
      </c>
      <c r="R604" s="196">
        <f t="shared" si="92"/>
        <v>0</v>
      </c>
      <c r="S604" s="196">
        <v>0</v>
      </c>
      <c r="T604" s="197">
        <f t="shared" si="93"/>
        <v>0</v>
      </c>
      <c r="U604" s="111"/>
      <c r="V604" s="111"/>
      <c r="W604" s="29"/>
      <c r="X604" s="29"/>
      <c r="Y604" s="29"/>
      <c r="Z604" s="29"/>
      <c r="AA604" s="29"/>
      <c r="AB604" s="29"/>
      <c r="AC604" s="29"/>
      <c r="AD604" s="29"/>
      <c r="AE604" s="29"/>
      <c r="AR604" s="99" t="s">
        <v>211</v>
      </c>
      <c r="AT604" s="99" t="s">
        <v>207</v>
      </c>
      <c r="AU604" s="99" t="s">
        <v>83</v>
      </c>
      <c r="AY604" s="18" t="s">
        <v>204</v>
      </c>
      <c r="BE604" s="100">
        <f t="shared" si="94"/>
        <v>0</v>
      </c>
      <c r="BF604" s="100">
        <f t="shared" si="95"/>
        <v>0</v>
      </c>
      <c r="BG604" s="100">
        <f t="shared" si="96"/>
        <v>0</v>
      </c>
      <c r="BH604" s="100">
        <f t="shared" si="97"/>
        <v>0</v>
      </c>
      <c r="BI604" s="100">
        <f t="shared" si="98"/>
        <v>0</v>
      </c>
      <c r="BJ604" s="18" t="s">
        <v>81</v>
      </c>
      <c r="BK604" s="100">
        <f t="shared" si="99"/>
        <v>0</v>
      </c>
      <c r="BL604" s="18" t="s">
        <v>211</v>
      </c>
      <c r="BM604" s="99" t="s">
        <v>4219</v>
      </c>
    </row>
    <row r="605" spans="1:65" s="2" customFormat="1" ht="16.5" customHeight="1" x14ac:dyDescent="0.2">
      <c r="A605" s="111"/>
      <c r="B605" s="112"/>
      <c r="C605" s="215" t="s">
        <v>1548</v>
      </c>
      <c r="D605" s="215" t="s">
        <v>1071</v>
      </c>
      <c r="E605" s="216" t="s">
        <v>4220</v>
      </c>
      <c r="F605" s="217" t="s">
        <v>4221</v>
      </c>
      <c r="G605" s="218" t="s">
        <v>282</v>
      </c>
      <c r="H605" s="219">
        <v>12</v>
      </c>
      <c r="I605" s="220"/>
      <c r="J605" s="220">
        <f t="shared" si="90"/>
        <v>0</v>
      </c>
      <c r="K605" s="221"/>
      <c r="L605" s="222"/>
      <c r="M605" s="223" t="s">
        <v>1</v>
      </c>
      <c r="N605" s="224" t="s">
        <v>40</v>
      </c>
      <c r="O605" s="196">
        <v>0</v>
      </c>
      <c r="P605" s="196">
        <f t="shared" si="91"/>
        <v>0</v>
      </c>
      <c r="Q605" s="196">
        <v>0</v>
      </c>
      <c r="R605" s="196">
        <f t="shared" si="92"/>
        <v>0</v>
      </c>
      <c r="S605" s="196">
        <v>0</v>
      </c>
      <c r="T605" s="197">
        <f t="shared" si="93"/>
        <v>0</v>
      </c>
      <c r="U605" s="111"/>
      <c r="V605" s="111"/>
      <c r="W605" s="29"/>
      <c r="X605" s="29"/>
      <c r="Y605" s="29"/>
      <c r="Z605" s="29"/>
      <c r="AA605" s="29"/>
      <c r="AB605" s="29"/>
      <c r="AC605" s="29"/>
      <c r="AD605" s="29"/>
      <c r="AE605" s="29"/>
      <c r="AR605" s="99" t="s">
        <v>278</v>
      </c>
      <c r="AT605" s="99" t="s">
        <v>1071</v>
      </c>
      <c r="AU605" s="99" t="s">
        <v>83</v>
      </c>
      <c r="AY605" s="18" t="s">
        <v>204</v>
      </c>
      <c r="BE605" s="100">
        <f t="shared" si="94"/>
        <v>0</v>
      </c>
      <c r="BF605" s="100">
        <f t="shared" si="95"/>
        <v>0</v>
      </c>
      <c r="BG605" s="100">
        <f t="shared" si="96"/>
        <v>0</v>
      </c>
      <c r="BH605" s="100">
        <f t="shared" si="97"/>
        <v>0</v>
      </c>
      <c r="BI605" s="100">
        <f t="shared" si="98"/>
        <v>0</v>
      </c>
      <c r="BJ605" s="18" t="s">
        <v>81</v>
      </c>
      <c r="BK605" s="100">
        <f t="shared" si="99"/>
        <v>0</v>
      </c>
      <c r="BL605" s="18" t="s">
        <v>211</v>
      </c>
      <c r="BM605" s="99" t="s">
        <v>4222</v>
      </c>
    </row>
    <row r="606" spans="1:65" s="2" customFormat="1" ht="24.2" customHeight="1" x14ac:dyDescent="0.2">
      <c r="A606" s="111"/>
      <c r="B606" s="112"/>
      <c r="C606" s="187" t="s">
        <v>4223</v>
      </c>
      <c r="D606" s="187" t="s">
        <v>207</v>
      </c>
      <c r="E606" s="188" t="s">
        <v>4224</v>
      </c>
      <c r="F606" s="189" t="s">
        <v>4225</v>
      </c>
      <c r="G606" s="190" t="s">
        <v>282</v>
      </c>
      <c r="H606" s="191">
        <v>42</v>
      </c>
      <c r="I606" s="192"/>
      <c r="J606" s="192">
        <f t="shared" si="90"/>
        <v>0</v>
      </c>
      <c r="K606" s="193"/>
      <c r="L606" s="112"/>
      <c r="M606" s="194" t="s">
        <v>1</v>
      </c>
      <c r="N606" s="195" t="s">
        <v>40</v>
      </c>
      <c r="O606" s="196">
        <v>0</v>
      </c>
      <c r="P606" s="196">
        <f t="shared" si="91"/>
        <v>0</v>
      </c>
      <c r="Q606" s="196">
        <v>0</v>
      </c>
      <c r="R606" s="196">
        <f t="shared" si="92"/>
        <v>0</v>
      </c>
      <c r="S606" s="196">
        <v>0</v>
      </c>
      <c r="T606" s="197">
        <f t="shared" si="93"/>
        <v>0</v>
      </c>
      <c r="U606" s="111"/>
      <c r="V606" s="111"/>
      <c r="W606" s="29"/>
      <c r="X606" s="29"/>
      <c r="Y606" s="29"/>
      <c r="Z606" s="29"/>
      <c r="AA606" s="29"/>
      <c r="AB606" s="29"/>
      <c r="AC606" s="29"/>
      <c r="AD606" s="29"/>
      <c r="AE606" s="29"/>
      <c r="AR606" s="99" t="s">
        <v>211</v>
      </c>
      <c r="AT606" s="99" t="s">
        <v>207</v>
      </c>
      <c r="AU606" s="99" t="s">
        <v>83</v>
      </c>
      <c r="AY606" s="18" t="s">
        <v>204</v>
      </c>
      <c r="BE606" s="100">
        <f t="shared" si="94"/>
        <v>0</v>
      </c>
      <c r="BF606" s="100">
        <f t="shared" si="95"/>
        <v>0</v>
      </c>
      <c r="BG606" s="100">
        <f t="shared" si="96"/>
        <v>0</v>
      </c>
      <c r="BH606" s="100">
        <f t="shared" si="97"/>
        <v>0</v>
      </c>
      <c r="BI606" s="100">
        <f t="shared" si="98"/>
        <v>0</v>
      </c>
      <c r="BJ606" s="18" t="s">
        <v>81</v>
      </c>
      <c r="BK606" s="100">
        <f t="shared" si="99"/>
        <v>0</v>
      </c>
      <c r="BL606" s="18" t="s">
        <v>211</v>
      </c>
      <c r="BM606" s="99" t="s">
        <v>4226</v>
      </c>
    </row>
    <row r="607" spans="1:65" s="2" customFormat="1" ht="24.2" customHeight="1" x14ac:dyDescent="0.2">
      <c r="A607" s="111"/>
      <c r="B607" s="112"/>
      <c r="C607" s="187" t="s">
        <v>1552</v>
      </c>
      <c r="D607" s="187" t="s">
        <v>207</v>
      </c>
      <c r="E607" s="188" t="s">
        <v>4227</v>
      </c>
      <c r="F607" s="189" t="s">
        <v>4228</v>
      </c>
      <c r="G607" s="190" t="s">
        <v>282</v>
      </c>
      <c r="H607" s="191">
        <v>1</v>
      </c>
      <c r="I607" s="192"/>
      <c r="J607" s="192">
        <f t="shared" si="90"/>
        <v>0</v>
      </c>
      <c r="K607" s="193"/>
      <c r="L607" s="112"/>
      <c r="M607" s="194" t="s">
        <v>1</v>
      </c>
      <c r="N607" s="195" t="s">
        <v>40</v>
      </c>
      <c r="O607" s="196">
        <v>0</v>
      </c>
      <c r="P607" s="196">
        <f t="shared" si="91"/>
        <v>0</v>
      </c>
      <c r="Q607" s="196">
        <v>0</v>
      </c>
      <c r="R607" s="196">
        <f t="shared" si="92"/>
        <v>0</v>
      </c>
      <c r="S607" s="196">
        <v>0</v>
      </c>
      <c r="T607" s="197">
        <f t="shared" si="93"/>
        <v>0</v>
      </c>
      <c r="U607" s="111"/>
      <c r="V607" s="111"/>
      <c r="W607" s="29"/>
      <c r="X607" s="29"/>
      <c r="Y607" s="29"/>
      <c r="Z607" s="29"/>
      <c r="AA607" s="29"/>
      <c r="AB607" s="29"/>
      <c r="AC607" s="29"/>
      <c r="AD607" s="29"/>
      <c r="AE607" s="29"/>
      <c r="AR607" s="99" t="s">
        <v>211</v>
      </c>
      <c r="AT607" s="99" t="s">
        <v>207</v>
      </c>
      <c r="AU607" s="99" t="s">
        <v>83</v>
      </c>
      <c r="AY607" s="18" t="s">
        <v>204</v>
      </c>
      <c r="BE607" s="100">
        <f t="shared" si="94"/>
        <v>0</v>
      </c>
      <c r="BF607" s="100">
        <f t="shared" si="95"/>
        <v>0</v>
      </c>
      <c r="BG607" s="100">
        <f t="shared" si="96"/>
        <v>0</v>
      </c>
      <c r="BH607" s="100">
        <f t="shared" si="97"/>
        <v>0</v>
      </c>
      <c r="BI607" s="100">
        <f t="shared" si="98"/>
        <v>0</v>
      </c>
      <c r="BJ607" s="18" t="s">
        <v>81</v>
      </c>
      <c r="BK607" s="100">
        <f t="shared" si="99"/>
        <v>0</v>
      </c>
      <c r="BL607" s="18" t="s">
        <v>211</v>
      </c>
      <c r="BM607" s="99" t="s">
        <v>4229</v>
      </c>
    </row>
    <row r="608" spans="1:65" s="14" customFormat="1" x14ac:dyDescent="0.2">
      <c r="A608" s="198"/>
      <c r="B608" s="199"/>
      <c r="C608" s="198"/>
      <c r="D608" s="200" t="s">
        <v>212</v>
      </c>
      <c r="E608" s="201" t="s">
        <v>1</v>
      </c>
      <c r="F608" s="202" t="s">
        <v>81</v>
      </c>
      <c r="G608" s="198"/>
      <c r="H608" s="203">
        <v>1</v>
      </c>
      <c r="I608" s="198"/>
      <c r="J608" s="198"/>
      <c r="K608" s="198"/>
      <c r="L608" s="199"/>
      <c r="M608" s="204"/>
      <c r="N608" s="205"/>
      <c r="O608" s="205"/>
      <c r="P608" s="205"/>
      <c r="Q608" s="205"/>
      <c r="R608" s="205"/>
      <c r="S608" s="205"/>
      <c r="T608" s="206"/>
      <c r="U608" s="198"/>
      <c r="V608" s="198"/>
      <c r="AT608" s="102" t="s">
        <v>212</v>
      </c>
      <c r="AU608" s="102" t="s">
        <v>83</v>
      </c>
      <c r="AV608" s="14" t="s">
        <v>83</v>
      </c>
      <c r="AW608" s="14" t="s">
        <v>32</v>
      </c>
      <c r="AX608" s="14" t="s">
        <v>75</v>
      </c>
      <c r="AY608" s="102" t="s">
        <v>204</v>
      </c>
    </row>
    <row r="609" spans="1:65" s="15" customFormat="1" x14ac:dyDescent="0.2">
      <c r="A609" s="207"/>
      <c r="B609" s="208"/>
      <c r="C609" s="207"/>
      <c r="D609" s="200" t="s">
        <v>212</v>
      </c>
      <c r="E609" s="209" t="s">
        <v>1</v>
      </c>
      <c r="F609" s="210" t="s">
        <v>227</v>
      </c>
      <c r="G609" s="207"/>
      <c r="H609" s="211">
        <v>1</v>
      </c>
      <c r="I609" s="207"/>
      <c r="J609" s="207"/>
      <c r="K609" s="207"/>
      <c r="L609" s="208"/>
      <c r="M609" s="212"/>
      <c r="N609" s="213"/>
      <c r="O609" s="213"/>
      <c r="P609" s="213"/>
      <c r="Q609" s="213"/>
      <c r="R609" s="213"/>
      <c r="S609" s="213"/>
      <c r="T609" s="214"/>
      <c r="U609" s="207"/>
      <c r="V609" s="207"/>
      <c r="AT609" s="103" t="s">
        <v>212</v>
      </c>
      <c r="AU609" s="103" t="s">
        <v>83</v>
      </c>
      <c r="AV609" s="15" t="s">
        <v>211</v>
      </c>
      <c r="AW609" s="15" t="s">
        <v>32</v>
      </c>
      <c r="AX609" s="15" t="s">
        <v>81</v>
      </c>
      <c r="AY609" s="103" t="s">
        <v>204</v>
      </c>
    </row>
    <row r="610" spans="1:65" s="2" customFormat="1" ht="33" customHeight="1" x14ac:dyDescent="0.2">
      <c r="A610" s="111"/>
      <c r="B610" s="112"/>
      <c r="C610" s="215" t="s">
        <v>4230</v>
      </c>
      <c r="D610" s="215" t="s">
        <v>1071</v>
      </c>
      <c r="E610" s="216" t="s">
        <v>4231</v>
      </c>
      <c r="F610" s="217" t="s">
        <v>4232</v>
      </c>
      <c r="G610" s="218" t="s">
        <v>282</v>
      </c>
      <c r="H610" s="219">
        <v>1</v>
      </c>
      <c r="I610" s="220"/>
      <c r="J610" s="220">
        <f>ROUND(I610*H610,2)</f>
        <v>0</v>
      </c>
      <c r="K610" s="221"/>
      <c r="L610" s="222"/>
      <c r="M610" s="223" t="s">
        <v>1</v>
      </c>
      <c r="N610" s="224" t="s">
        <v>40</v>
      </c>
      <c r="O610" s="196">
        <v>0</v>
      </c>
      <c r="P610" s="196">
        <f>O610*H610</f>
        <v>0</v>
      </c>
      <c r="Q610" s="196">
        <v>0</v>
      </c>
      <c r="R610" s="196">
        <f>Q610*H610</f>
        <v>0</v>
      </c>
      <c r="S610" s="196">
        <v>0</v>
      </c>
      <c r="T610" s="197">
        <f>S610*H610</f>
        <v>0</v>
      </c>
      <c r="U610" s="111"/>
      <c r="V610" s="111"/>
      <c r="W610" s="29"/>
      <c r="X610" s="29"/>
      <c r="Y610" s="29"/>
      <c r="Z610" s="29"/>
      <c r="AA610" s="29"/>
      <c r="AB610" s="29"/>
      <c r="AC610" s="29"/>
      <c r="AD610" s="29"/>
      <c r="AE610" s="29"/>
      <c r="AR610" s="99" t="s">
        <v>278</v>
      </c>
      <c r="AT610" s="99" t="s">
        <v>1071</v>
      </c>
      <c r="AU610" s="99" t="s">
        <v>83</v>
      </c>
      <c r="AY610" s="18" t="s">
        <v>204</v>
      </c>
      <c r="BE610" s="100">
        <f>IF(N610="základní",J610,0)</f>
        <v>0</v>
      </c>
      <c r="BF610" s="100">
        <f>IF(N610="snížená",J610,0)</f>
        <v>0</v>
      </c>
      <c r="BG610" s="100">
        <f>IF(N610="zákl. přenesená",J610,0)</f>
        <v>0</v>
      </c>
      <c r="BH610" s="100">
        <f>IF(N610="sníž. přenesená",J610,0)</f>
        <v>0</v>
      </c>
      <c r="BI610" s="100">
        <f>IF(N610="nulová",J610,0)</f>
        <v>0</v>
      </c>
      <c r="BJ610" s="18" t="s">
        <v>81</v>
      </c>
      <c r="BK610" s="100">
        <f>ROUND(I610*H610,2)</f>
        <v>0</v>
      </c>
      <c r="BL610" s="18" t="s">
        <v>211</v>
      </c>
      <c r="BM610" s="99" t="s">
        <v>4233</v>
      </c>
    </row>
    <row r="611" spans="1:65" s="2" customFormat="1" ht="37.9" customHeight="1" x14ac:dyDescent="0.2">
      <c r="A611" s="111"/>
      <c r="B611" s="112"/>
      <c r="C611" s="187" t="s">
        <v>1561</v>
      </c>
      <c r="D611" s="187" t="s">
        <v>207</v>
      </c>
      <c r="E611" s="188" t="s">
        <v>4234</v>
      </c>
      <c r="F611" s="189" t="s">
        <v>4235</v>
      </c>
      <c r="G611" s="190" t="s">
        <v>282</v>
      </c>
      <c r="H611" s="191">
        <v>3</v>
      </c>
      <c r="I611" s="192"/>
      <c r="J611" s="192">
        <f>ROUND(I611*H611,2)</f>
        <v>0</v>
      </c>
      <c r="K611" s="193"/>
      <c r="L611" s="112"/>
      <c r="M611" s="194" t="s">
        <v>1</v>
      </c>
      <c r="N611" s="195" t="s">
        <v>40</v>
      </c>
      <c r="O611" s="196">
        <v>0</v>
      </c>
      <c r="P611" s="196">
        <f>O611*H611</f>
        <v>0</v>
      </c>
      <c r="Q611" s="196">
        <v>0</v>
      </c>
      <c r="R611" s="196">
        <f>Q611*H611</f>
        <v>0</v>
      </c>
      <c r="S611" s="196">
        <v>0</v>
      </c>
      <c r="T611" s="197">
        <f>S611*H611</f>
        <v>0</v>
      </c>
      <c r="U611" s="111"/>
      <c r="V611" s="111"/>
      <c r="W611" s="29"/>
      <c r="X611" s="29"/>
      <c r="Y611" s="29"/>
      <c r="Z611" s="29"/>
      <c r="AA611" s="29"/>
      <c r="AB611" s="29"/>
      <c r="AC611" s="29"/>
      <c r="AD611" s="29"/>
      <c r="AE611" s="29"/>
      <c r="AR611" s="99" t="s">
        <v>211</v>
      </c>
      <c r="AT611" s="99" t="s">
        <v>207</v>
      </c>
      <c r="AU611" s="99" t="s">
        <v>83</v>
      </c>
      <c r="AY611" s="18" t="s">
        <v>204</v>
      </c>
      <c r="BE611" s="100">
        <f>IF(N611="základní",J611,0)</f>
        <v>0</v>
      </c>
      <c r="BF611" s="100">
        <f>IF(N611="snížená",J611,0)</f>
        <v>0</v>
      </c>
      <c r="BG611" s="100">
        <f>IF(N611="zákl. přenesená",J611,0)</f>
        <v>0</v>
      </c>
      <c r="BH611" s="100">
        <f>IF(N611="sníž. přenesená",J611,0)</f>
        <v>0</v>
      </c>
      <c r="BI611" s="100">
        <f>IF(N611="nulová",J611,0)</f>
        <v>0</v>
      </c>
      <c r="BJ611" s="18" t="s">
        <v>81</v>
      </c>
      <c r="BK611" s="100">
        <f>ROUND(I611*H611,2)</f>
        <v>0</v>
      </c>
      <c r="BL611" s="18" t="s">
        <v>211</v>
      </c>
      <c r="BM611" s="99" t="s">
        <v>4236</v>
      </c>
    </row>
    <row r="612" spans="1:65" s="2" customFormat="1" ht="16.5" customHeight="1" x14ac:dyDescent="0.2">
      <c r="A612" s="111"/>
      <c r="B612" s="112"/>
      <c r="C612" s="215" t="s">
        <v>4237</v>
      </c>
      <c r="D612" s="215" t="s">
        <v>1071</v>
      </c>
      <c r="E612" s="216" t="s">
        <v>4238</v>
      </c>
      <c r="F612" s="217" t="s">
        <v>4239</v>
      </c>
      <c r="G612" s="218" t="s">
        <v>282</v>
      </c>
      <c r="H612" s="219">
        <v>3</v>
      </c>
      <c r="I612" s="220"/>
      <c r="J612" s="220">
        <f>ROUND(I612*H612,2)</f>
        <v>0</v>
      </c>
      <c r="K612" s="221"/>
      <c r="L612" s="222"/>
      <c r="M612" s="223" t="s">
        <v>1</v>
      </c>
      <c r="N612" s="224" t="s">
        <v>40</v>
      </c>
      <c r="O612" s="196">
        <v>0</v>
      </c>
      <c r="P612" s="196">
        <f>O612*H612</f>
        <v>0</v>
      </c>
      <c r="Q612" s="196">
        <v>0</v>
      </c>
      <c r="R612" s="196">
        <f>Q612*H612</f>
        <v>0</v>
      </c>
      <c r="S612" s="196">
        <v>0</v>
      </c>
      <c r="T612" s="197">
        <f>S612*H612</f>
        <v>0</v>
      </c>
      <c r="U612" s="111"/>
      <c r="V612" s="111"/>
      <c r="W612" s="29"/>
      <c r="X612" s="29"/>
      <c r="Y612" s="29"/>
      <c r="Z612" s="29"/>
      <c r="AA612" s="29"/>
      <c r="AB612" s="29"/>
      <c r="AC612" s="29"/>
      <c r="AD612" s="29"/>
      <c r="AE612" s="29"/>
      <c r="AR612" s="99" t="s">
        <v>278</v>
      </c>
      <c r="AT612" s="99" t="s">
        <v>1071</v>
      </c>
      <c r="AU612" s="99" t="s">
        <v>83</v>
      </c>
      <c r="AY612" s="18" t="s">
        <v>204</v>
      </c>
      <c r="BE612" s="100">
        <f>IF(N612="základní",J612,0)</f>
        <v>0</v>
      </c>
      <c r="BF612" s="100">
        <f>IF(N612="snížená",J612,0)</f>
        <v>0</v>
      </c>
      <c r="BG612" s="100">
        <f>IF(N612="zákl. přenesená",J612,0)</f>
        <v>0</v>
      </c>
      <c r="BH612" s="100">
        <f>IF(N612="sníž. přenesená",J612,0)</f>
        <v>0</v>
      </c>
      <c r="BI612" s="100">
        <f>IF(N612="nulová",J612,0)</f>
        <v>0</v>
      </c>
      <c r="BJ612" s="18" t="s">
        <v>81</v>
      </c>
      <c r="BK612" s="100">
        <f>ROUND(I612*H612,2)</f>
        <v>0</v>
      </c>
      <c r="BL612" s="18" t="s">
        <v>211</v>
      </c>
      <c r="BM612" s="99" t="s">
        <v>4240</v>
      </c>
    </row>
    <row r="613" spans="1:65" s="2" customFormat="1" ht="16.5" customHeight="1" x14ac:dyDescent="0.2">
      <c r="A613" s="111"/>
      <c r="B613" s="112"/>
      <c r="C613" s="187" t="s">
        <v>1566</v>
      </c>
      <c r="D613" s="187" t="s">
        <v>207</v>
      </c>
      <c r="E613" s="188" t="s">
        <v>4241</v>
      </c>
      <c r="F613" s="189" t="s">
        <v>4242</v>
      </c>
      <c r="G613" s="190" t="s">
        <v>1421</v>
      </c>
      <c r="H613" s="191">
        <v>1</v>
      </c>
      <c r="I613" s="192"/>
      <c r="J613" s="192">
        <f>ROUND(I613*H613,2)</f>
        <v>0</v>
      </c>
      <c r="K613" s="193"/>
      <c r="L613" s="112"/>
      <c r="M613" s="194" t="s">
        <v>1</v>
      </c>
      <c r="N613" s="195" t="s">
        <v>40</v>
      </c>
      <c r="O613" s="196">
        <v>0</v>
      </c>
      <c r="P613" s="196">
        <f>O613*H613</f>
        <v>0</v>
      </c>
      <c r="Q613" s="196">
        <v>0</v>
      </c>
      <c r="R613" s="196">
        <f>Q613*H613</f>
        <v>0</v>
      </c>
      <c r="S613" s="196">
        <v>0</v>
      </c>
      <c r="T613" s="197">
        <f>S613*H613</f>
        <v>0</v>
      </c>
      <c r="U613" s="111"/>
      <c r="V613" s="111"/>
      <c r="W613" s="29"/>
      <c r="X613" s="29"/>
      <c r="Y613" s="29"/>
      <c r="Z613" s="29"/>
      <c r="AA613" s="29"/>
      <c r="AB613" s="29"/>
      <c r="AC613" s="29"/>
      <c r="AD613" s="29"/>
      <c r="AE613" s="29"/>
      <c r="AR613" s="99" t="s">
        <v>211</v>
      </c>
      <c r="AT613" s="99" t="s">
        <v>207</v>
      </c>
      <c r="AU613" s="99" t="s">
        <v>83</v>
      </c>
      <c r="AY613" s="18" t="s">
        <v>204</v>
      </c>
      <c r="BE613" s="100">
        <f>IF(N613="základní",J613,0)</f>
        <v>0</v>
      </c>
      <c r="BF613" s="100">
        <f>IF(N613="snížená",J613,0)</f>
        <v>0</v>
      </c>
      <c r="BG613" s="100">
        <f>IF(N613="zákl. přenesená",J613,0)</f>
        <v>0</v>
      </c>
      <c r="BH613" s="100">
        <f>IF(N613="sníž. přenesená",J613,0)</f>
        <v>0</v>
      </c>
      <c r="BI613" s="100">
        <f>IF(N613="nulová",J613,0)</f>
        <v>0</v>
      </c>
      <c r="BJ613" s="18" t="s">
        <v>81</v>
      </c>
      <c r="BK613" s="100">
        <f>ROUND(I613*H613,2)</f>
        <v>0</v>
      </c>
      <c r="BL613" s="18" t="s">
        <v>211</v>
      </c>
      <c r="BM613" s="99" t="s">
        <v>4243</v>
      </c>
    </row>
    <row r="614" spans="1:65" s="12" customFormat="1" ht="22.9" customHeight="1" x14ac:dyDescent="0.2">
      <c r="A614" s="176"/>
      <c r="B614" s="177"/>
      <c r="C614" s="176"/>
      <c r="D614" s="178" t="s">
        <v>74</v>
      </c>
      <c r="E614" s="185" t="s">
        <v>4244</v>
      </c>
      <c r="F614" s="185" t="s">
        <v>4245</v>
      </c>
      <c r="G614" s="176"/>
      <c r="H614" s="176"/>
      <c r="I614" s="176"/>
      <c r="J614" s="186">
        <f>BK614</f>
        <v>0</v>
      </c>
      <c r="K614" s="176"/>
      <c r="L614" s="177"/>
      <c r="M614" s="181"/>
      <c r="N614" s="182"/>
      <c r="O614" s="182"/>
      <c r="P614" s="183">
        <f>SUM(P615:P628)</f>
        <v>0</v>
      </c>
      <c r="Q614" s="182"/>
      <c r="R614" s="183">
        <f>SUM(R615:R628)</f>
        <v>0</v>
      </c>
      <c r="S614" s="182"/>
      <c r="T614" s="184">
        <f>SUM(T615:T628)</f>
        <v>0</v>
      </c>
      <c r="U614" s="176"/>
      <c r="V614" s="176"/>
      <c r="AR614" s="96" t="s">
        <v>81</v>
      </c>
      <c r="AT614" s="97" t="s">
        <v>74</v>
      </c>
      <c r="AU614" s="97" t="s">
        <v>81</v>
      </c>
      <c r="AY614" s="96" t="s">
        <v>204</v>
      </c>
      <c r="BK614" s="98">
        <f>SUM(BK615:BK628)</f>
        <v>0</v>
      </c>
    </row>
    <row r="615" spans="1:65" s="2" customFormat="1" ht="24.2" customHeight="1" x14ac:dyDescent="0.2">
      <c r="A615" s="111"/>
      <c r="B615" s="112"/>
      <c r="C615" s="187" t="s">
        <v>4246</v>
      </c>
      <c r="D615" s="187" t="s">
        <v>207</v>
      </c>
      <c r="E615" s="188" t="s">
        <v>4247</v>
      </c>
      <c r="F615" s="189" t="s">
        <v>4248</v>
      </c>
      <c r="G615" s="190" t="s">
        <v>282</v>
      </c>
      <c r="H615" s="191">
        <v>1</v>
      </c>
      <c r="I615" s="192"/>
      <c r="J615" s="192">
        <f t="shared" ref="J615:J628" si="100">ROUND(I615*H615,2)</f>
        <v>0</v>
      </c>
      <c r="K615" s="193"/>
      <c r="L615" s="112"/>
      <c r="M615" s="194" t="s">
        <v>1</v>
      </c>
      <c r="N615" s="195" t="s">
        <v>40</v>
      </c>
      <c r="O615" s="196">
        <v>0</v>
      </c>
      <c r="P615" s="196">
        <f t="shared" ref="P615:P628" si="101">O615*H615</f>
        <v>0</v>
      </c>
      <c r="Q615" s="196">
        <v>0</v>
      </c>
      <c r="R615" s="196">
        <f t="shared" ref="R615:R628" si="102">Q615*H615</f>
        <v>0</v>
      </c>
      <c r="S615" s="196">
        <v>0</v>
      </c>
      <c r="T615" s="197">
        <f t="shared" ref="T615:T628" si="103">S615*H615</f>
        <v>0</v>
      </c>
      <c r="U615" s="111"/>
      <c r="V615" s="111"/>
      <c r="W615" s="29"/>
      <c r="X615" s="29"/>
      <c r="Y615" s="29"/>
      <c r="Z615" s="29"/>
      <c r="AA615" s="29"/>
      <c r="AB615" s="29"/>
      <c r="AC615" s="29"/>
      <c r="AD615" s="29"/>
      <c r="AE615" s="29"/>
      <c r="AR615" s="99" t="s">
        <v>211</v>
      </c>
      <c r="AT615" s="99" t="s">
        <v>207</v>
      </c>
      <c r="AU615" s="99" t="s">
        <v>83</v>
      </c>
      <c r="AY615" s="18" t="s">
        <v>204</v>
      </c>
      <c r="BE615" s="100">
        <f t="shared" ref="BE615:BE628" si="104">IF(N615="základní",J615,0)</f>
        <v>0</v>
      </c>
      <c r="BF615" s="100">
        <f t="shared" ref="BF615:BF628" si="105">IF(N615="snížená",J615,0)</f>
        <v>0</v>
      </c>
      <c r="BG615" s="100">
        <f t="shared" ref="BG615:BG628" si="106">IF(N615="zákl. přenesená",J615,0)</f>
        <v>0</v>
      </c>
      <c r="BH615" s="100">
        <f t="shared" ref="BH615:BH628" si="107">IF(N615="sníž. přenesená",J615,0)</f>
        <v>0</v>
      </c>
      <c r="BI615" s="100">
        <f t="shared" ref="BI615:BI628" si="108">IF(N615="nulová",J615,0)</f>
        <v>0</v>
      </c>
      <c r="BJ615" s="18" t="s">
        <v>81</v>
      </c>
      <c r="BK615" s="100">
        <f t="shared" ref="BK615:BK628" si="109">ROUND(I615*H615,2)</f>
        <v>0</v>
      </c>
      <c r="BL615" s="18" t="s">
        <v>211</v>
      </c>
      <c r="BM615" s="99" t="s">
        <v>4249</v>
      </c>
    </row>
    <row r="616" spans="1:65" s="2" customFormat="1" ht="16.5" customHeight="1" x14ac:dyDescent="0.2">
      <c r="A616" s="111"/>
      <c r="B616" s="112"/>
      <c r="C616" s="215" t="s">
        <v>1570</v>
      </c>
      <c r="D616" s="215" t="s">
        <v>1071</v>
      </c>
      <c r="E616" s="216" t="s">
        <v>4250</v>
      </c>
      <c r="F616" s="217" t="s">
        <v>4251</v>
      </c>
      <c r="G616" s="218" t="s">
        <v>282</v>
      </c>
      <c r="H616" s="219">
        <v>1</v>
      </c>
      <c r="I616" s="220"/>
      <c r="J616" s="220">
        <f t="shared" si="100"/>
        <v>0</v>
      </c>
      <c r="K616" s="221"/>
      <c r="L616" s="222"/>
      <c r="M616" s="223" t="s">
        <v>1</v>
      </c>
      <c r="N616" s="224" t="s">
        <v>40</v>
      </c>
      <c r="O616" s="196">
        <v>0</v>
      </c>
      <c r="P616" s="196">
        <f t="shared" si="101"/>
        <v>0</v>
      </c>
      <c r="Q616" s="196">
        <v>0</v>
      </c>
      <c r="R616" s="196">
        <f t="shared" si="102"/>
        <v>0</v>
      </c>
      <c r="S616" s="196">
        <v>0</v>
      </c>
      <c r="T616" s="197">
        <f t="shared" si="103"/>
        <v>0</v>
      </c>
      <c r="U616" s="111"/>
      <c r="V616" s="111"/>
      <c r="W616" s="29"/>
      <c r="X616" s="29"/>
      <c r="Y616" s="29"/>
      <c r="Z616" s="29"/>
      <c r="AA616" s="29"/>
      <c r="AB616" s="29"/>
      <c r="AC616" s="29"/>
      <c r="AD616" s="29"/>
      <c r="AE616" s="29"/>
      <c r="AR616" s="99" t="s">
        <v>278</v>
      </c>
      <c r="AT616" s="99" t="s">
        <v>1071</v>
      </c>
      <c r="AU616" s="99" t="s">
        <v>83</v>
      </c>
      <c r="AY616" s="18" t="s">
        <v>204</v>
      </c>
      <c r="BE616" s="100">
        <f t="shared" si="104"/>
        <v>0</v>
      </c>
      <c r="BF616" s="100">
        <f t="shared" si="105"/>
        <v>0</v>
      </c>
      <c r="BG616" s="100">
        <f t="shared" si="106"/>
        <v>0</v>
      </c>
      <c r="BH616" s="100">
        <f t="shared" si="107"/>
        <v>0</v>
      </c>
      <c r="BI616" s="100">
        <f t="shared" si="108"/>
        <v>0</v>
      </c>
      <c r="BJ616" s="18" t="s">
        <v>81</v>
      </c>
      <c r="BK616" s="100">
        <f t="shared" si="109"/>
        <v>0</v>
      </c>
      <c r="BL616" s="18" t="s">
        <v>211</v>
      </c>
      <c r="BM616" s="99" t="s">
        <v>4252</v>
      </c>
    </row>
    <row r="617" spans="1:65" s="2" customFormat="1" ht="24.2" customHeight="1" x14ac:dyDescent="0.2">
      <c r="A617" s="111"/>
      <c r="B617" s="112"/>
      <c r="C617" s="215" t="s">
        <v>4253</v>
      </c>
      <c r="D617" s="215" t="s">
        <v>1071</v>
      </c>
      <c r="E617" s="216" t="s">
        <v>4254</v>
      </c>
      <c r="F617" s="217" t="s">
        <v>4255</v>
      </c>
      <c r="G617" s="218" t="s">
        <v>282</v>
      </c>
      <c r="H617" s="219">
        <v>8</v>
      </c>
      <c r="I617" s="220"/>
      <c r="J617" s="220">
        <f t="shared" si="100"/>
        <v>0</v>
      </c>
      <c r="K617" s="221"/>
      <c r="L617" s="222"/>
      <c r="M617" s="223" t="s">
        <v>1</v>
      </c>
      <c r="N617" s="224" t="s">
        <v>40</v>
      </c>
      <c r="O617" s="196">
        <v>0</v>
      </c>
      <c r="P617" s="196">
        <f t="shared" si="101"/>
        <v>0</v>
      </c>
      <c r="Q617" s="196">
        <v>0</v>
      </c>
      <c r="R617" s="196">
        <f t="shared" si="102"/>
        <v>0</v>
      </c>
      <c r="S617" s="196">
        <v>0</v>
      </c>
      <c r="T617" s="197">
        <f t="shared" si="103"/>
        <v>0</v>
      </c>
      <c r="U617" s="111"/>
      <c r="V617" s="111"/>
      <c r="W617" s="29"/>
      <c r="X617" s="29"/>
      <c r="Y617" s="29"/>
      <c r="Z617" s="29"/>
      <c r="AA617" s="29"/>
      <c r="AB617" s="29"/>
      <c r="AC617" s="29"/>
      <c r="AD617" s="29"/>
      <c r="AE617" s="29"/>
      <c r="AR617" s="99" t="s">
        <v>278</v>
      </c>
      <c r="AT617" s="99" t="s">
        <v>1071</v>
      </c>
      <c r="AU617" s="99" t="s">
        <v>83</v>
      </c>
      <c r="AY617" s="18" t="s">
        <v>204</v>
      </c>
      <c r="BE617" s="100">
        <f t="shared" si="104"/>
        <v>0</v>
      </c>
      <c r="BF617" s="100">
        <f t="shared" si="105"/>
        <v>0</v>
      </c>
      <c r="BG617" s="100">
        <f t="shared" si="106"/>
        <v>0</v>
      </c>
      <c r="BH617" s="100">
        <f t="shared" si="107"/>
        <v>0</v>
      </c>
      <c r="BI617" s="100">
        <f t="shared" si="108"/>
        <v>0</v>
      </c>
      <c r="BJ617" s="18" t="s">
        <v>81</v>
      </c>
      <c r="BK617" s="100">
        <f t="shared" si="109"/>
        <v>0</v>
      </c>
      <c r="BL617" s="18" t="s">
        <v>211</v>
      </c>
      <c r="BM617" s="99" t="s">
        <v>4256</v>
      </c>
    </row>
    <row r="618" spans="1:65" s="2" customFormat="1" ht="24.2" customHeight="1" x14ac:dyDescent="0.2">
      <c r="A618" s="111"/>
      <c r="B618" s="112"/>
      <c r="C618" s="215" t="s">
        <v>1575</v>
      </c>
      <c r="D618" s="215" t="s">
        <v>1071</v>
      </c>
      <c r="E618" s="216" t="s">
        <v>4257</v>
      </c>
      <c r="F618" s="217" t="s">
        <v>4258</v>
      </c>
      <c r="G618" s="218" t="s">
        <v>282</v>
      </c>
      <c r="H618" s="219">
        <v>14</v>
      </c>
      <c r="I618" s="220"/>
      <c r="J618" s="220">
        <f t="shared" si="100"/>
        <v>0</v>
      </c>
      <c r="K618" s="221"/>
      <c r="L618" s="222"/>
      <c r="M618" s="223" t="s">
        <v>1</v>
      </c>
      <c r="N618" s="224" t="s">
        <v>40</v>
      </c>
      <c r="O618" s="196">
        <v>0</v>
      </c>
      <c r="P618" s="196">
        <f t="shared" si="101"/>
        <v>0</v>
      </c>
      <c r="Q618" s="196">
        <v>0</v>
      </c>
      <c r="R618" s="196">
        <f t="shared" si="102"/>
        <v>0</v>
      </c>
      <c r="S618" s="196">
        <v>0</v>
      </c>
      <c r="T618" s="197">
        <f t="shared" si="103"/>
        <v>0</v>
      </c>
      <c r="U618" s="111"/>
      <c r="V618" s="111"/>
      <c r="W618" s="29"/>
      <c r="X618" s="29"/>
      <c r="Y618" s="29"/>
      <c r="Z618" s="29"/>
      <c r="AA618" s="29"/>
      <c r="AB618" s="29"/>
      <c r="AC618" s="29"/>
      <c r="AD618" s="29"/>
      <c r="AE618" s="29"/>
      <c r="AR618" s="99" t="s">
        <v>278</v>
      </c>
      <c r="AT618" s="99" t="s">
        <v>1071</v>
      </c>
      <c r="AU618" s="99" t="s">
        <v>83</v>
      </c>
      <c r="AY618" s="18" t="s">
        <v>204</v>
      </c>
      <c r="BE618" s="100">
        <f t="shared" si="104"/>
        <v>0</v>
      </c>
      <c r="BF618" s="100">
        <f t="shared" si="105"/>
        <v>0</v>
      </c>
      <c r="BG618" s="100">
        <f t="shared" si="106"/>
        <v>0</v>
      </c>
      <c r="BH618" s="100">
        <f t="shared" si="107"/>
        <v>0</v>
      </c>
      <c r="BI618" s="100">
        <f t="shared" si="108"/>
        <v>0</v>
      </c>
      <c r="BJ618" s="18" t="s">
        <v>81</v>
      </c>
      <c r="BK618" s="100">
        <f t="shared" si="109"/>
        <v>0</v>
      </c>
      <c r="BL618" s="18" t="s">
        <v>211</v>
      </c>
      <c r="BM618" s="99" t="s">
        <v>4259</v>
      </c>
    </row>
    <row r="619" spans="1:65" s="2" customFormat="1" ht="24.2" customHeight="1" x14ac:dyDescent="0.2">
      <c r="A619" s="111"/>
      <c r="B619" s="112"/>
      <c r="C619" s="215" t="s">
        <v>4260</v>
      </c>
      <c r="D619" s="215" t="s">
        <v>1071</v>
      </c>
      <c r="E619" s="216" t="s">
        <v>4261</v>
      </c>
      <c r="F619" s="217" t="s">
        <v>4262</v>
      </c>
      <c r="G619" s="218" t="s">
        <v>282</v>
      </c>
      <c r="H619" s="219">
        <v>4</v>
      </c>
      <c r="I619" s="220"/>
      <c r="J619" s="220">
        <f t="shared" si="100"/>
        <v>0</v>
      </c>
      <c r="K619" s="221"/>
      <c r="L619" s="222"/>
      <c r="M619" s="223" t="s">
        <v>1</v>
      </c>
      <c r="N619" s="224" t="s">
        <v>40</v>
      </c>
      <c r="O619" s="196">
        <v>0</v>
      </c>
      <c r="P619" s="196">
        <f t="shared" si="101"/>
        <v>0</v>
      </c>
      <c r="Q619" s="196">
        <v>0</v>
      </c>
      <c r="R619" s="196">
        <f t="shared" si="102"/>
        <v>0</v>
      </c>
      <c r="S619" s="196">
        <v>0</v>
      </c>
      <c r="T619" s="197">
        <f t="shared" si="103"/>
        <v>0</v>
      </c>
      <c r="U619" s="111"/>
      <c r="V619" s="111"/>
      <c r="W619" s="29"/>
      <c r="X619" s="29"/>
      <c r="Y619" s="29"/>
      <c r="Z619" s="29"/>
      <c r="AA619" s="29"/>
      <c r="AB619" s="29"/>
      <c r="AC619" s="29"/>
      <c r="AD619" s="29"/>
      <c r="AE619" s="29"/>
      <c r="AR619" s="99" t="s">
        <v>278</v>
      </c>
      <c r="AT619" s="99" t="s">
        <v>1071</v>
      </c>
      <c r="AU619" s="99" t="s">
        <v>83</v>
      </c>
      <c r="AY619" s="18" t="s">
        <v>204</v>
      </c>
      <c r="BE619" s="100">
        <f t="shared" si="104"/>
        <v>0</v>
      </c>
      <c r="BF619" s="100">
        <f t="shared" si="105"/>
        <v>0</v>
      </c>
      <c r="BG619" s="100">
        <f t="shared" si="106"/>
        <v>0</v>
      </c>
      <c r="BH619" s="100">
        <f t="shared" si="107"/>
        <v>0</v>
      </c>
      <c r="BI619" s="100">
        <f t="shared" si="108"/>
        <v>0</v>
      </c>
      <c r="BJ619" s="18" t="s">
        <v>81</v>
      </c>
      <c r="BK619" s="100">
        <f t="shared" si="109"/>
        <v>0</v>
      </c>
      <c r="BL619" s="18" t="s">
        <v>211</v>
      </c>
      <c r="BM619" s="99" t="s">
        <v>4263</v>
      </c>
    </row>
    <row r="620" spans="1:65" s="2" customFormat="1" ht="24.2" customHeight="1" x14ac:dyDescent="0.2">
      <c r="A620" s="111"/>
      <c r="B620" s="112"/>
      <c r="C620" s="215" t="s">
        <v>1578</v>
      </c>
      <c r="D620" s="215" t="s">
        <v>1071</v>
      </c>
      <c r="E620" s="216" t="s">
        <v>4264</v>
      </c>
      <c r="F620" s="217" t="s">
        <v>4265</v>
      </c>
      <c r="G620" s="218" t="s">
        <v>282</v>
      </c>
      <c r="H620" s="219">
        <v>26</v>
      </c>
      <c r="I620" s="220"/>
      <c r="J620" s="220">
        <f t="shared" si="100"/>
        <v>0</v>
      </c>
      <c r="K620" s="221"/>
      <c r="L620" s="222"/>
      <c r="M620" s="223" t="s">
        <v>1</v>
      </c>
      <c r="N620" s="224" t="s">
        <v>40</v>
      </c>
      <c r="O620" s="196">
        <v>0</v>
      </c>
      <c r="P620" s="196">
        <f t="shared" si="101"/>
        <v>0</v>
      </c>
      <c r="Q620" s="196">
        <v>0</v>
      </c>
      <c r="R620" s="196">
        <f t="shared" si="102"/>
        <v>0</v>
      </c>
      <c r="S620" s="196">
        <v>0</v>
      </c>
      <c r="T620" s="197">
        <f t="shared" si="103"/>
        <v>0</v>
      </c>
      <c r="U620" s="111"/>
      <c r="V620" s="111"/>
      <c r="W620" s="29"/>
      <c r="X620" s="29"/>
      <c r="Y620" s="29"/>
      <c r="Z620" s="29"/>
      <c r="AA620" s="29"/>
      <c r="AB620" s="29"/>
      <c r="AC620" s="29"/>
      <c r="AD620" s="29"/>
      <c r="AE620" s="29"/>
      <c r="AR620" s="99" t="s">
        <v>278</v>
      </c>
      <c r="AT620" s="99" t="s">
        <v>1071</v>
      </c>
      <c r="AU620" s="99" t="s">
        <v>83</v>
      </c>
      <c r="AY620" s="18" t="s">
        <v>204</v>
      </c>
      <c r="BE620" s="100">
        <f t="shared" si="104"/>
        <v>0</v>
      </c>
      <c r="BF620" s="100">
        <f t="shared" si="105"/>
        <v>0</v>
      </c>
      <c r="BG620" s="100">
        <f t="shared" si="106"/>
        <v>0</v>
      </c>
      <c r="BH620" s="100">
        <f t="shared" si="107"/>
        <v>0</v>
      </c>
      <c r="BI620" s="100">
        <f t="shared" si="108"/>
        <v>0</v>
      </c>
      <c r="BJ620" s="18" t="s">
        <v>81</v>
      </c>
      <c r="BK620" s="100">
        <f t="shared" si="109"/>
        <v>0</v>
      </c>
      <c r="BL620" s="18" t="s">
        <v>211</v>
      </c>
      <c r="BM620" s="99" t="s">
        <v>4266</v>
      </c>
    </row>
    <row r="621" spans="1:65" s="2" customFormat="1" ht="24.2" customHeight="1" x14ac:dyDescent="0.2">
      <c r="A621" s="111"/>
      <c r="B621" s="112"/>
      <c r="C621" s="215" t="s">
        <v>4267</v>
      </c>
      <c r="D621" s="215" t="s">
        <v>1071</v>
      </c>
      <c r="E621" s="216" t="s">
        <v>4268</v>
      </c>
      <c r="F621" s="217" t="s">
        <v>4269</v>
      </c>
      <c r="G621" s="218" t="s">
        <v>282</v>
      </c>
      <c r="H621" s="219">
        <v>1</v>
      </c>
      <c r="I621" s="220"/>
      <c r="J621" s="220">
        <f t="shared" si="100"/>
        <v>0</v>
      </c>
      <c r="K621" s="221"/>
      <c r="L621" s="222"/>
      <c r="M621" s="223" t="s">
        <v>1</v>
      </c>
      <c r="N621" s="224" t="s">
        <v>40</v>
      </c>
      <c r="O621" s="196">
        <v>0</v>
      </c>
      <c r="P621" s="196">
        <f t="shared" si="101"/>
        <v>0</v>
      </c>
      <c r="Q621" s="196">
        <v>0</v>
      </c>
      <c r="R621" s="196">
        <f t="shared" si="102"/>
        <v>0</v>
      </c>
      <c r="S621" s="196">
        <v>0</v>
      </c>
      <c r="T621" s="197">
        <f t="shared" si="103"/>
        <v>0</v>
      </c>
      <c r="U621" s="111"/>
      <c r="V621" s="111"/>
      <c r="W621" s="29"/>
      <c r="X621" s="29"/>
      <c r="Y621" s="29"/>
      <c r="Z621" s="29"/>
      <c r="AA621" s="29"/>
      <c r="AB621" s="29"/>
      <c r="AC621" s="29"/>
      <c r="AD621" s="29"/>
      <c r="AE621" s="29"/>
      <c r="AR621" s="99" t="s">
        <v>278</v>
      </c>
      <c r="AT621" s="99" t="s">
        <v>1071</v>
      </c>
      <c r="AU621" s="99" t="s">
        <v>83</v>
      </c>
      <c r="AY621" s="18" t="s">
        <v>204</v>
      </c>
      <c r="BE621" s="100">
        <f t="shared" si="104"/>
        <v>0</v>
      </c>
      <c r="BF621" s="100">
        <f t="shared" si="105"/>
        <v>0</v>
      </c>
      <c r="BG621" s="100">
        <f t="shared" si="106"/>
        <v>0</v>
      </c>
      <c r="BH621" s="100">
        <f t="shared" si="107"/>
        <v>0</v>
      </c>
      <c r="BI621" s="100">
        <f t="shared" si="108"/>
        <v>0</v>
      </c>
      <c r="BJ621" s="18" t="s">
        <v>81</v>
      </c>
      <c r="BK621" s="100">
        <f t="shared" si="109"/>
        <v>0</v>
      </c>
      <c r="BL621" s="18" t="s">
        <v>211</v>
      </c>
      <c r="BM621" s="99" t="s">
        <v>4270</v>
      </c>
    </row>
    <row r="622" spans="1:65" s="2" customFormat="1" ht="24.2" customHeight="1" x14ac:dyDescent="0.2">
      <c r="A622" s="111"/>
      <c r="B622" s="112"/>
      <c r="C622" s="215" t="s">
        <v>1580</v>
      </c>
      <c r="D622" s="215" t="s">
        <v>1071</v>
      </c>
      <c r="E622" s="216" t="s">
        <v>4271</v>
      </c>
      <c r="F622" s="217" t="s">
        <v>4272</v>
      </c>
      <c r="G622" s="218" t="s">
        <v>282</v>
      </c>
      <c r="H622" s="219">
        <v>3</v>
      </c>
      <c r="I622" s="220"/>
      <c r="J622" s="220">
        <f t="shared" si="100"/>
        <v>0</v>
      </c>
      <c r="K622" s="221"/>
      <c r="L622" s="222"/>
      <c r="M622" s="223" t="s">
        <v>1</v>
      </c>
      <c r="N622" s="224" t="s">
        <v>40</v>
      </c>
      <c r="O622" s="196">
        <v>0</v>
      </c>
      <c r="P622" s="196">
        <f t="shared" si="101"/>
        <v>0</v>
      </c>
      <c r="Q622" s="196">
        <v>0</v>
      </c>
      <c r="R622" s="196">
        <f t="shared" si="102"/>
        <v>0</v>
      </c>
      <c r="S622" s="196">
        <v>0</v>
      </c>
      <c r="T622" s="197">
        <f t="shared" si="103"/>
        <v>0</v>
      </c>
      <c r="U622" s="111"/>
      <c r="V622" s="111"/>
      <c r="W622" s="29"/>
      <c r="X622" s="29"/>
      <c r="Y622" s="29"/>
      <c r="Z622" s="29"/>
      <c r="AA622" s="29"/>
      <c r="AB622" s="29"/>
      <c r="AC622" s="29"/>
      <c r="AD622" s="29"/>
      <c r="AE622" s="29"/>
      <c r="AR622" s="99" t="s">
        <v>278</v>
      </c>
      <c r="AT622" s="99" t="s">
        <v>1071</v>
      </c>
      <c r="AU622" s="99" t="s">
        <v>83</v>
      </c>
      <c r="AY622" s="18" t="s">
        <v>204</v>
      </c>
      <c r="BE622" s="100">
        <f t="shared" si="104"/>
        <v>0</v>
      </c>
      <c r="BF622" s="100">
        <f t="shared" si="105"/>
        <v>0</v>
      </c>
      <c r="BG622" s="100">
        <f t="shared" si="106"/>
        <v>0</v>
      </c>
      <c r="BH622" s="100">
        <f t="shared" si="107"/>
        <v>0</v>
      </c>
      <c r="BI622" s="100">
        <f t="shared" si="108"/>
        <v>0</v>
      </c>
      <c r="BJ622" s="18" t="s">
        <v>81</v>
      </c>
      <c r="BK622" s="100">
        <f t="shared" si="109"/>
        <v>0</v>
      </c>
      <c r="BL622" s="18" t="s">
        <v>211</v>
      </c>
      <c r="BM622" s="99" t="s">
        <v>4273</v>
      </c>
    </row>
    <row r="623" spans="1:65" s="2" customFormat="1" ht="21.75" customHeight="1" x14ac:dyDescent="0.2">
      <c r="A623" s="111"/>
      <c r="B623" s="112"/>
      <c r="C623" s="187" t="s">
        <v>4274</v>
      </c>
      <c r="D623" s="187" t="s">
        <v>207</v>
      </c>
      <c r="E623" s="188" t="s">
        <v>4275</v>
      </c>
      <c r="F623" s="189" t="s">
        <v>4276</v>
      </c>
      <c r="G623" s="190" t="s">
        <v>282</v>
      </c>
      <c r="H623" s="191">
        <v>8</v>
      </c>
      <c r="I623" s="192"/>
      <c r="J623" s="192">
        <f t="shared" si="100"/>
        <v>0</v>
      </c>
      <c r="K623" s="193"/>
      <c r="L623" s="112"/>
      <c r="M623" s="194" t="s">
        <v>1</v>
      </c>
      <c r="N623" s="195" t="s">
        <v>40</v>
      </c>
      <c r="O623" s="196">
        <v>0</v>
      </c>
      <c r="P623" s="196">
        <f t="shared" si="101"/>
        <v>0</v>
      </c>
      <c r="Q623" s="196">
        <v>0</v>
      </c>
      <c r="R623" s="196">
        <f t="shared" si="102"/>
        <v>0</v>
      </c>
      <c r="S623" s="196">
        <v>0</v>
      </c>
      <c r="T623" s="197">
        <f t="shared" si="103"/>
        <v>0</v>
      </c>
      <c r="U623" s="111"/>
      <c r="V623" s="111"/>
      <c r="W623" s="29"/>
      <c r="X623" s="29"/>
      <c r="Y623" s="29"/>
      <c r="Z623" s="29"/>
      <c r="AA623" s="29"/>
      <c r="AB623" s="29"/>
      <c r="AC623" s="29"/>
      <c r="AD623" s="29"/>
      <c r="AE623" s="29"/>
      <c r="AR623" s="99" t="s">
        <v>211</v>
      </c>
      <c r="AT623" s="99" t="s">
        <v>207</v>
      </c>
      <c r="AU623" s="99" t="s">
        <v>83</v>
      </c>
      <c r="AY623" s="18" t="s">
        <v>204</v>
      </c>
      <c r="BE623" s="100">
        <f t="shared" si="104"/>
        <v>0</v>
      </c>
      <c r="BF623" s="100">
        <f t="shared" si="105"/>
        <v>0</v>
      </c>
      <c r="BG623" s="100">
        <f t="shared" si="106"/>
        <v>0</v>
      </c>
      <c r="BH623" s="100">
        <f t="shared" si="107"/>
        <v>0</v>
      </c>
      <c r="BI623" s="100">
        <f t="shared" si="108"/>
        <v>0</v>
      </c>
      <c r="BJ623" s="18" t="s">
        <v>81</v>
      </c>
      <c r="BK623" s="100">
        <f t="shared" si="109"/>
        <v>0</v>
      </c>
      <c r="BL623" s="18" t="s">
        <v>211</v>
      </c>
      <c r="BM623" s="99" t="s">
        <v>4277</v>
      </c>
    </row>
    <row r="624" spans="1:65" s="2" customFormat="1" ht="21.75" customHeight="1" x14ac:dyDescent="0.2">
      <c r="A624" s="111"/>
      <c r="B624" s="112"/>
      <c r="C624" s="187" t="s">
        <v>1583</v>
      </c>
      <c r="D624" s="187" t="s">
        <v>207</v>
      </c>
      <c r="E624" s="188" t="s">
        <v>4278</v>
      </c>
      <c r="F624" s="189" t="s">
        <v>4279</v>
      </c>
      <c r="G624" s="190" t="s">
        <v>282</v>
      </c>
      <c r="H624" s="191">
        <v>14</v>
      </c>
      <c r="I624" s="192"/>
      <c r="J624" s="192">
        <f t="shared" si="100"/>
        <v>0</v>
      </c>
      <c r="K624" s="193"/>
      <c r="L624" s="112"/>
      <c r="M624" s="194" t="s">
        <v>1</v>
      </c>
      <c r="N624" s="195" t="s">
        <v>40</v>
      </c>
      <c r="O624" s="196">
        <v>0</v>
      </c>
      <c r="P624" s="196">
        <f t="shared" si="101"/>
        <v>0</v>
      </c>
      <c r="Q624" s="196">
        <v>0</v>
      </c>
      <c r="R624" s="196">
        <f t="shared" si="102"/>
        <v>0</v>
      </c>
      <c r="S624" s="196">
        <v>0</v>
      </c>
      <c r="T624" s="197">
        <f t="shared" si="103"/>
        <v>0</v>
      </c>
      <c r="U624" s="111"/>
      <c r="V624" s="111"/>
      <c r="W624" s="29"/>
      <c r="X624" s="29"/>
      <c r="Y624" s="29"/>
      <c r="Z624" s="29"/>
      <c r="AA624" s="29"/>
      <c r="AB624" s="29"/>
      <c r="AC624" s="29"/>
      <c r="AD624" s="29"/>
      <c r="AE624" s="29"/>
      <c r="AR624" s="99" t="s">
        <v>211</v>
      </c>
      <c r="AT624" s="99" t="s">
        <v>207</v>
      </c>
      <c r="AU624" s="99" t="s">
        <v>83</v>
      </c>
      <c r="AY624" s="18" t="s">
        <v>204</v>
      </c>
      <c r="BE624" s="100">
        <f t="shared" si="104"/>
        <v>0</v>
      </c>
      <c r="BF624" s="100">
        <f t="shared" si="105"/>
        <v>0</v>
      </c>
      <c r="BG624" s="100">
        <f t="shared" si="106"/>
        <v>0</v>
      </c>
      <c r="BH624" s="100">
        <f t="shared" si="107"/>
        <v>0</v>
      </c>
      <c r="BI624" s="100">
        <f t="shared" si="108"/>
        <v>0</v>
      </c>
      <c r="BJ624" s="18" t="s">
        <v>81</v>
      </c>
      <c r="BK624" s="100">
        <f t="shared" si="109"/>
        <v>0</v>
      </c>
      <c r="BL624" s="18" t="s">
        <v>211</v>
      </c>
      <c r="BM624" s="99" t="s">
        <v>4280</v>
      </c>
    </row>
    <row r="625" spans="1:65" s="2" customFormat="1" ht="21.75" customHeight="1" x14ac:dyDescent="0.2">
      <c r="A625" s="111"/>
      <c r="B625" s="112"/>
      <c r="C625" s="187" t="s">
        <v>4281</v>
      </c>
      <c r="D625" s="187" t="s">
        <v>207</v>
      </c>
      <c r="E625" s="188" t="s">
        <v>4282</v>
      </c>
      <c r="F625" s="189" t="s">
        <v>4283</v>
      </c>
      <c r="G625" s="190" t="s">
        <v>282</v>
      </c>
      <c r="H625" s="191">
        <v>4</v>
      </c>
      <c r="I625" s="192"/>
      <c r="J625" s="192">
        <f t="shared" si="100"/>
        <v>0</v>
      </c>
      <c r="K625" s="193"/>
      <c r="L625" s="112"/>
      <c r="M625" s="194" t="s">
        <v>1</v>
      </c>
      <c r="N625" s="195" t="s">
        <v>40</v>
      </c>
      <c r="O625" s="196">
        <v>0</v>
      </c>
      <c r="P625" s="196">
        <f t="shared" si="101"/>
        <v>0</v>
      </c>
      <c r="Q625" s="196">
        <v>0</v>
      </c>
      <c r="R625" s="196">
        <f t="shared" si="102"/>
        <v>0</v>
      </c>
      <c r="S625" s="196">
        <v>0</v>
      </c>
      <c r="T625" s="197">
        <f t="shared" si="103"/>
        <v>0</v>
      </c>
      <c r="U625" s="111"/>
      <c r="V625" s="111"/>
      <c r="W625" s="29"/>
      <c r="X625" s="29"/>
      <c r="Y625" s="29"/>
      <c r="Z625" s="29"/>
      <c r="AA625" s="29"/>
      <c r="AB625" s="29"/>
      <c r="AC625" s="29"/>
      <c r="AD625" s="29"/>
      <c r="AE625" s="29"/>
      <c r="AR625" s="99" t="s">
        <v>211</v>
      </c>
      <c r="AT625" s="99" t="s">
        <v>207</v>
      </c>
      <c r="AU625" s="99" t="s">
        <v>83</v>
      </c>
      <c r="AY625" s="18" t="s">
        <v>204</v>
      </c>
      <c r="BE625" s="100">
        <f t="shared" si="104"/>
        <v>0</v>
      </c>
      <c r="BF625" s="100">
        <f t="shared" si="105"/>
        <v>0</v>
      </c>
      <c r="BG625" s="100">
        <f t="shared" si="106"/>
        <v>0</v>
      </c>
      <c r="BH625" s="100">
        <f t="shared" si="107"/>
        <v>0</v>
      </c>
      <c r="BI625" s="100">
        <f t="shared" si="108"/>
        <v>0</v>
      </c>
      <c r="BJ625" s="18" t="s">
        <v>81</v>
      </c>
      <c r="BK625" s="100">
        <f t="shared" si="109"/>
        <v>0</v>
      </c>
      <c r="BL625" s="18" t="s">
        <v>211</v>
      </c>
      <c r="BM625" s="99" t="s">
        <v>4284</v>
      </c>
    </row>
    <row r="626" spans="1:65" s="2" customFormat="1" ht="21.75" customHeight="1" x14ac:dyDescent="0.2">
      <c r="A626" s="111"/>
      <c r="B626" s="112"/>
      <c r="C626" s="187" t="s">
        <v>1587</v>
      </c>
      <c r="D626" s="187" t="s">
        <v>207</v>
      </c>
      <c r="E626" s="188" t="s">
        <v>4285</v>
      </c>
      <c r="F626" s="189" t="s">
        <v>4286</v>
      </c>
      <c r="G626" s="190" t="s">
        <v>282</v>
      </c>
      <c r="H626" s="191">
        <v>26</v>
      </c>
      <c r="I626" s="192"/>
      <c r="J626" s="192">
        <f t="shared" si="100"/>
        <v>0</v>
      </c>
      <c r="K626" s="193"/>
      <c r="L626" s="112"/>
      <c r="M626" s="194" t="s">
        <v>1</v>
      </c>
      <c r="N626" s="195" t="s">
        <v>40</v>
      </c>
      <c r="O626" s="196">
        <v>0</v>
      </c>
      <c r="P626" s="196">
        <f t="shared" si="101"/>
        <v>0</v>
      </c>
      <c r="Q626" s="196">
        <v>0</v>
      </c>
      <c r="R626" s="196">
        <f t="shared" si="102"/>
        <v>0</v>
      </c>
      <c r="S626" s="196">
        <v>0</v>
      </c>
      <c r="T626" s="197">
        <f t="shared" si="103"/>
        <v>0</v>
      </c>
      <c r="U626" s="111"/>
      <c r="V626" s="111"/>
      <c r="W626" s="29"/>
      <c r="X626" s="29"/>
      <c r="Y626" s="29"/>
      <c r="Z626" s="29"/>
      <c r="AA626" s="29"/>
      <c r="AB626" s="29"/>
      <c r="AC626" s="29"/>
      <c r="AD626" s="29"/>
      <c r="AE626" s="29"/>
      <c r="AR626" s="99" t="s">
        <v>211</v>
      </c>
      <c r="AT626" s="99" t="s">
        <v>207</v>
      </c>
      <c r="AU626" s="99" t="s">
        <v>83</v>
      </c>
      <c r="AY626" s="18" t="s">
        <v>204</v>
      </c>
      <c r="BE626" s="100">
        <f t="shared" si="104"/>
        <v>0</v>
      </c>
      <c r="BF626" s="100">
        <f t="shared" si="105"/>
        <v>0</v>
      </c>
      <c r="BG626" s="100">
        <f t="shared" si="106"/>
        <v>0</v>
      </c>
      <c r="BH626" s="100">
        <f t="shared" si="107"/>
        <v>0</v>
      </c>
      <c r="BI626" s="100">
        <f t="shared" si="108"/>
        <v>0</v>
      </c>
      <c r="BJ626" s="18" t="s">
        <v>81</v>
      </c>
      <c r="BK626" s="100">
        <f t="shared" si="109"/>
        <v>0</v>
      </c>
      <c r="BL626" s="18" t="s">
        <v>211</v>
      </c>
      <c r="BM626" s="99" t="s">
        <v>4287</v>
      </c>
    </row>
    <row r="627" spans="1:65" s="2" customFormat="1" ht="21.75" customHeight="1" x14ac:dyDescent="0.2">
      <c r="A627" s="111"/>
      <c r="B627" s="112"/>
      <c r="C627" s="187" t="s">
        <v>4288</v>
      </c>
      <c r="D627" s="187" t="s">
        <v>207</v>
      </c>
      <c r="E627" s="188" t="s">
        <v>4289</v>
      </c>
      <c r="F627" s="189" t="s">
        <v>4290</v>
      </c>
      <c r="G627" s="190" t="s">
        <v>282</v>
      </c>
      <c r="H627" s="191">
        <v>1</v>
      </c>
      <c r="I627" s="192"/>
      <c r="J627" s="192">
        <f t="shared" si="100"/>
        <v>0</v>
      </c>
      <c r="K627" s="193"/>
      <c r="L627" s="112"/>
      <c r="M627" s="194" t="s">
        <v>1</v>
      </c>
      <c r="N627" s="195" t="s">
        <v>40</v>
      </c>
      <c r="O627" s="196">
        <v>0</v>
      </c>
      <c r="P627" s="196">
        <f t="shared" si="101"/>
        <v>0</v>
      </c>
      <c r="Q627" s="196">
        <v>0</v>
      </c>
      <c r="R627" s="196">
        <f t="shared" si="102"/>
        <v>0</v>
      </c>
      <c r="S627" s="196">
        <v>0</v>
      </c>
      <c r="T627" s="197">
        <f t="shared" si="103"/>
        <v>0</v>
      </c>
      <c r="U627" s="111"/>
      <c r="V627" s="111"/>
      <c r="W627" s="29"/>
      <c r="X627" s="29"/>
      <c r="Y627" s="29"/>
      <c r="Z627" s="29"/>
      <c r="AA627" s="29"/>
      <c r="AB627" s="29"/>
      <c r="AC627" s="29"/>
      <c r="AD627" s="29"/>
      <c r="AE627" s="29"/>
      <c r="AR627" s="99" t="s">
        <v>211</v>
      </c>
      <c r="AT627" s="99" t="s">
        <v>207</v>
      </c>
      <c r="AU627" s="99" t="s">
        <v>83</v>
      </c>
      <c r="AY627" s="18" t="s">
        <v>204</v>
      </c>
      <c r="BE627" s="100">
        <f t="shared" si="104"/>
        <v>0</v>
      </c>
      <c r="BF627" s="100">
        <f t="shared" si="105"/>
        <v>0</v>
      </c>
      <c r="BG627" s="100">
        <f t="shared" si="106"/>
        <v>0</v>
      </c>
      <c r="BH627" s="100">
        <f t="shared" si="107"/>
        <v>0</v>
      </c>
      <c r="BI627" s="100">
        <f t="shared" si="108"/>
        <v>0</v>
      </c>
      <c r="BJ627" s="18" t="s">
        <v>81</v>
      </c>
      <c r="BK627" s="100">
        <f t="shared" si="109"/>
        <v>0</v>
      </c>
      <c r="BL627" s="18" t="s">
        <v>211</v>
      </c>
      <c r="BM627" s="99" t="s">
        <v>4291</v>
      </c>
    </row>
    <row r="628" spans="1:65" s="2" customFormat="1" ht="21.75" customHeight="1" x14ac:dyDescent="0.2">
      <c r="A628" s="111"/>
      <c r="B628" s="112"/>
      <c r="C628" s="187" t="s">
        <v>1593</v>
      </c>
      <c r="D628" s="187" t="s">
        <v>207</v>
      </c>
      <c r="E628" s="188" t="s">
        <v>4292</v>
      </c>
      <c r="F628" s="189" t="s">
        <v>4293</v>
      </c>
      <c r="G628" s="190" t="s">
        <v>282</v>
      </c>
      <c r="H628" s="191">
        <v>3</v>
      </c>
      <c r="I628" s="192"/>
      <c r="J628" s="192">
        <f t="shared" si="100"/>
        <v>0</v>
      </c>
      <c r="K628" s="193"/>
      <c r="L628" s="112"/>
      <c r="M628" s="194" t="s">
        <v>1</v>
      </c>
      <c r="N628" s="195" t="s">
        <v>40</v>
      </c>
      <c r="O628" s="196">
        <v>0</v>
      </c>
      <c r="P628" s="196">
        <f t="shared" si="101"/>
        <v>0</v>
      </c>
      <c r="Q628" s="196">
        <v>0</v>
      </c>
      <c r="R628" s="196">
        <f t="shared" si="102"/>
        <v>0</v>
      </c>
      <c r="S628" s="196">
        <v>0</v>
      </c>
      <c r="T628" s="197">
        <f t="shared" si="103"/>
        <v>0</v>
      </c>
      <c r="U628" s="111"/>
      <c r="V628" s="111"/>
      <c r="W628" s="29"/>
      <c r="X628" s="29"/>
      <c r="Y628" s="29"/>
      <c r="Z628" s="29"/>
      <c r="AA628" s="29"/>
      <c r="AB628" s="29"/>
      <c r="AC628" s="29"/>
      <c r="AD628" s="29"/>
      <c r="AE628" s="29"/>
      <c r="AR628" s="99" t="s">
        <v>211</v>
      </c>
      <c r="AT628" s="99" t="s">
        <v>207</v>
      </c>
      <c r="AU628" s="99" t="s">
        <v>83</v>
      </c>
      <c r="AY628" s="18" t="s">
        <v>204</v>
      </c>
      <c r="BE628" s="100">
        <f t="shared" si="104"/>
        <v>0</v>
      </c>
      <c r="BF628" s="100">
        <f t="shared" si="105"/>
        <v>0</v>
      </c>
      <c r="BG628" s="100">
        <f t="shared" si="106"/>
        <v>0</v>
      </c>
      <c r="BH628" s="100">
        <f t="shared" si="107"/>
        <v>0</v>
      </c>
      <c r="BI628" s="100">
        <f t="shared" si="108"/>
        <v>0</v>
      </c>
      <c r="BJ628" s="18" t="s">
        <v>81</v>
      </c>
      <c r="BK628" s="100">
        <f t="shared" si="109"/>
        <v>0</v>
      </c>
      <c r="BL628" s="18" t="s">
        <v>211</v>
      </c>
      <c r="BM628" s="99" t="s">
        <v>4294</v>
      </c>
    </row>
    <row r="629" spans="1:65" s="12" customFormat="1" ht="25.9" customHeight="1" x14ac:dyDescent="0.2">
      <c r="A629" s="176"/>
      <c r="B629" s="177"/>
      <c r="C629" s="176"/>
      <c r="D629" s="178" t="s">
        <v>74</v>
      </c>
      <c r="E629" s="179" t="s">
        <v>1071</v>
      </c>
      <c r="F629" s="179" t="s">
        <v>4295</v>
      </c>
      <c r="G629" s="176"/>
      <c r="H629" s="176"/>
      <c r="I629" s="176"/>
      <c r="J629" s="180">
        <f>BK629</f>
        <v>0</v>
      </c>
      <c r="K629" s="176"/>
      <c r="L629" s="177"/>
      <c r="M629" s="181"/>
      <c r="N629" s="182"/>
      <c r="O629" s="182"/>
      <c r="P629" s="183">
        <f>P630</f>
        <v>0</v>
      </c>
      <c r="Q629" s="182"/>
      <c r="R629" s="183">
        <f>R630</f>
        <v>0</v>
      </c>
      <c r="S629" s="182"/>
      <c r="T629" s="184">
        <f>T630</f>
        <v>0</v>
      </c>
      <c r="U629" s="176"/>
      <c r="V629" s="176"/>
      <c r="AR629" s="96" t="s">
        <v>230</v>
      </c>
      <c r="AT629" s="97" t="s">
        <v>74</v>
      </c>
      <c r="AU629" s="97" t="s">
        <v>75</v>
      </c>
      <c r="AY629" s="96" t="s">
        <v>204</v>
      </c>
      <c r="BK629" s="98">
        <f>BK630</f>
        <v>0</v>
      </c>
    </row>
    <row r="630" spans="1:65" s="12" customFormat="1" ht="22.9" customHeight="1" x14ac:dyDescent="0.2">
      <c r="A630" s="176"/>
      <c r="B630" s="177"/>
      <c r="C630" s="176"/>
      <c r="D630" s="178" t="s">
        <v>74</v>
      </c>
      <c r="E630" s="185" t="s">
        <v>4296</v>
      </c>
      <c r="F630" s="185" t="s">
        <v>4297</v>
      </c>
      <c r="G630" s="176"/>
      <c r="H630" s="176"/>
      <c r="I630" s="176"/>
      <c r="J630" s="186">
        <f>BK630</f>
        <v>0</v>
      </c>
      <c r="K630" s="176"/>
      <c r="L630" s="177"/>
      <c r="M630" s="181"/>
      <c r="N630" s="182"/>
      <c r="O630" s="182"/>
      <c r="P630" s="183">
        <f>SUM(P631:P655)</f>
        <v>0</v>
      </c>
      <c r="Q630" s="182"/>
      <c r="R630" s="183">
        <f>SUM(R631:R655)</f>
        <v>0</v>
      </c>
      <c r="S630" s="182"/>
      <c r="T630" s="184">
        <f>SUM(T631:T655)</f>
        <v>0</v>
      </c>
      <c r="U630" s="176"/>
      <c r="V630" s="176"/>
      <c r="AR630" s="96" t="s">
        <v>230</v>
      </c>
      <c r="AT630" s="97" t="s">
        <v>74</v>
      </c>
      <c r="AU630" s="97" t="s">
        <v>81</v>
      </c>
      <c r="AY630" s="96" t="s">
        <v>204</v>
      </c>
      <c r="BK630" s="98">
        <f>SUM(BK631:BK655)</f>
        <v>0</v>
      </c>
    </row>
    <row r="631" spans="1:65" s="2" customFormat="1" ht="49.15" customHeight="1" x14ac:dyDescent="0.2">
      <c r="A631" s="111"/>
      <c r="B631" s="112"/>
      <c r="C631" s="187" t="s">
        <v>4298</v>
      </c>
      <c r="D631" s="187" t="s">
        <v>207</v>
      </c>
      <c r="E631" s="188" t="s">
        <v>4299</v>
      </c>
      <c r="F631" s="189" t="s">
        <v>4300</v>
      </c>
      <c r="G631" s="190" t="s">
        <v>1421</v>
      </c>
      <c r="H631" s="191">
        <v>1</v>
      </c>
      <c r="I631" s="192"/>
      <c r="J631" s="192">
        <f>ROUND(I631*H631,2)</f>
        <v>0</v>
      </c>
      <c r="K631" s="193"/>
      <c r="L631" s="112"/>
      <c r="M631" s="194" t="s">
        <v>1</v>
      </c>
      <c r="N631" s="195" t="s">
        <v>40</v>
      </c>
      <c r="O631" s="196">
        <v>0</v>
      </c>
      <c r="P631" s="196">
        <f>O631*H631</f>
        <v>0</v>
      </c>
      <c r="Q631" s="196">
        <v>0</v>
      </c>
      <c r="R631" s="196">
        <f>Q631*H631</f>
        <v>0</v>
      </c>
      <c r="S631" s="196">
        <v>0</v>
      </c>
      <c r="T631" s="197">
        <f>S631*H631</f>
        <v>0</v>
      </c>
      <c r="U631" s="111"/>
      <c r="V631" s="111"/>
      <c r="W631" s="29"/>
      <c r="X631" s="29"/>
      <c r="Y631" s="29"/>
      <c r="Z631" s="29"/>
      <c r="AA631" s="29"/>
      <c r="AB631" s="29"/>
      <c r="AC631" s="29"/>
      <c r="AD631" s="29"/>
      <c r="AE631" s="29"/>
      <c r="AR631" s="99" t="s">
        <v>529</v>
      </c>
      <c r="AT631" s="99" t="s">
        <v>207</v>
      </c>
      <c r="AU631" s="99" t="s">
        <v>83</v>
      </c>
      <c r="AY631" s="18" t="s">
        <v>204</v>
      </c>
      <c r="BE631" s="100">
        <f>IF(N631="základní",J631,0)</f>
        <v>0</v>
      </c>
      <c r="BF631" s="100">
        <f>IF(N631="snížená",J631,0)</f>
        <v>0</v>
      </c>
      <c r="BG631" s="100">
        <f>IF(N631="zákl. přenesená",J631,0)</f>
        <v>0</v>
      </c>
      <c r="BH631" s="100">
        <f>IF(N631="sníž. přenesená",J631,0)</f>
        <v>0</v>
      </c>
      <c r="BI631" s="100">
        <f>IF(N631="nulová",J631,0)</f>
        <v>0</v>
      </c>
      <c r="BJ631" s="18" t="s">
        <v>81</v>
      </c>
      <c r="BK631" s="100">
        <f>ROUND(I631*H631,2)</f>
        <v>0</v>
      </c>
      <c r="BL631" s="18" t="s">
        <v>529</v>
      </c>
      <c r="BM631" s="99" t="s">
        <v>4301</v>
      </c>
    </row>
    <row r="632" spans="1:65" s="2" customFormat="1" ht="21.75" customHeight="1" x14ac:dyDescent="0.2">
      <c r="A632" s="111"/>
      <c r="B632" s="112"/>
      <c r="C632" s="187" t="s">
        <v>1597</v>
      </c>
      <c r="D632" s="187" t="s">
        <v>207</v>
      </c>
      <c r="E632" s="188" t="s">
        <v>4302</v>
      </c>
      <c r="F632" s="189" t="s">
        <v>4303</v>
      </c>
      <c r="G632" s="190" t="s">
        <v>4304</v>
      </c>
      <c r="H632" s="191">
        <v>0.21</v>
      </c>
      <c r="I632" s="192"/>
      <c r="J632" s="192">
        <f>ROUND(I632*H632,2)</f>
        <v>0</v>
      </c>
      <c r="K632" s="193"/>
      <c r="L632" s="112"/>
      <c r="M632" s="194" t="s">
        <v>1</v>
      </c>
      <c r="N632" s="195" t="s">
        <v>40</v>
      </c>
      <c r="O632" s="196">
        <v>0</v>
      </c>
      <c r="P632" s="196">
        <f>O632*H632</f>
        <v>0</v>
      </c>
      <c r="Q632" s="196">
        <v>0</v>
      </c>
      <c r="R632" s="196">
        <f>Q632*H632</f>
        <v>0</v>
      </c>
      <c r="S632" s="196">
        <v>0</v>
      </c>
      <c r="T632" s="197">
        <f>S632*H632</f>
        <v>0</v>
      </c>
      <c r="U632" s="111"/>
      <c r="V632" s="111"/>
      <c r="W632" s="29"/>
      <c r="X632" s="29"/>
      <c r="Y632" s="29"/>
      <c r="Z632" s="29"/>
      <c r="AA632" s="29"/>
      <c r="AB632" s="29"/>
      <c r="AC632" s="29"/>
      <c r="AD632" s="29"/>
      <c r="AE632" s="29"/>
      <c r="AR632" s="99" t="s">
        <v>529</v>
      </c>
      <c r="AT632" s="99" t="s">
        <v>207</v>
      </c>
      <c r="AU632" s="99" t="s">
        <v>83</v>
      </c>
      <c r="AY632" s="18" t="s">
        <v>204</v>
      </c>
      <c r="BE632" s="100">
        <f>IF(N632="základní",J632,0)</f>
        <v>0</v>
      </c>
      <c r="BF632" s="100">
        <f>IF(N632="snížená",J632,0)</f>
        <v>0</v>
      </c>
      <c r="BG632" s="100">
        <f>IF(N632="zákl. přenesená",J632,0)</f>
        <v>0</v>
      </c>
      <c r="BH632" s="100">
        <f>IF(N632="sníž. přenesená",J632,0)</f>
        <v>0</v>
      </c>
      <c r="BI632" s="100">
        <f>IF(N632="nulová",J632,0)</f>
        <v>0</v>
      </c>
      <c r="BJ632" s="18" t="s">
        <v>81</v>
      </c>
      <c r="BK632" s="100">
        <f>ROUND(I632*H632,2)</f>
        <v>0</v>
      </c>
      <c r="BL632" s="18" t="s">
        <v>529</v>
      </c>
      <c r="BM632" s="99" t="s">
        <v>4305</v>
      </c>
    </row>
    <row r="633" spans="1:65" s="2" customFormat="1" ht="66.75" customHeight="1" x14ac:dyDescent="0.2">
      <c r="A633" s="111"/>
      <c r="B633" s="112"/>
      <c r="C633" s="187" t="s">
        <v>4306</v>
      </c>
      <c r="D633" s="187" t="s">
        <v>207</v>
      </c>
      <c r="E633" s="188" t="s">
        <v>4307</v>
      </c>
      <c r="F633" s="189" t="s">
        <v>4308</v>
      </c>
      <c r="G633" s="190" t="s">
        <v>367</v>
      </c>
      <c r="H633" s="191">
        <v>40</v>
      </c>
      <c r="I633" s="192"/>
      <c r="J633" s="192">
        <f>ROUND(I633*H633,2)</f>
        <v>0</v>
      </c>
      <c r="K633" s="193"/>
      <c r="L633" s="112"/>
      <c r="M633" s="194" t="s">
        <v>1</v>
      </c>
      <c r="N633" s="195" t="s">
        <v>40</v>
      </c>
      <c r="O633" s="196">
        <v>0</v>
      </c>
      <c r="P633" s="196">
        <f>O633*H633</f>
        <v>0</v>
      </c>
      <c r="Q633" s="196">
        <v>0</v>
      </c>
      <c r="R633" s="196">
        <f>Q633*H633</f>
        <v>0</v>
      </c>
      <c r="S633" s="196">
        <v>0</v>
      </c>
      <c r="T633" s="197">
        <f>S633*H633</f>
        <v>0</v>
      </c>
      <c r="U633" s="111"/>
      <c r="V633" s="111"/>
      <c r="W633" s="29"/>
      <c r="X633" s="29"/>
      <c r="Y633" s="29"/>
      <c r="Z633" s="29"/>
      <c r="AA633" s="29"/>
      <c r="AB633" s="29"/>
      <c r="AC633" s="29"/>
      <c r="AD633" s="29"/>
      <c r="AE633" s="29"/>
      <c r="AR633" s="99" t="s">
        <v>529</v>
      </c>
      <c r="AT633" s="99" t="s">
        <v>207</v>
      </c>
      <c r="AU633" s="99" t="s">
        <v>83</v>
      </c>
      <c r="AY633" s="18" t="s">
        <v>204</v>
      </c>
      <c r="BE633" s="100">
        <f>IF(N633="základní",J633,0)</f>
        <v>0</v>
      </c>
      <c r="BF633" s="100">
        <f>IF(N633="snížená",J633,0)</f>
        <v>0</v>
      </c>
      <c r="BG633" s="100">
        <f>IF(N633="zákl. přenesená",J633,0)</f>
        <v>0</v>
      </c>
      <c r="BH633" s="100">
        <f>IF(N633="sníž. přenesená",J633,0)</f>
        <v>0</v>
      </c>
      <c r="BI633" s="100">
        <f>IF(N633="nulová",J633,0)</f>
        <v>0</v>
      </c>
      <c r="BJ633" s="18" t="s">
        <v>81</v>
      </c>
      <c r="BK633" s="100">
        <f>ROUND(I633*H633,2)</f>
        <v>0</v>
      </c>
      <c r="BL633" s="18" t="s">
        <v>529</v>
      </c>
      <c r="BM633" s="99" t="s">
        <v>4309</v>
      </c>
    </row>
    <row r="634" spans="1:65" s="14" customFormat="1" x14ac:dyDescent="0.2">
      <c r="A634" s="198"/>
      <c r="B634" s="199"/>
      <c r="C634" s="198"/>
      <c r="D634" s="200" t="s">
        <v>212</v>
      </c>
      <c r="E634" s="201" t="s">
        <v>1</v>
      </c>
      <c r="F634" s="202" t="s">
        <v>4310</v>
      </c>
      <c r="G634" s="198"/>
      <c r="H634" s="203">
        <v>40</v>
      </c>
      <c r="I634" s="198"/>
      <c r="J634" s="198"/>
      <c r="K634" s="198"/>
      <c r="L634" s="199"/>
      <c r="M634" s="204"/>
      <c r="N634" s="205"/>
      <c r="O634" s="205"/>
      <c r="P634" s="205"/>
      <c r="Q634" s="205"/>
      <c r="R634" s="205"/>
      <c r="S634" s="205"/>
      <c r="T634" s="206"/>
      <c r="U634" s="198"/>
      <c r="V634" s="198"/>
      <c r="AT634" s="102" t="s">
        <v>212</v>
      </c>
      <c r="AU634" s="102" t="s">
        <v>83</v>
      </c>
      <c r="AV634" s="14" t="s">
        <v>83</v>
      </c>
      <c r="AW634" s="14" t="s">
        <v>32</v>
      </c>
      <c r="AX634" s="14" t="s">
        <v>75</v>
      </c>
      <c r="AY634" s="102" t="s">
        <v>204</v>
      </c>
    </row>
    <row r="635" spans="1:65" s="15" customFormat="1" x14ac:dyDescent="0.2">
      <c r="A635" s="207"/>
      <c r="B635" s="208"/>
      <c r="C635" s="207"/>
      <c r="D635" s="200" t="s">
        <v>212</v>
      </c>
      <c r="E635" s="209" t="s">
        <v>1</v>
      </c>
      <c r="F635" s="210" t="s">
        <v>227</v>
      </c>
      <c r="G635" s="207"/>
      <c r="H635" s="211">
        <v>40</v>
      </c>
      <c r="I635" s="207"/>
      <c r="J635" s="207"/>
      <c r="K635" s="207"/>
      <c r="L635" s="208"/>
      <c r="M635" s="212"/>
      <c r="N635" s="213"/>
      <c r="O635" s="213"/>
      <c r="P635" s="213"/>
      <c r="Q635" s="213"/>
      <c r="R635" s="213"/>
      <c r="S635" s="213"/>
      <c r="T635" s="214"/>
      <c r="U635" s="207"/>
      <c r="V635" s="207"/>
      <c r="AT635" s="103" t="s">
        <v>212</v>
      </c>
      <c r="AU635" s="103" t="s">
        <v>83</v>
      </c>
      <c r="AV635" s="15" t="s">
        <v>211</v>
      </c>
      <c r="AW635" s="15" t="s">
        <v>32</v>
      </c>
      <c r="AX635" s="15" t="s">
        <v>81</v>
      </c>
      <c r="AY635" s="103" t="s">
        <v>204</v>
      </c>
    </row>
    <row r="636" spans="1:65" s="2" customFormat="1" ht="66.75" customHeight="1" x14ac:dyDescent="0.2">
      <c r="A636" s="111"/>
      <c r="B636" s="112"/>
      <c r="C636" s="187" t="s">
        <v>1600</v>
      </c>
      <c r="D636" s="187" t="s">
        <v>207</v>
      </c>
      <c r="E636" s="188" t="s">
        <v>4311</v>
      </c>
      <c r="F636" s="189" t="s">
        <v>4312</v>
      </c>
      <c r="G636" s="190" t="s">
        <v>367</v>
      </c>
      <c r="H636" s="191">
        <v>170</v>
      </c>
      <c r="I636" s="192"/>
      <c r="J636" s="192">
        <f>ROUND(I636*H636,2)</f>
        <v>0</v>
      </c>
      <c r="K636" s="193"/>
      <c r="L636" s="112"/>
      <c r="M636" s="194" t="s">
        <v>1</v>
      </c>
      <c r="N636" s="195" t="s">
        <v>40</v>
      </c>
      <c r="O636" s="196">
        <v>0</v>
      </c>
      <c r="P636" s="196">
        <f>O636*H636</f>
        <v>0</v>
      </c>
      <c r="Q636" s="196">
        <v>0</v>
      </c>
      <c r="R636" s="196">
        <f>Q636*H636</f>
        <v>0</v>
      </c>
      <c r="S636" s="196">
        <v>0</v>
      </c>
      <c r="T636" s="197">
        <f>S636*H636</f>
        <v>0</v>
      </c>
      <c r="U636" s="111"/>
      <c r="V636" s="111"/>
      <c r="W636" s="29"/>
      <c r="X636" s="29"/>
      <c r="Y636" s="29"/>
      <c r="Z636" s="29"/>
      <c r="AA636" s="29"/>
      <c r="AB636" s="29"/>
      <c r="AC636" s="29"/>
      <c r="AD636" s="29"/>
      <c r="AE636" s="29"/>
      <c r="AR636" s="99" t="s">
        <v>529</v>
      </c>
      <c r="AT636" s="99" t="s">
        <v>207</v>
      </c>
      <c r="AU636" s="99" t="s">
        <v>83</v>
      </c>
      <c r="AY636" s="18" t="s">
        <v>204</v>
      </c>
      <c r="BE636" s="100">
        <f>IF(N636="základní",J636,0)</f>
        <v>0</v>
      </c>
      <c r="BF636" s="100">
        <f>IF(N636="snížená",J636,0)</f>
        <v>0</v>
      </c>
      <c r="BG636" s="100">
        <f>IF(N636="zákl. přenesená",J636,0)</f>
        <v>0</v>
      </c>
      <c r="BH636" s="100">
        <f>IF(N636="sníž. přenesená",J636,0)</f>
        <v>0</v>
      </c>
      <c r="BI636" s="100">
        <f>IF(N636="nulová",J636,0)</f>
        <v>0</v>
      </c>
      <c r="BJ636" s="18" t="s">
        <v>81</v>
      </c>
      <c r="BK636" s="100">
        <f>ROUND(I636*H636,2)</f>
        <v>0</v>
      </c>
      <c r="BL636" s="18" t="s">
        <v>529</v>
      </c>
      <c r="BM636" s="99" t="s">
        <v>4313</v>
      </c>
    </row>
    <row r="637" spans="1:65" s="14" customFormat="1" x14ac:dyDescent="0.2">
      <c r="A637" s="198"/>
      <c r="B637" s="199"/>
      <c r="C637" s="198"/>
      <c r="D637" s="200" t="s">
        <v>212</v>
      </c>
      <c r="E637" s="201" t="s">
        <v>1</v>
      </c>
      <c r="F637" s="202" t="s">
        <v>4314</v>
      </c>
      <c r="G637" s="198"/>
      <c r="H637" s="203">
        <v>170</v>
      </c>
      <c r="I637" s="198"/>
      <c r="J637" s="198"/>
      <c r="K637" s="198"/>
      <c r="L637" s="199"/>
      <c r="M637" s="204"/>
      <c r="N637" s="205"/>
      <c r="O637" s="205"/>
      <c r="P637" s="205"/>
      <c r="Q637" s="205"/>
      <c r="R637" s="205"/>
      <c r="S637" s="205"/>
      <c r="T637" s="206"/>
      <c r="U637" s="198"/>
      <c r="V637" s="198"/>
      <c r="AT637" s="102" t="s">
        <v>212</v>
      </c>
      <c r="AU637" s="102" t="s">
        <v>83</v>
      </c>
      <c r="AV637" s="14" t="s">
        <v>83</v>
      </c>
      <c r="AW637" s="14" t="s">
        <v>32</v>
      </c>
      <c r="AX637" s="14" t="s">
        <v>75</v>
      </c>
      <c r="AY637" s="102" t="s">
        <v>204</v>
      </c>
    </row>
    <row r="638" spans="1:65" s="15" customFormat="1" x14ac:dyDescent="0.2">
      <c r="A638" s="207"/>
      <c r="B638" s="208"/>
      <c r="C638" s="207"/>
      <c r="D638" s="200" t="s">
        <v>212</v>
      </c>
      <c r="E638" s="209" t="s">
        <v>1</v>
      </c>
      <c r="F638" s="210" t="s">
        <v>227</v>
      </c>
      <c r="G638" s="207"/>
      <c r="H638" s="211">
        <v>170</v>
      </c>
      <c r="I638" s="207"/>
      <c r="J638" s="207"/>
      <c r="K638" s="207"/>
      <c r="L638" s="208"/>
      <c r="M638" s="212"/>
      <c r="N638" s="213"/>
      <c r="O638" s="213"/>
      <c r="P638" s="213"/>
      <c r="Q638" s="213"/>
      <c r="R638" s="213"/>
      <c r="S638" s="213"/>
      <c r="T638" s="214"/>
      <c r="U638" s="207"/>
      <c r="V638" s="207"/>
      <c r="AT638" s="103" t="s">
        <v>212</v>
      </c>
      <c r="AU638" s="103" t="s">
        <v>83</v>
      </c>
      <c r="AV638" s="15" t="s">
        <v>211</v>
      </c>
      <c r="AW638" s="15" t="s">
        <v>32</v>
      </c>
      <c r="AX638" s="15" t="s">
        <v>81</v>
      </c>
      <c r="AY638" s="103" t="s">
        <v>204</v>
      </c>
    </row>
    <row r="639" spans="1:65" s="2" customFormat="1" ht="37.9" customHeight="1" x14ac:dyDescent="0.2">
      <c r="A639" s="111"/>
      <c r="B639" s="112"/>
      <c r="C639" s="187" t="s">
        <v>4315</v>
      </c>
      <c r="D639" s="187" t="s">
        <v>207</v>
      </c>
      <c r="E639" s="188" t="s">
        <v>4316</v>
      </c>
      <c r="F639" s="189" t="s">
        <v>4317</v>
      </c>
      <c r="G639" s="190" t="s">
        <v>367</v>
      </c>
      <c r="H639" s="191">
        <v>40</v>
      </c>
      <c r="I639" s="192"/>
      <c r="J639" s="192">
        <f t="shared" ref="J639:J651" si="110">ROUND(I639*H639,2)</f>
        <v>0</v>
      </c>
      <c r="K639" s="193"/>
      <c r="L639" s="112"/>
      <c r="M639" s="194" t="s">
        <v>1</v>
      </c>
      <c r="N639" s="195" t="s">
        <v>40</v>
      </c>
      <c r="O639" s="196">
        <v>0</v>
      </c>
      <c r="P639" s="196">
        <f t="shared" ref="P639:P651" si="111">O639*H639</f>
        <v>0</v>
      </c>
      <c r="Q639" s="196">
        <v>0</v>
      </c>
      <c r="R639" s="196">
        <f t="shared" ref="R639:R651" si="112">Q639*H639</f>
        <v>0</v>
      </c>
      <c r="S639" s="196">
        <v>0</v>
      </c>
      <c r="T639" s="197">
        <f t="shared" ref="T639:T651" si="113">S639*H639</f>
        <v>0</v>
      </c>
      <c r="U639" s="111"/>
      <c r="V639" s="111"/>
      <c r="W639" s="29"/>
      <c r="X639" s="29"/>
      <c r="Y639" s="29"/>
      <c r="Z639" s="29"/>
      <c r="AA639" s="29"/>
      <c r="AB639" s="29"/>
      <c r="AC639" s="29"/>
      <c r="AD639" s="29"/>
      <c r="AE639" s="29"/>
      <c r="AR639" s="99" t="s">
        <v>529</v>
      </c>
      <c r="AT639" s="99" t="s">
        <v>207</v>
      </c>
      <c r="AU639" s="99" t="s">
        <v>83</v>
      </c>
      <c r="AY639" s="18" t="s">
        <v>204</v>
      </c>
      <c r="BE639" s="100">
        <f t="shared" ref="BE639:BE651" si="114">IF(N639="základní",J639,0)</f>
        <v>0</v>
      </c>
      <c r="BF639" s="100">
        <f t="shared" ref="BF639:BF651" si="115">IF(N639="snížená",J639,0)</f>
        <v>0</v>
      </c>
      <c r="BG639" s="100">
        <f t="shared" ref="BG639:BG651" si="116">IF(N639="zákl. přenesená",J639,0)</f>
        <v>0</v>
      </c>
      <c r="BH639" s="100">
        <f t="shared" ref="BH639:BH651" si="117">IF(N639="sníž. přenesená",J639,0)</f>
        <v>0</v>
      </c>
      <c r="BI639" s="100">
        <f t="shared" ref="BI639:BI651" si="118">IF(N639="nulová",J639,0)</f>
        <v>0</v>
      </c>
      <c r="BJ639" s="18" t="s">
        <v>81</v>
      </c>
      <c r="BK639" s="100">
        <f t="shared" ref="BK639:BK651" si="119">ROUND(I639*H639,2)</f>
        <v>0</v>
      </c>
      <c r="BL639" s="18" t="s">
        <v>529</v>
      </c>
      <c r="BM639" s="99" t="s">
        <v>4318</v>
      </c>
    </row>
    <row r="640" spans="1:65" s="2" customFormat="1" ht="24.2" customHeight="1" x14ac:dyDescent="0.2">
      <c r="A640" s="111"/>
      <c r="B640" s="112"/>
      <c r="C640" s="187" t="s">
        <v>1605</v>
      </c>
      <c r="D640" s="187" t="s">
        <v>207</v>
      </c>
      <c r="E640" s="188" t="s">
        <v>4319</v>
      </c>
      <c r="F640" s="189" t="s">
        <v>4320</v>
      </c>
      <c r="G640" s="190" t="s">
        <v>210</v>
      </c>
      <c r="H640" s="191">
        <v>79.5</v>
      </c>
      <c r="I640" s="192"/>
      <c r="J640" s="192">
        <f t="shared" si="110"/>
        <v>0</v>
      </c>
      <c r="K640" s="193"/>
      <c r="L640" s="112"/>
      <c r="M640" s="194" t="s">
        <v>1</v>
      </c>
      <c r="N640" s="195" t="s">
        <v>40</v>
      </c>
      <c r="O640" s="196">
        <v>0</v>
      </c>
      <c r="P640" s="196">
        <f t="shared" si="111"/>
        <v>0</v>
      </c>
      <c r="Q640" s="196">
        <v>0</v>
      </c>
      <c r="R640" s="196">
        <f t="shared" si="112"/>
        <v>0</v>
      </c>
      <c r="S640" s="196">
        <v>0</v>
      </c>
      <c r="T640" s="197">
        <f t="shared" si="113"/>
        <v>0</v>
      </c>
      <c r="U640" s="111"/>
      <c r="V640" s="111"/>
      <c r="W640" s="29"/>
      <c r="X640" s="29"/>
      <c r="Y640" s="29"/>
      <c r="Z640" s="29"/>
      <c r="AA640" s="29"/>
      <c r="AB640" s="29"/>
      <c r="AC640" s="29"/>
      <c r="AD640" s="29"/>
      <c r="AE640" s="29"/>
      <c r="AR640" s="99" t="s">
        <v>529</v>
      </c>
      <c r="AT640" s="99" t="s">
        <v>207</v>
      </c>
      <c r="AU640" s="99" t="s">
        <v>83</v>
      </c>
      <c r="AY640" s="18" t="s">
        <v>204</v>
      </c>
      <c r="BE640" s="100">
        <f t="shared" si="114"/>
        <v>0</v>
      </c>
      <c r="BF640" s="100">
        <f t="shared" si="115"/>
        <v>0</v>
      </c>
      <c r="BG640" s="100">
        <f t="shared" si="116"/>
        <v>0</v>
      </c>
      <c r="BH640" s="100">
        <f t="shared" si="117"/>
        <v>0</v>
      </c>
      <c r="BI640" s="100">
        <f t="shared" si="118"/>
        <v>0</v>
      </c>
      <c r="BJ640" s="18" t="s">
        <v>81</v>
      </c>
      <c r="BK640" s="100">
        <f t="shared" si="119"/>
        <v>0</v>
      </c>
      <c r="BL640" s="18" t="s">
        <v>529</v>
      </c>
      <c r="BM640" s="99" t="s">
        <v>4321</v>
      </c>
    </row>
    <row r="641" spans="1:65" s="2" customFormat="1" ht="44.25" customHeight="1" x14ac:dyDescent="0.2">
      <c r="A641" s="111"/>
      <c r="B641" s="112"/>
      <c r="C641" s="187" t="s">
        <v>4322</v>
      </c>
      <c r="D641" s="187" t="s">
        <v>207</v>
      </c>
      <c r="E641" s="188" t="s">
        <v>4323</v>
      </c>
      <c r="F641" s="189" t="s">
        <v>4324</v>
      </c>
      <c r="G641" s="190" t="s">
        <v>349</v>
      </c>
      <c r="H641" s="191">
        <v>15.9</v>
      </c>
      <c r="I641" s="192"/>
      <c r="J641" s="192">
        <f t="shared" si="110"/>
        <v>0</v>
      </c>
      <c r="K641" s="193"/>
      <c r="L641" s="112"/>
      <c r="M641" s="194" t="s">
        <v>1</v>
      </c>
      <c r="N641" s="195" t="s">
        <v>40</v>
      </c>
      <c r="O641" s="196">
        <v>0</v>
      </c>
      <c r="P641" s="196">
        <f t="shared" si="111"/>
        <v>0</v>
      </c>
      <c r="Q641" s="196">
        <v>0</v>
      </c>
      <c r="R641" s="196">
        <f t="shared" si="112"/>
        <v>0</v>
      </c>
      <c r="S641" s="196">
        <v>0</v>
      </c>
      <c r="T641" s="197">
        <f t="shared" si="113"/>
        <v>0</v>
      </c>
      <c r="U641" s="111"/>
      <c r="V641" s="111"/>
      <c r="W641" s="29"/>
      <c r="X641" s="29"/>
      <c r="Y641" s="29"/>
      <c r="Z641" s="29"/>
      <c r="AA641" s="29"/>
      <c r="AB641" s="29"/>
      <c r="AC641" s="29"/>
      <c r="AD641" s="29"/>
      <c r="AE641" s="29"/>
      <c r="AR641" s="99" t="s">
        <v>529</v>
      </c>
      <c r="AT641" s="99" t="s">
        <v>207</v>
      </c>
      <c r="AU641" s="99" t="s">
        <v>83</v>
      </c>
      <c r="AY641" s="18" t="s">
        <v>204</v>
      </c>
      <c r="BE641" s="100">
        <f t="shared" si="114"/>
        <v>0</v>
      </c>
      <c r="BF641" s="100">
        <f t="shared" si="115"/>
        <v>0</v>
      </c>
      <c r="BG641" s="100">
        <f t="shared" si="116"/>
        <v>0</v>
      </c>
      <c r="BH641" s="100">
        <f t="shared" si="117"/>
        <v>0</v>
      </c>
      <c r="BI641" s="100">
        <f t="shared" si="118"/>
        <v>0</v>
      </c>
      <c r="BJ641" s="18" t="s">
        <v>81</v>
      </c>
      <c r="BK641" s="100">
        <f t="shared" si="119"/>
        <v>0</v>
      </c>
      <c r="BL641" s="18" t="s">
        <v>529</v>
      </c>
      <c r="BM641" s="99" t="s">
        <v>4325</v>
      </c>
    </row>
    <row r="642" spans="1:65" s="2" customFormat="1" ht="37.9" customHeight="1" x14ac:dyDescent="0.2">
      <c r="A642" s="111"/>
      <c r="B642" s="112"/>
      <c r="C642" s="187" t="s">
        <v>1609</v>
      </c>
      <c r="D642" s="187" t="s">
        <v>207</v>
      </c>
      <c r="E642" s="188" t="s">
        <v>4326</v>
      </c>
      <c r="F642" s="189" t="s">
        <v>4327</v>
      </c>
      <c r="G642" s="190" t="s">
        <v>282</v>
      </c>
      <c r="H642" s="191">
        <v>12</v>
      </c>
      <c r="I642" s="192"/>
      <c r="J642" s="192">
        <f t="shared" si="110"/>
        <v>0</v>
      </c>
      <c r="K642" s="193"/>
      <c r="L642" s="112"/>
      <c r="M642" s="194" t="s">
        <v>1</v>
      </c>
      <c r="N642" s="195" t="s">
        <v>40</v>
      </c>
      <c r="O642" s="196">
        <v>0</v>
      </c>
      <c r="P642" s="196">
        <f t="shared" si="111"/>
        <v>0</v>
      </c>
      <c r="Q642" s="196">
        <v>0</v>
      </c>
      <c r="R642" s="196">
        <f t="shared" si="112"/>
        <v>0</v>
      </c>
      <c r="S642" s="196">
        <v>0</v>
      </c>
      <c r="T642" s="197">
        <f t="shared" si="113"/>
        <v>0</v>
      </c>
      <c r="U642" s="111"/>
      <c r="V642" s="111"/>
      <c r="W642" s="29"/>
      <c r="X642" s="29"/>
      <c r="Y642" s="29"/>
      <c r="Z642" s="29"/>
      <c r="AA642" s="29"/>
      <c r="AB642" s="29"/>
      <c r="AC642" s="29"/>
      <c r="AD642" s="29"/>
      <c r="AE642" s="29"/>
      <c r="AR642" s="99" t="s">
        <v>529</v>
      </c>
      <c r="AT642" s="99" t="s">
        <v>207</v>
      </c>
      <c r="AU642" s="99" t="s">
        <v>83</v>
      </c>
      <c r="AY642" s="18" t="s">
        <v>204</v>
      </c>
      <c r="BE642" s="100">
        <f t="shared" si="114"/>
        <v>0</v>
      </c>
      <c r="BF642" s="100">
        <f t="shared" si="115"/>
        <v>0</v>
      </c>
      <c r="BG642" s="100">
        <f t="shared" si="116"/>
        <v>0</v>
      </c>
      <c r="BH642" s="100">
        <f t="shared" si="117"/>
        <v>0</v>
      </c>
      <c r="BI642" s="100">
        <f t="shared" si="118"/>
        <v>0</v>
      </c>
      <c r="BJ642" s="18" t="s">
        <v>81</v>
      </c>
      <c r="BK642" s="100">
        <f t="shared" si="119"/>
        <v>0</v>
      </c>
      <c r="BL642" s="18" t="s">
        <v>529</v>
      </c>
      <c r="BM642" s="99" t="s">
        <v>4328</v>
      </c>
    </row>
    <row r="643" spans="1:65" s="2" customFormat="1" ht="37.9" customHeight="1" x14ac:dyDescent="0.2">
      <c r="A643" s="111"/>
      <c r="B643" s="112"/>
      <c r="C643" s="187" t="s">
        <v>4329</v>
      </c>
      <c r="D643" s="187" t="s">
        <v>207</v>
      </c>
      <c r="E643" s="188" t="s">
        <v>4330</v>
      </c>
      <c r="F643" s="189" t="s">
        <v>4331</v>
      </c>
      <c r="G643" s="190" t="s">
        <v>282</v>
      </c>
      <c r="H643" s="191">
        <v>22</v>
      </c>
      <c r="I643" s="192"/>
      <c r="J643" s="192">
        <f t="shared" si="110"/>
        <v>0</v>
      </c>
      <c r="K643" s="193"/>
      <c r="L643" s="112"/>
      <c r="M643" s="194" t="s">
        <v>1</v>
      </c>
      <c r="N643" s="195" t="s">
        <v>40</v>
      </c>
      <c r="O643" s="196">
        <v>0</v>
      </c>
      <c r="P643" s="196">
        <f t="shared" si="111"/>
        <v>0</v>
      </c>
      <c r="Q643" s="196">
        <v>0</v>
      </c>
      <c r="R643" s="196">
        <f t="shared" si="112"/>
        <v>0</v>
      </c>
      <c r="S643" s="196">
        <v>0</v>
      </c>
      <c r="T643" s="197">
        <f t="shared" si="113"/>
        <v>0</v>
      </c>
      <c r="U643" s="111"/>
      <c r="V643" s="111"/>
      <c r="W643" s="29"/>
      <c r="X643" s="29"/>
      <c r="Y643" s="29"/>
      <c r="Z643" s="29"/>
      <c r="AA643" s="29"/>
      <c r="AB643" s="29"/>
      <c r="AC643" s="29"/>
      <c r="AD643" s="29"/>
      <c r="AE643" s="29"/>
      <c r="AR643" s="99" t="s">
        <v>529</v>
      </c>
      <c r="AT643" s="99" t="s">
        <v>207</v>
      </c>
      <c r="AU643" s="99" t="s">
        <v>83</v>
      </c>
      <c r="AY643" s="18" t="s">
        <v>204</v>
      </c>
      <c r="BE643" s="100">
        <f t="shared" si="114"/>
        <v>0</v>
      </c>
      <c r="BF643" s="100">
        <f t="shared" si="115"/>
        <v>0</v>
      </c>
      <c r="BG643" s="100">
        <f t="shared" si="116"/>
        <v>0</v>
      </c>
      <c r="BH643" s="100">
        <f t="shared" si="117"/>
        <v>0</v>
      </c>
      <c r="BI643" s="100">
        <f t="shared" si="118"/>
        <v>0</v>
      </c>
      <c r="BJ643" s="18" t="s">
        <v>81</v>
      </c>
      <c r="BK643" s="100">
        <f t="shared" si="119"/>
        <v>0</v>
      </c>
      <c r="BL643" s="18" t="s">
        <v>529</v>
      </c>
      <c r="BM643" s="99" t="s">
        <v>4332</v>
      </c>
    </row>
    <row r="644" spans="1:65" s="2" customFormat="1" ht="44.25" customHeight="1" x14ac:dyDescent="0.2">
      <c r="A644" s="111"/>
      <c r="B644" s="112"/>
      <c r="C644" s="187" t="s">
        <v>1614</v>
      </c>
      <c r="D644" s="187" t="s">
        <v>207</v>
      </c>
      <c r="E644" s="188" t="s">
        <v>4333</v>
      </c>
      <c r="F644" s="189" t="s">
        <v>4334</v>
      </c>
      <c r="G644" s="190" t="s">
        <v>282</v>
      </c>
      <c r="H644" s="191">
        <v>322</v>
      </c>
      <c r="I644" s="192"/>
      <c r="J644" s="192">
        <f t="shared" si="110"/>
        <v>0</v>
      </c>
      <c r="K644" s="193"/>
      <c r="L644" s="112"/>
      <c r="M644" s="194" t="s">
        <v>1</v>
      </c>
      <c r="N644" s="195" t="s">
        <v>40</v>
      </c>
      <c r="O644" s="196">
        <v>0</v>
      </c>
      <c r="P644" s="196">
        <f t="shared" si="111"/>
        <v>0</v>
      </c>
      <c r="Q644" s="196">
        <v>0</v>
      </c>
      <c r="R644" s="196">
        <f t="shared" si="112"/>
        <v>0</v>
      </c>
      <c r="S644" s="196">
        <v>0</v>
      </c>
      <c r="T644" s="197">
        <f t="shared" si="113"/>
        <v>0</v>
      </c>
      <c r="U644" s="111"/>
      <c r="V644" s="111"/>
      <c r="W644" s="29"/>
      <c r="X644" s="29"/>
      <c r="Y644" s="29"/>
      <c r="Z644" s="29"/>
      <c r="AA644" s="29"/>
      <c r="AB644" s="29"/>
      <c r="AC644" s="29"/>
      <c r="AD644" s="29"/>
      <c r="AE644" s="29"/>
      <c r="AR644" s="99" t="s">
        <v>529</v>
      </c>
      <c r="AT644" s="99" t="s">
        <v>207</v>
      </c>
      <c r="AU644" s="99" t="s">
        <v>83</v>
      </c>
      <c r="AY644" s="18" t="s">
        <v>204</v>
      </c>
      <c r="BE644" s="100">
        <f t="shared" si="114"/>
        <v>0</v>
      </c>
      <c r="BF644" s="100">
        <f t="shared" si="115"/>
        <v>0</v>
      </c>
      <c r="BG644" s="100">
        <f t="shared" si="116"/>
        <v>0</v>
      </c>
      <c r="BH644" s="100">
        <f t="shared" si="117"/>
        <v>0</v>
      </c>
      <c r="BI644" s="100">
        <f t="shared" si="118"/>
        <v>0</v>
      </c>
      <c r="BJ644" s="18" t="s">
        <v>81</v>
      </c>
      <c r="BK644" s="100">
        <f t="shared" si="119"/>
        <v>0</v>
      </c>
      <c r="BL644" s="18" t="s">
        <v>529</v>
      </c>
      <c r="BM644" s="99" t="s">
        <v>4335</v>
      </c>
    </row>
    <row r="645" spans="1:65" s="2" customFormat="1" ht="44.25" customHeight="1" x14ac:dyDescent="0.2">
      <c r="A645" s="111"/>
      <c r="B645" s="112"/>
      <c r="C645" s="187" t="s">
        <v>4336</v>
      </c>
      <c r="D645" s="187" t="s">
        <v>207</v>
      </c>
      <c r="E645" s="188" t="s">
        <v>4337</v>
      </c>
      <c r="F645" s="189" t="s">
        <v>4338</v>
      </c>
      <c r="G645" s="190" t="s">
        <v>282</v>
      </c>
      <c r="H645" s="191">
        <v>95</v>
      </c>
      <c r="I645" s="192"/>
      <c r="J645" s="192">
        <f t="shared" si="110"/>
        <v>0</v>
      </c>
      <c r="K645" s="193"/>
      <c r="L645" s="112"/>
      <c r="M645" s="194" t="s">
        <v>1</v>
      </c>
      <c r="N645" s="195" t="s">
        <v>40</v>
      </c>
      <c r="O645" s="196">
        <v>0</v>
      </c>
      <c r="P645" s="196">
        <f t="shared" si="111"/>
        <v>0</v>
      </c>
      <c r="Q645" s="196">
        <v>0</v>
      </c>
      <c r="R645" s="196">
        <f t="shared" si="112"/>
        <v>0</v>
      </c>
      <c r="S645" s="196">
        <v>0</v>
      </c>
      <c r="T645" s="197">
        <f t="shared" si="113"/>
        <v>0</v>
      </c>
      <c r="U645" s="111"/>
      <c r="V645" s="111"/>
      <c r="W645" s="29"/>
      <c r="X645" s="29"/>
      <c r="Y645" s="29"/>
      <c r="Z645" s="29"/>
      <c r="AA645" s="29"/>
      <c r="AB645" s="29"/>
      <c r="AC645" s="29"/>
      <c r="AD645" s="29"/>
      <c r="AE645" s="29"/>
      <c r="AR645" s="99" t="s">
        <v>529</v>
      </c>
      <c r="AT645" s="99" t="s">
        <v>207</v>
      </c>
      <c r="AU645" s="99" t="s">
        <v>83</v>
      </c>
      <c r="AY645" s="18" t="s">
        <v>204</v>
      </c>
      <c r="BE645" s="100">
        <f t="shared" si="114"/>
        <v>0</v>
      </c>
      <c r="BF645" s="100">
        <f t="shared" si="115"/>
        <v>0</v>
      </c>
      <c r="BG645" s="100">
        <f t="shared" si="116"/>
        <v>0</v>
      </c>
      <c r="BH645" s="100">
        <f t="shared" si="117"/>
        <v>0</v>
      </c>
      <c r="BI645" s="100">
        <f t="shared" si="118"/>
        <v>0</v>
      </c>
      <c r="BJ645" s="18" t="s">
        <v>81</v>
      </c>
      <c r="BK645" s="100">
        <f t="shared" si="119"/>
        <v>0</v>
      </c>
      <c r="BL645" s="18" t="s">
        <v>529</v>
      </c>
      <c r="BM645" s="99" t="s">
        <v>4339</v>
      </c>
    </row>
    <row r="646" spans="1:65" s="2" customFormat="1" ht="37.9" customHeight="1" x14ac:dyDescent="0.2">
      <c r="A646" s="111"/>
      <c r="B646" s="112"/>
      <c r="C646" s="187" t="s">
        <v>1617</v>
      </c>
      <c r="D646" s="187" t="s">
        <v>207</v>
      </c>
      <c r="E646" s="188" t="s">
        <v>4340</v>
      </c>
      <c r="F646" s="189" t="s">
        <v>4341</v>
      </c>
      <c r="G646" s="190" t="s">
        <v>367</v>
      </c>
      <c r="H646" s="191">
        <v>1610</v>
      </c>
      <c r="I646" s="192"/>
      <c r="J646" s="192">
        <f t="shared" si="110"/>
        <v>0</v>
      </c>
      <c r="K646" s="193"/>
      <c r="L646" s="112"/>
      <c r="M646" s="194" t="s">
        <v>1</v>
      </c>
      <c r="N646" s="195" t="s">
        <v>40</v>
      </c>
      <c r="O646" s="196">
        <v>0</v>
      </c>
      <c r="P646" s="196">
        <f t="shared" si="111"/>
        <v>0</v>
      </c>
      <c r="Q646" s="196">
        <v>0</v>
      </c>
      <c r="R646" s="196">
        <f t="shared" si="112"/>
        <v>0</v>
      </c>
      <c r="S646" s="196">
        <v>0</v>
      </c>
      <c r="T646" s="197">
        <f t="shared" si="113"/>
        <v>0</v>
      </c>
      <c r="U646" s="111"/>
      <c r="V646" s="111"/>
      <c r="W646" s="29"/>
      <c r="X646" s="29"/>
      <c r="Y646" s="29"/>
      <c r="Z646" s="29"/>
      <c r="AA646" s="29"/>
      <c r="AB646" s="29"/>
      <c r="AC646" s="29"/>
      <c r="AD646" s="29"/>
      <c r="AE646" s="29"/>
      <c r="AR646" s="99" t="s">
        <v>529</v>
      </c>
      <c r="AT646" s="99" t="s">
        <v>207</v>
      </c>
      <c r="AU646" s="99" t="s">
        <v>83</v>
      </c>
      <c r="AY646" s="18" t="s">
        <v>204</v>
      </c>
      <c r="BE646" s="100">
        <f t="shared" si="114"/>
        <v>0</v>
      </c>
      <c r="BF646" s="100">
        <f t="shared" si="115"/>
        <v>0</v>
      </c>
      <c r="BG646" s="100">
        <f t="shared" si="116"/>
        <v>0</v>
      </c>
      <c r="BH646" s="100">
        <f t="shared" si="117"/>
        <v>0</v>
      </c>
      <c r="BI646" s="100">
        <f t="shared" si="118"/>
        <v>0</v>
      </c>
      <c r="BJ646" s="18" t="s">
        <v>81</v>
      </c>
      <c r="BK646" s="100">
        <f t="shared" si="119"/>
        <v>0</v>
      </c>
      <c r="BL646" s="18" t="s">
        <v>529</v>
      </c>
      <c r="BM646" s="99" t="s">
        <v>4342</v>
      </c>
    </row>
    <row r="647" spans="1:65" s="2" customFormat="1" ht="37.9" customHeight="1" x14ac:dyDescent="0.2">
      <c r="A647" s="111"/>
      <c r="B647" s="112"/>
      <c r="C647" s="187" t="s">
        <v>4343</v>
      </c>
      <c r="D647" s="187" t="s">
        <v>207</v>
      </c>
      <c r="E647" s="188" t="s">
        <v>4344</v>
      </c>
      <c r="F647" s="189" t="s">
        <v>4345</v>
      </c>
      <c r="G647" s="190" t="s">
        <v>367</v>
      </c>
      <c r="H647" s="191">
        <v>446</v>
      </c>
      <c r="I647" s="192"/>
      <c r="J647" s="192">
        <f t="shared" si="110"/>
        <v>0</v>
      </c>
      <c r="K647" s="193"/>
      <c r="L647" s="112"/>
      <c r="M647" s="194" t="s">
        <v>1</v>
      </c>
      <c r="N647" s="195" t="s">
        <v>40</v>
      </c>
      <c r="O647" s="196">
        <v>0</v>
      </c>
      <c r="P647" s="196">
        <f t="shared" si="111"/>
        <v>0</v>
      </c>
      <c r="Q647" s="196">
        <v>0</v>
      </c>
      <c r="R647" s="196">
        <f t="shared" si="112"/>
        <v>0</v>
      </c>
      <c r="S647" s="196">
        <v>0</v>
      </c>
      <c r="T647" s="197">
        <f t="shared" si="113"/>
        <v>0</v>
      </c>
      <c r="U647" s="111"/>
      <c r="V647" s="111"/>
      <c r="W647" s="29"/>
      <c r="X647" s="29"/>
      <c r="Y647" s="29"/>
      <c r="Z647" s="29"/>
      <c r="AA647" s="29"/>
      <c r="AB647" s="29"/>
      <c r="AC647" s="29"/>
      <c r="AD647" s="29"/>
      <c r="AE647" s="29"/>
      <c r="AR647" s="99" t="s">
        <v>529</v>
      </c>
      <c r="AT647" s="99" t="s">
        <v>207</v>
      </c>
      <c r="AU647" s="99" t="s">
        <v>83</v>
      </c>
      <c r="AY647" s="18" t="s">
        <v>204</v>
      </c>
      <c r="BE647" s="100">
        <f t="shared" si="114"/>
        <v>0</v>
      </c>
      <c r="BF647" s="100">
        <f t="shared" si="115"/>
        <v>0</v>
      </c>
      <c r="BG647" s="100">
        <f t="shared" si="116"/>
        <v>0</v>
      </c>
      <c r="BH647" s="100">
        <f t="shared" si="117"/>
        <v>0</v>
      </c>
      <c r="BI647" s="100">
        <f t="shared" si="118"/>
        <v>0</v>
      </c>
      <c r="BJ647" s="18" t="s">
        <v>81</v>
      </c>
      <c r="BK647" s="100">
        <f t="shared" si="119"/>
        <v>0</v>
      </c>
      <c r="BL647" s="18" t="s">
        <v>529</v>
      </c>
      <c r="BM647" s="99" t="s">
        <v>4346</v>
      </c>
    </row>
    <row r="648" spans="1:65" s="2" customFormat="1" ht="37.9" customHeight="1" x14ac:dyDescent="0.2">
      <c r="A648" s="111"/>
      <c r="B648" s="112"/>
      <c r="C648" s="187" t="s">
        <v>1621</v>
      </c>
      <c r="D648" s="187" t="s">
        <v>207</v>
      </c>
      <c r="E648" s="188" t="s">
        <v>4347</v>
      </c>
      <c r="F648" s="189" t="s">
        <v>4348</v>
      </c>
      <c r="G648" s="190" t="s">
        <v>367</v>
      </c>
      <c r="H648" s="191">
        <v>573</v>
      </c>
      <c r="I648" s="192"/>
      <c r="J648" s="192">
        <f t="shared" si="110"/>
        <v>0</v>
      </c>
      <c r="K648" s="193"/>
      <c r="L648" s="112"/>
      <c r="M648" s="194" t="s">
        <v>1</v>
      </c>
      <c r="N648" s="195" t="s">
        <v>40</v>
      </c>
      <c r="O648" s="196">
        <v>0</v>
      </c>
      <c r="P648" s="196">
        <f t="shared" si="111"/>
        <v>0</v>
      </c>
      <c r="Q648" s="196">
        <v>0</v>
      </c>
      <c r="R648" s="196">
        <f t="shared" si="112"/>
        <v>0</v>
      </c>
      <c r="S648" s="196">
        <v>0</v>
      </c>
      <c r="T648" s="197">
        <f t="shared" si="113"/>
        <v>0</v>
      </c>
      <c r="U648" s="111"/>
      <c r="V648" s="111"/>
      <c r="W648" s="29"/>
      <c r="X648" s="29"/>
      <c r="Y648" s="29"/>
      <c r="Z648" s="29"/>
      <c r="AA648" s="29"/>
      <c r="AB648" s="29"/>
      <c r="AC648" s="29"/>
      <c r="AD648" s="29"/>
      <c r="AE648" s="29"/>
      <c r="AR648" s="99" t="s">
        <v>529</v>
      </c>
      <c r="AT648" s="99" t="s">
        <v>207</v>
      </c>
      <c r="AU648" s="99" t="s">
        <v>83</v>
      </c>
      <c r="AY648" s="18" t="s">
        <v>204</v>
      </c>
      <c r="BE648" s="100">
        <f t="shared" si="114"/>
        <v>0</v>
      </c>
      <c r="BF648" s="100">
        <f t="shared" si="115"/>
        <v>0</v>
      </c>
      <c r="BG648" s="100">
        <f t="shared" si="116"/>
        <v>0</v>
      </c>
      <c r="BH648" s="100">
        <f t="shared" si="117"/>
        <v>0</v>
      </c>
      <c r="BI648" s="100">
        <f t="shared" si="118"/>
        <v>0</v>
      </c>
      <c r="BJ648" s="18" t="s">
        <v>81</v>
      </c>
      <c r="BK648" s="100">
        <f t="shared" si="119"/>
        <v>0</v>
      </c>
      <c r="BL648" s="18" t="s">
        <v>529</v>
      </c>
      <c r="BM648" s="99" t="s">
        <v>4349</v>
      </c>
    </row>
    <row r="649" spans="1:65" s="2" customFormat="1" ht="37.9" customHeight="1" x14ac:dyDescent="0.2">
      <c r="A649" s="111"/>
      <c r="B649" s="112"/>
      <c r="C649" s="187" t="s">
        <v>4350</v>
      </c>
      <c r="D649" s="187" t="s">
        <v>207</v>
      </c>
      <c r="E649" s="188" t="s">
        <v>4351</v>
      </c>
      <c r="F649" s="189" t="s">
        <v>4352</v>
      </c>
      <c r="G649" s="190" t="s">
        <v>367</v>
      </c>
      <c r="H649" s="191">
        <v>254</v>
      </c>
      <c r="I649" s="192"/>
      <c r="J649" s="192">
        <f t="shared" si="110"/>
        <v>0</v>
      </c>
      <c r="K649" s="193"/>
      <c r="L649" s="112"/>
      <c r="M649" s="194" t="s">
        <v>1</v>
      </c>
      <c r="N649" s="195" t="s">
        <v>40</v>
      </c>
      <c r="O649" s="196">
        <v>0</v>
      </c>
      <c r="P649" s="196">
        <f t="shared" si="111"/>
        <v>0</v>
      </c>
      <c r="Q649" s="196">
        <v>0</v>
      </c>
      <c r="R649" s="196">
        <f t="shared" si="112"/>
        <v>0</v>
      </c>
      <c r="S649" s="196">
        <v>0</v>
      </c>
      <c r="T649" s="197">
        <f t="shared" si="113"/>
        <v>0</v>
      </c>
      <c r="U649" s="111"/>
      <c r="V649" s="111"/>
      <c r="W649" s="29"/>
      <c r="X649" s="29"/>
      <c r="Y649" s="29"/>
      <c r="Z649" s="29"/>
      <c r="AA649" s="29"/>
      <c r="AB649" s="29"/>
      <c r="AC649" s="29"/>
      <c r="AD649" s="29"/>
      <c r="AE649" s="29"/>
      <c r="AR649" s="99" t="s">
        <v>529</v>
      </c>
      <c r="AT649" s="99" t="s">
        <v>207</v>
      </c>
      <c r="AU649" s="99" t="s">
        <v>83</v>
      </c>
      <c r="AY649" s="18" t="s">
        <v>204</v>
      </c>
      <c r="BE649" s="100">
        <f t="shared" si="114"/>
        <v>0</v>
      </c>
      <c r="BF649" s="100">
        <f t="shared" si="115"/>
        <v>0</v>
      </c>
      <c r="BG649" s="100">
        <f t="shared" si="116"/>
        <v>0</v>
      </c>
      <c r="BH649" s="100">
        <f t="shared" si="117"/>
        <v>0</v>
      </c>
      <c r="BI649" s="100">
        <f t="shared" si="118"/>
        <v>0</v>
      </c>
      <c r="BJ649" s="18" t="s">
        <v>81</v>
      </c>
      <c r="BK649" s="100">
        <f t="shared" si="119"/>
        <v>0</v>
      </c>
      <c r="BL649" s="18" t="s">
        <v>529</v>
      </c>
      <c r="BM649" s="99" t="s">
        <v>4353</v>
      </c>
    </row>
    <row r="650" spans="1:65" s="2" customFormat="1" ht="37.9" customHeight="1" x14ac:dyDescent="0.2">
      <c r="A650" s="111"/>
      <c r="B650" s="112"/>
      <c r="C650" s="187" t="s">
        <v>1624</v>
      </c>
      <c r="D650" s="187" t="s">
        <v>207</v>
      </c>
      <c r="E650" s="188" t="s">
        <v>4354</v>
      </c>
      <c r="F650" s="189" t="s">
        <v>4355</v>
      </c>
      <c r="G650" s="190" t="s">
        <v>859</v>
      </c>
      <c r="H650" s="191">
        <v>27.343</v>
      </c>
      <c r="I650" s="192"/>
      <c r="J650" s="192">
        <f t="shared" si="110"/>
        <v>0</v>
      </c>
      <c r="K650" s="193"/>
      <c r="L650" s="112"/>
      <c r="M650" s="194" t="s">
        <v>1</v>
      </c>
      <c r="N650" s="195" t="s">
        <v>40</v>
      </c>
      <c r="O650" s="196">
        <v>0</v>
      </c>
      <c r="P650" s="196">
        <f t="shared" si="111"/>
        <v>0</v>
      </c>
      <c r="Q650" s="196">
        <v>0</v>
      </c>
      <c r="R650" s="196">
        <f t="shared" si="112"/>
        <v>0</v>
      </c>
      <c r="S650" s="196">
        <v>0</v>
      </c>
      <c r="T650" s="197">
        <f t="shared" si="113"/>
        <v>0</v>
      </c>
      <c r="U650" s="111"/>
      <c r="V650" s="111"/>
      <c r="W650" s="29"/>
      <c r="X650" s="29"/>
      <c r="Y650" s="29"/>
      <c r="Z650" s="29"/>
      <c r="AA650" s="29"/>
      <c r="AB650" s="29"/>
      <c r="AC650" s="29"/>
      <c r="AD650" s="29"/>
      <c r="AE650" s="29"/>
      <c r="AR650" s="99" t="s">
        <v>529</v>
      </c>
      <c r="AT650" s="99" t="s">
        <v>207</v>
      </c>
      <c r="AU650" s="99" t="s">
        <v>83</v>
      </c>
      <c r="AY650" s="18" t="s">
        <v>204</v>
      </c>
      <c r="BE650" s="100">
        <f t="shared" si="114"/>
        <v>0</v>
      </c>
      <c r="BF650" s="100">
        <f t="shared" si="115"/>
        <v>0</v>
      </c>
      <c r="BG650" s="100">
        <f t="shared" si="116"/>
        <v>0</v>
      </c>
      <c r="BH650" s="100">
        <f t="shared" si="117"/>
        <v>0</v>
      </c>
      <c r="BI650" s="100">
        <f t="shared" si="118"/>
        <v>0</v>
      </c>
      <c r="BJ650" s="18" t="s">
        <v>81</v>
      </c>
      <c r="BK650" s="100">
        <f t="shared" si="119"/>
        <v>0</v>
      </c>
      <c r="BL650" s="18" t="s">
        <v>529</v>
      </c>
      <c r="BM650" s="99" t="s">
        <v>4356</v>
      </c>
    </row>
    <row r="651" spans="1:65" s="2" customFormat="1" ht="44.25" customHeight="1" x14ac:dyDescent="0.2">
      <c r="A651" s="111"/>
      <c r="B651" s="112"/>
      <c r="C651" s="187" t="s">
        <v>4357</v>
      </c>
      <c r="D651" s="187" t="s">
        <v>207</v>
      </c>
      <c r="E651" s="188" t="s">
        <v>4358</v>
      </c>
      <c r="F651" s="189" t="s">
        <v>4359</v>
      </c>
      <c r="G651" s="190" t="s">
        <v>859</v>
      </c>
      <c r="H651" s="191">
        <v>355.459</v>
      </c>
      <c r="I651" s="192"/>
      <c r="J651" s="192">
        <f t="shared" si="110"/>
        <v>0</v>
      </c>
      <c r="K651" s="193"/>
      <c r="L651" s="112"/>
      <c r="M651" s="194" t="s">
        <v>1</v>
      </c>
      <c r="N651" s="195" t="s">
        <v>40</v>
      </c>
      <c r="O651" s="196">
        <v>0</v>
      </c>
      <c r="P651" s="196">
        <f t="shared" si="111"/>
        <v>0</v>
      </c>
      <c r="Q651" s="196">
        <v>0</v>
      </c>
      <c r="R651" s="196">
        <f t="shared" si="112"/>
        <v>0</v>
      </c>
      <c r="S651" s="196">
        <v>0</v>
      </c>
      <c r="T651" s="197">
        <f t="shared" si="113"/>
        <v>0</v>
      </c>
      <c r="U651" s="111"/>
      <c r="V651" s="111"/>
      <c r="W651" s="29"/>
      <c r="X651" s="29"/>
      <c r="Y651" s="29"/>
      <c r="Z651" s="29"/>
      <c r="AA651" s="29"/>
      <c r="AB651" s="29"/>
      <c r="AC651" s="29"/>
      <c r="AD651" s="29"/>
      <c r="AE651" s="29"/>
      <c r="AR651" s="99" t="s">
        <v>529</v>
      </c>
      <c r="AT651" s="99" t="s">
        <v>207</v>
      </c>
      <c r="AU651" s="99" t="s">
        <v>83</v>
      </c>
      <c r="AY651" s="18" t="s">
        <v>204</v>
      </c>
      <c r="BE651" s="100">
        <f t="shared" si="114"/>
        <v>0</v>
      </c>
      <c r="BF651" s="100">
        <f t="shared" si="115"/>
        <v>0</v>
      </c>
      <c r="BG651" s="100">
        <f t="shared" si="116"/>
        <v>0</v>
      </c>
      <c r="BH651" s="100">
        <f t="shared" si="117"/>
        <v>0</v>
      </c>
      <c r="BI651" s="100">
        <f t="shared" si="118"/>
        <v>0</v>
      </c>
      <c r="BJ651" s="18" t="s">
        <v>81</v>
      </c>
      <c r="BK651" s="100">
        <f t="shared" si="119"/>
        <v>0</v>
      </c>
      <c r="BL651" s="18" t="s">
        <v>529</v>
      </c>
      <c r="BM651" s="99" t="s">
        <v>4360</v>
      </c>
    </row>
    <row r="652" spans="1:65" s="14" customFormat="1" x14ac:dyDescent="0.2">
      <c r="A652" s="198"/>
      <c r="B652" s="199"/>
      <c r="C652" s="198"/>
      <c r="D652" s="200" t="s">
        <v>212</v>
      </c>
      <c r="E652" s="201" t="s">
        <v>1</v>
      </c>
      <c r="F652" s="202" t="s">
        <v>4361</v>
      </c>
      <c r="G652" s="198"/>
      <c r="H652" s="203">
        <v>355.459</v>
      </c>
      <c r="I652" s="198"/>
      <c r="J652" s="198"/>
      <c r="K652" s="198"/>
      <c r="L652" s="199"/>
      <c r="M652" s="204"/>
      <c r="N652" s="205"/>
      <c r="O652" s="205"/>
      <c r="P652" s="205"/>
      <c r="Q652" s="205"/>
      <c r="R652" s="205"/>
      <c r="S652" s="205"/>
      <c r="T652" s="206"/>
      <c r="U652" s="198"/>
      <c r="V652" s="198"/>
      <c r="AT652" s="102" t="s">
        <v>212</v>
      </c>
      <c r="AU652" s="102" t="s">
        <v>83</v>
      </c>
      <c r="AV652" s="14" t="s">
        <v>83</v>
      </c>
      <c r="AW652" s="14" t="s">
        <v>32</v>
      </c>
      <c r="AX652" s="14" t="s">
        <v>75</v>
      </c>
      <c r="AY652" s="102" t="s">
        <v>204</v>
      </c>
    </row>
    <row r="653" spans="1:65" s="15" customFormat="1" x14ac:dyDescent="0.2">
      <c r="A653" s="207"/>
      <c r="B653" s="208"/>
      <c r="C653" s="207"/>
      <c r="D653" s="200" t="s">
        <v>212</v>
      </c>
      <c r="E653" s="209" t="s">
        <v>1</v>
      </c>
      <c r="F653" s="210" t="s">
        <v>227</v>
      </c>
      <c r="G653" s="207"/>
      <c r="H653" s="211">
        <v>355.459</v>
      </c>
      <c r="I653" s="207"/>
      <c r="J653" s="207"/>
      <c r="K653" s="207"/>
      <c r="L653" s="208"/>
      <c r="M653" s="212"/>
      <c r="N653" s="213"/>
      <c r="O653" s="213"/>
      <c r="P653" s="213"/>
      <c r="Q653" s="213"/>
      <c r="R653" s="213"/>
      <c r="S653" s="213"/>
      <c r="T653" s="214"/>
      <c r="U653" s="207"/>
      <c r="V653" s="207"/>
      <c r="AT653" s="103" t="s">
        <v>212</v>
      </c>
      <c r="AU653" s="103" t="s">
        <v>83</v>
      </c>
      <c r="AV653" s="15" t="s">
        <v>211</v>
      </c>
      <c r="AW653" s="15" t="s">
        <v>32</v>
      </c>
      <c r="AX653" s="15" t="s">
        <v>81</v>
      </c>
      <c r="AY653" s="103" t="s">
        <v>204</v>
      </c>
    </row>
    <row r="654" spans="1:65" s="2" customFormat="1" ht="24.2" customHeight="1" x14ac:dyDescent="0.2">
      <c r="A654" s="111"/>
      <c r="B654" s="112"/>
      <c r="C654" s="187" t="s">
        <v>1629</v>
      </c>
      <c r="D654" s="187" t="s">
        <v>207</v>
      </c>
      <c r="E654" s="188" t="s">
        <v>4362</v>
      </c>
      <c r="F654" s="189" t="s">
        <v>4363</v>
      </c>
      <c r="G654" s="190" t="s">
        <v>859</v>
      </c>
      <c r="H654" s="191">
        <v>27.343</v>
      </c>
      <c r="I654" s="192"/>
      <c r="J654" s="192">
        <f>ROUND(I654*H654,2)</f>
        <v>0</v>
      </c>
      <c r="K654" s="193"/>
      <c r="L654" s="112"/>
      <c r="M654" s="194" t="s">
        <v>1</v>
      </c>
      <c r="N654" s="195" t="s">
        <v>40</v>
      </c>
      <c r="O654" s="196">
        <v>0</v>
      </c>
      <c r="P654" s="196">
        <f>O654*H654</f>
        <v>0</v>
      </c>
      <c r="Q654" s="196">
        <v>0</v>
      </c>
      <c r="R654" s="196">
        <f>Q654*H654</f>
        <v>0</v>
      </c>
      <c r="S654" s="196">
        <v>0</v>
      </c>
      <c r="T654" s="197">
        <f>S654*H654</f>
        <v>0</v>
      </c>
      <c r="U654" s="111"/>
      <c r="V654" s="111"/>
      <c r="W654" s="29"/>
      <c r="X654" s="29"/>
      <c r="Y654" s="29"/>
      <c r="Z654" s="29"/>
      <c r="AA654" s="29"/>
      <c r="AB654" s="29"/>
      <c r="AC654" s="29"/>
      <c r="AD654" s="29"/>
      <c r="AE654" s="29"/>
      <c r="AR654" s="99" t="s">
        <v>529</v>
      </c>
      <c r="AT654" s="99" t="s">
        <v>207</v>
      </c>
      <c r="AU654" s="99" t="s">
        <v>83</v>
      </c>
      <c r="AY654" s="18" t="s">
        <v>204</v>
      </c>
      <c r="BE654" s="100">
        <f>IF(N654="základní",J654,0)</f>
        <v>0</v>
      </c>
      <c r="BF654" s="100">
        <f>IF(N654="snížená",J654,0)</f>
        <v>0</v>
      </c>
      <c r="BG654" s="100">
        <f>IF(N654="zákl. přenesená",J654,0)</f>
        <v>0</v>
      </c>
      <c r="BH654" s="100">
        <f>IF(N654="sníž. přenesená",J654,0)</f>
        <v>0</v>
      </c>
      <c r="BI654" s="100">
        <f>IF(N654="nulová",J654,0)</f>
        <v>0</v>
      </c>
      <c r="BJ654" s="18" t="s">
        <v>81</v>
      </c>
      <c r="BK654" s="100">
        <f>ROUND(I654*H654,2)</f>
        <v>0</v>
      </c>
      <c r="BL654" s="18" t="s">
        <v>529</v>
      </c>
      <c r="BM654" s="99" t="s">
        <v>4364</v>
      </c>
    </row>
    <row r="655" spans="1:65" s="2" customFormat="1" ht="44.25" customHeight="1" x14ac:dyDescent="0.2">
      <c r="A655" s="111"/>
      <c r="B655" s="112"/>
      <c r="C655" s="187" t="s">
        <v>4365</v>
      </c>
      <c r="D655" s="187" t="s">
        <v>207</v>
      </c>
      <c r="E655" s="188" t="s">
        <v>4366</v>
      </c>
      <c r="F655" s="189" t="s">
        <v>4367</v>
      </c>
      <c r="G655" s="190" t="s">
        <v>859</v>
      </c>
      <c r="H655" s="191">
        <v>27.343</v>
      </c>
      <c r="I655" s="192"/>
      <c r="J655" s="192">
        <f>ROUND(I655*H655,2)</f>
        <v>0</v>
      </c>
      <c r="K655" s="193"/>
      <c r="L655" s="112"/>
      <c r="M655" s="240" t="s">
        <v>1</v>
      </c>
      <c r="N655" s="241" t="s">
        <v>40</v>
      </c>
      <c r="O655" s="242">
        <v>0</v>
      </c>
      <c r="P655" s="242">
        <f>O655*H655</f>
        <v>0</v>
      </c>
      <c r="Q655" s="242">
        <v>0</v>
      </c>
      <c r="R655" s="242">
        <f>Q655*H655</f>
        <v>0</v>
      </c>
      <c r="S655" s="242">
        <v>0</v>
      </c>
      <c r="T655" s="243">
        <f>S655*H655</f>
        <v>0</v>
      </c>
      <c r="U655" s="111"/>
      <c r="V655" s="111"/>
      <c r="W655" s="29"/>
      <c r="X655" s="29"/>
      <c r="Y655" s="29"/>
      <c r="Z655" s="29"/>
      <c r="AA655" s="29"/>
      <c r="AB655" s="29"/>
      <c r="AC655" s="29"/>
      <c r="AD655" s="29"/>
      <c r="AE655" s="29"/>
      <c r="AR655" s="99" t="s">
        <v>529</v>
      </c>
      <c r="AT655" s="99" t="s">
        <v>207</v>
      </c>
      <c r="AU655" s="99" t="s">
        <v>83</v>
      </c>
      <c r="AY655" s="18" t="s">
        <v>204</v>
      </c>
      <c r="BE655" s="100">
        <f>IF(N655="základní",J655,0)</f>
        <v>0</v>
      </c>
      <c r="BF655" s="100">
        <f>IF(N655="snížená",J655,0)</f>
        <v>0</v>
      </c>
      <c r="BG655" s="100">
        <f>IF(N655="zákl. přenesená",J655,0)</f>
        <v>0</v>
      </c>
      <c r="BH655" s="100">
        <f>IF(N655="sníž. přenesená",J655,0)</f>
        <v>0</v>
      </c>
      <c r="BI655" s="100">
        <f>IF(N655="nulová",J655,0)</f>
        <v>0</v>
      </c>
      <c r="BJ655" s="18" t="s">
        <v>81</v>
      </c>
      <c r="BK655" s="100">
        <f>ROUND(I655*H655,2)</f>
        <v>0</v>
      </c>
      <c r="BL655" s="18" t="s">
        <v>529</v>
      </c>
      <c r="BM655" s="99" t="s">
        <v>4368</v>
      </c>
    </row>
    <row r="656" spans="1:65" s="2" customFormat="1" ht="6.95" customHeight="1" x14ac:dyDescent="0.2">
      <c r="A656" s="111"/>
      <c r="B656" s="142"/>
      <c r="C656" s="143"/>
      <c r="D656" s="143"/>
      <c r="E656" s="143"/>
      <c r="F656" s="143"/>
      <c r="G656" s="143"/>
      <c r="H656" s="143"/>
      <c r="I656" s="143"/>
      <c r="J656" s="143"/>
      <c r="K656" s="143"/>
      <c r="L656" s="112"/>
      <c r="M656" s="111"/>
      <c r="N656" s="114"/>
      <c r="O656" s="111"/>
      <c r="P656" s="111"/>
      <c r="Q656" s="111"/>
      <c r="R656" s="111"/>
      <c r="S656" s="111"/>
      <c r="T656" s="111"/>
      <c r="U656" s="111"/>
      <c r="V656" s="111"/>
      <c r="W656" s="29"/>
      <c r="X656" s="29"/>
      <c r="Y656" s="29"/>
      <c r="Z656" s="29"/>
      <c r="AA656" s="29"/>
      <c r="AB656" s="29"/>
      <c r="AC656" s="29"/>
      <c r="AD656" s="29"/>
      <c r="AE656" s="29"/>
    </row>
  </sheetData>
  <sheetProtection password="CEF5" sheet="1" objects="1" scenarios="1"/>
  <protectedRanges>
    <protectedRange sqref="I147:I655" name="Oblast1"/>
  </protectedRanges>
  <autoFilter ref="C142:K655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topLeftCell="A111" workbookViewId="0">
      <selection activeCell="I152" sqref="I152:I448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147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163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4369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ROUND(J134,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ROUND((SUM(BE134:BE448)),  2)</f>
        <v>0</v>
      </c>
      <c r="G35" s="111"/>
      <c r="H35" s="111"/>
      <c r="I35" s="127">
        <v>0.21</v>
      </c>
      <c r="J35" s="126">
        <f>ROUND(((SUM(BE134:BE448))*I35),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ROUND((SUM(BF134:BF448)),  2)</f>
        <v>0</v>
      </c>
      <c r="G36" s="111"/>
      <c r="H36" s="111"/>
      <c r="I36" s="127">
        <v>0.15</v>
      </c>
      <c r="J36" s="126">
        <f>ROUND(((SUM(BF134:BF448))*I36),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ROUND((SUM(BG134:BG448)),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ROUND((SUM(BH134:BH448)),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ROUND((SUM(BI134:BI448)),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163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01-13 - ELEKTRONICKÉ KOMUNIKACE A EPS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J134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180</v>
      </c>
      <c r="E99" s="153"/>
      <c r="F99" s="153"/>
      <c r="G99" s="153"/>
      <c r="H99" s="153"/>
      <c r="I99" s="153"/>
      <c r="J99" s="154">
        <f>J135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4370</v>
      </c>
      <c r="E100" s="158"/>
      <c r="F100" s="158"/>
      <c r="G100" s="158"/>
      <c r="H100" s="158"/>
      <c r="I100" s="158"/>
      <c r="J100" s="159">
        <f>J136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3549</v>
      </c>
      <c r="E101" s="158"/>
      <c r="F101" s="158"/>
      <c r="G101" s="158"/>
      <c r="H101" s="158"/>
      <c r="I101" s="158"/>
      <c r="J101" s="159">
        <f>J137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3550</v>
      </c>
      <c r="E102" s="158"/>
      <c r="F102" s="158"/>
      <c r="G102" s="158"/>
      <c r="H102" s="158"/>
      <c r="I102" s="158"/>
      <c r="J102" s="159">
        <f>J145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4371</v>
      </c>
      <c r="E103" s="158"/>
      <c r="F103" s="158"/>
      <c r="G103" s="158"/>
      <c r="H103" s="158"/>
      <c r="I103" s="158"/>
      <c r="J103" s="159">
        <f>J153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4372</v>
      </c>
      <c r="E104" s="158"/>
      <c r="F104" s="158"/>
      <c r="G104" s="158"/>
      <c r="H104" s="158"/>
      <c r="I104" s="158"/>
      <c r="J104" s="159">
        <f>J197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4373</v>
      </c>
      <c r="E105" s="158"/>
      <c r="F105" s="158"/>
      <c r="G105" s="158"/>
      <c r="H105" s="158"/>
      <c r="I105" s="158"/>
      <c r="J105" s="159">
        <f>J245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4374</v>
      </c>
      <c r="E106" s="158"/>
      <c r="F106" s="158"/>
      <c r="G106" s="158"/>
      <c r="H106" s="158"/>
      <c r="I106" s="158"/>
      <c r="J106" s="159">
        <f>J323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10" customFormat="1" ht="19.899999999999999" customHeight="1" x14ac:dyDescent="0.2">
      <c r="A107" s="155"/>
      <c r="B107" s="156"/>
      <c r="C107" s="155"/>
      <c r="D107" s="157" t="s">
        <v>4375</v>
      </c>
      <c r="E107" s="158"/>
      <c r="F107" s="158"/>
      <c r="G107" s="158"/>
      <c r="H107" s="158"/>
      <c r="I107" s="158"/>
      <c r="J107" s="159">
        <f>J357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10" customFormat="1" ht="19.899999999999999" customHeight="1" x14ac:dyDescent="0.2">
      <c r="A108" s="155"/>
      <c r="B108" s="156"/>
      <c r="C108" s="155"/>
      <c r="D108" s="157" t="s">
        <v>4376</v>
      </c>
      <c r="E108" s="158"/>
      <c r="F108" s="158"/>
      <c r="G108" s="158"/>
      <c r="H108" s="158"/>
      <c r="I108" s="158"/>
      <c r="J108" s="159">
        <f>J359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10" customFormat="1" ht="19.899999999999999" customHeight="1" x14ac:dyDescent="0.2">
      <c r="A109" s="155"/>
      <c r="B109" s="156"/>
      <c r="C109" s="155"/>
      <c r="D109" s="157" t="s">
        <v>4377</v>
      </c>
      <c r="E109" s="158"/>
      <c r="F109" s="158"/>
      <c r="G109" s="158"/>
      <c r="H109" s="158"/>
      <c r="I109" s="158"/>
      <c r="J109" s="159">
        <f>J392</f>
        <v>0</v>
      </c>
      <c r="K109" s="155"/>
      <c r="L109" s="15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47" s="10" customFormat="1" ht="19.899999999999999" customHeight="1" x14ac:dyDescent="0.2">
      <c r="A110" s="155"/>
      <c r="B110" s="156"/>
      <c r="C110" s="155"/>
      <c r="D110" s="157" t="s">
        <v>4378</v>
      </c>
      <c r="E110" s="158"/>
      <c r="F110" s="158"/>
      <c r="G110" s="158"/>
      <c r="H110" s="158"/>
      <c r="I110" s="158"/>
      <c r="J110" s="159">
        <f>J394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9" customFormat="1" ht="24.95" customHeight="1" x14ac:dyDescent="0.2">
      <c r="A111" s="150"/>
      <c r="B111" s="151"/>
      <c r="C111" s="150"/>
      <c r="D111" s="152" t="s">
        <v>3568</v>
      </c>
      <c r="E111" s="153"/>
      <c r="F111" s="153"/>
      <c r="G111" s="153"/>
      <c r="H111" s="153"/>
      <c r="I111" s="153"/>
      <c r="J111" s="154">
        <f>J425</f>
        <v>0</v>
      </c>
      <c r="K111" s="150"/>
      <c r="L111" s="151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</row>
    <row r="112" spans="1:47" s="10" customFormat="1" ht="19.899999999999999" customHeight="1" x14ac:dyDescent="0.2">
      <c r="A112" s="155"/>
      <c r="B112" s="156"/>
      <c r="C112" s="155"/>
      <c r="D112" s="157" t="s">
        <v>3569</v>
      </c>
      <c r="E112" s="158"/>
      <c r="F112" s="158"/>
      <c r="G112" s="158"/>
      <c r="H112" s="158"/>
      <c r="I112" s="158"/>
      <c r="J112" s="159">
        <f>J426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2" customFormat="1" ht="21.75" customHeight="1" x14ac:dyDescent="0.2">
      <c r="A113" s="111"/>
      <c r="B113" s="112"/>
      <c r="C113" s="111"/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 x14ac:dyDescent="0.2">
      <c r="A114" s="111"/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 x14ac:dyDescent="0.2">
      <c r="A118" s="111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 x14ac:dyDescent="0.2">
      <c r="A119" s="111"/>
      <c r="B119" s="112"/>
      <c r="C119" s="108" t="s">
        <v>189</v>
      </c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111"/>
      <c r="B121" s="112"/>
      <c r="C121" s="110" t="s">
        <v>14</v>
      </c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4.75" customHeight="1" x14ac:dyDescent="0.2">
      <c r="A122" s="111"/>
      <c r="B122" s="112"/>
      <c r="C122" s="111"/>
      <c r="D122" s="111"/>
      <c r="E122" s="294" t="str">
        <f>E7</f>
        <v>MUZEUM VYSOČINY PELHŘIMOV, Hrad Kámen, rekonstrukce elekroinstalace, stavebni úpravy</v>
      </c>
      <c r="F122" s="295"/>
      <c r="G122" s="295"/>
      <c r="H122" s="295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 x14ac:dyDescent="0.2">
      <c r="A123" s="92"/>
      <c r="B123" s="107"/>
      <c r="C123" s="110" t="s">
        <v>162</v>
      </c>
      <c r="D123" s="92"/>
      <c r="E123" s="92"/>
      <c r="F123" s="92"/>
      <c r="G123" s="92"/>
      <c r="H123" s="92"/>
      <c r="I123" s="92"/>
      <c r="J123" s="92"/>
      <c r="K123" s="92"/>
      <c r="L123" s="107"/>
      <c r="M123" s="92"/>
      <c r="N123" s="92"/>
      <c r="O123" s="92"/>
      <c r="P123" s="92"/>
      <c r="Q123" s="92"/>
      <c r="R123" s="92"/>
      <c r="S123" s="92"/>
      <c r="T123" s="92"/>
      <c r="U123" s="92"/>
      <c r="V123" s="92"/>
    </row>
    <row r="124" spans="1:31" s="2" customFormat="1" ht="16.5" customHeight="1" x14ac:dyDescent="0.2">
      <c r="A124" s="111"/>
      <c r="B124" s="112"/>
      <c r="C124" s="111"/>
      <c r="D124" s="111"/>
      <c r="E124" s="294" t="s">
        <v>163</v>
      </c>
      <c r="F124" s="291"/>
      <c r="G124" s="291"/>
      <c r="H124" s="29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111"/>
      <c r="B125" s="112"/>
      <c r="C125" s="110" t="s">
        <v>164</v>
      </c>
      <c r="D125" s="111"/>
      <c r="E125" s="111"/>
      <c r="F125" s="111"/>
      <c r="G125" s="111"/>
      <c r="H125" s="11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 x14ac:dyDescent="0.2">
      <c r="A126" s="111"/>
      <c r="B126" s="112"/>
      <c r="C126" s="111"/>
      <c r="D126" s="111"/>
      <c r="E126" s="290" t="str">
        <f>E11</f>
        <v>01-13 - ELEKTRONICKÉ KOMUNIKACE A EPS</v>
      </c>
      <c r="F126" s="291"/>
      <c r="G126" s="291"/>
      <c r="H126" s="291"/>
      <c r="I126" s="111"/>
      <c r="J126" s="111"/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 x14ac:dyDescent="0.2">
      <c r="A127" s="111"/>
      <c r="B127" s="112"/>
      <c r="C127" s="111"/>
      <c r="D127" s="111"/>
      <c r="E127" s="111"/>
      <c r="F127" s="111"/>
      <c r="G127" s="111"/>
      <c r="H127" s="111"/>
      <c r="I127" s="111"/>
      <c r="J127" s="111"/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 x14ac:dyDescent="0.2">
      <c r="A128" s="111"/>
      <c r="B128" s="112"/>
      <c r="C128" s="110" t="s">
        <v>18</v>
      </c>
      <c r="D128" s="111"/>
      <c r="E128" s="111"/>
      <c r="F128" s="115" t="str">
        <f>F14</f>
        <v>Hrad Kámen</v>
      </c>
      <c r="G128" s="111"/>
      <c r="H128" s="111"/>
      <c r="I128" s="110" t="s">
        <v>20</v>
      </c>
      <c r="J128" s="116" t="str">
        <f>IF(J14="","",J14)</f>
        <v>9. 6. 2023</v>
      </c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 x14ac:dyDescent="0.2">
      <c r="A129" s="111"/>
      <c r="B129" s="112"/>
      <c r="C129" s="111"/>
      <c r="D129" s="111"/>
      <c r="E129" s="111"/>
      <c r="F129" s="111"/>
      <c r="G129" s="111"/>
      <c r="H129" s="11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25.7" customHeight="1" x14ac:dyDescent="0.2">
      <c r="A130" s="111"/>
      <c r="B130" s="112"/>
      <c r="C130" s="110" t="s">
        <v>22</v>
      </c>
      <c r="D130" s="111"/>
      <c r="E130" s="111"/>
      <c r="F130" s="115" t="str">
        <f>E17</f>
        <v>KRAJ VYSOČINA</v>
      </c>
      <c r="G130" s="111"/>
      <c r="H130" s="111"/>
      <c r="I130" s="110" t="s">
        <v>30</v>
      </c>
      <c r="J130" s="146" t="str">
        <f>E23</f>
        <v>Ing.Michal Zlatuška arch.</v>
      </c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 x14ac:dyDescent="0.2">
      <c r="A131" s="111"/>
      <c r="B131" s="112"/>
      <c r="C131" s="110" t="s">
        <v>28</v>
      </c>
      <c r="D131" s="111"/>
      <c r="E131" s="111"/>
      <c r="F131" s="115" t="str">
        <f>IF(E20="","",E20)</f>
        <v xml:space="preserve"> </v>
      </c>
      <c r="G131" s="111"/>
      <c r="H131" s="111"/>
      <c r="I131" s="110" t="s">
        <v>33</v>
      </c>
      <c r="J131" s="146" t="str">
        <f>E26</f>
        <v xml:space="preserve"> </v>
      </c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 x14ac:dyDescent="0.2">
      <c r="A132" s="111"/>
      <c r="B132" s="112"/>
      <c r="C132" s="111"/>
      <c r="D132" s="111"/>
      <c r="E132" s="111"/>
      <c r="F132" s="111"/>
      <c r="G132" s="111"/>
      <c r="H132" s="111"/>
      <c r="I132" s="111"/>
      <c r="J132" s="111"/>
      <c r="K132" s="111"/>
      <c r="L132" s="113"/>
      <c r="M132" s="114"/>
      <c r="N132" s="114"/>
      <c r="O132" s="114"/>
      <c r="P132" s="114"/>
      <c r="Q132" s="114"/>
      <c r="R132" s="114"/>
      <c r="S132" s="111"/>
      <c r="T132" s="111"/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 x14ac:dyDescent="0.2">
      <c r="A133" s="160"/>
      <c r="B133" s="161"/>
      <c r="C133" s="162" t="s">
        <v>190</v>
      </c>
      <c r="D133" s="163" t="s">
        <v>60</v>
      </c>
      <c r="E133" s="163" t="s">
        <v>56</v>
      </c>
      <c r="F133" s="163" t="s">
        <v>57</v>
      </c>
      <c r="G133" s="163" t="s">
        <v>191</v>
      </c>
      <c r="H133" s="163" t="s">
        <v>192</v>
      </c>
      <c r="I133" s="163" t="s">
        <v>193</v>
      </c>
      <c r="J133" s="164" t="s">
        <v>169</v>
      </c>
      <c r="K133" s="165" t="s">
        <v>194</v>
      </c>
      <c r="L133" s="166"/>
      <c r="M133" s="167" t="s">
        <v>1</v>
      </c>
      <c r="N133" s="168" t="s">
        <v>39</v>
      </c>
      <c r="O133" s="168" t="s">
        <v>195</v>
      </c>
      <c r="P133" s="168" t="s">
        <v>196</v>
      </c>
      <c r="Q133" s="168" t="s">
        <v>197</v>
      </c>
      <c r="R133" s="168" t="s">
        <v>198</v>
      </c>
      <c r="S133" s="168" t="s">
        <v>199</v>
      </c>
      <c r="T133" s="169" t="s">
        <v>200</v>
      </c>
      <c r="U133" s="160"/>
      <c r="V133" s="160"/>
      <c r="W133" s="94"/>
      <c r="X133" s="94"/>
      <c r="Y133" s="94"/>
      <c r="Z133" s="94"/>
      <c r="AA133" s="94"/>
      <c r="AB133" s="94"/>
      <c r="AC133" s="94"/>
      <c r="AD133" s="94"/>
      <c r="AE133" s="94"/>
    </row>
    <row r="134" spans="1:65" s="2" customFormat="1" ht="22.9" customHeight="1" x14ac:dyDescent="0.25">
      <c r="A134" s="111"/>
      <c r="B134" s="112"/>
      <c r="C134" s="170" t="s">
        <v>201</v>
      </c>
      <c r="D134" s="111"/>
      <c r="E134" s="111"/>
      <c r="F134" s="111"/>
      <c r="G134" s="111"/>
      <c r="H134" s="111"/>
      <c r="I134" s="111"/>
      <c r="J134" s="171">
        <f>BK134</f>
        <v>0</v>
      </c>
      <c r="K134" s="111"/>
      <c r="L134" s="112"/>
      <c r="M134" s="172"/>
      <c r="N134" s="173"/>
      <c r="O134" s="121"/>
      <c r="P134" s="174">
        <f>P135+P425</f>
        <v>0</v>
      </c>
      <c r="Q134" s="121"/>
      <c r="R134" s="174">
        <f>R135+R425</f>
        <v>0</v>
      </c>
      <c r="S134" s="121"/>
      <c r="T134" s="175">
        <f>T135+T425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T134" s="18" t="s">
        <v>74</v>
      </c>
      <c r="AU134" s="18" t="s">
        <v>171</v>
      </c>
      <c r="BK134" s="95">
        <f>BK135+BK425</f>
        <v>0</v>
      </c>
    </row>
    <row r="135" spans="1:65" s="12" customFormat="1" ht="25.9" customHeight="1" x14ac:dyDescent="0.2">
      <c r="A135" s="176"/>
      <c r="B135" s="177"/>
      <c r="C135" s="176"/>
      <c r="D135" s="178" t="s">
        <v>74</v>
      </c>
      <c r="E135" s="179" t="s">
        <v>906</v>
      </c>
      <c r="F135" s="179" t="s">
        <v>907</v>
      </c>
      <c r="G135" s="176"/>
      <c r="H135" s="176"/>
      <c r="I135" s="176"/>
      <c r="J135" s="180">
        <f>BK135</f>
        <v>0</v>
      </c>
      <c r="K135" s="176"/>
      <c r="L135" s="177"/>
      <c r="M135" s="181"/>
      <c r="N135" s="182"/>
      <c r="O135" s="182"/>
      <c r="P135" s="183">
        <f>P136+P137+P145+P153+P197+P245+P323+P357+P359+P392+P394</f>
        <v>0</v>
      </c>
      <c r="Q135" s="182"/>
      <c r="R135" s="183">
        <f>R136+R137+R145+R153+R197+R245+R323+R357+R359+R392+R394</f>
        <v>0</v>
      </c>
      <c r="S135" s="182"/>
      <c r="T135" s="184">
        <f>T136+T137+T145+T153+T197+T245+T323+T357+T359+T392+T394</f>
        <v>0</v>
      </c>
      <c r="U135" s="176"/>
      <c r="V135" s="176"/>
      <c r="AR135" s="96" t="s">
        <v>83</v>
      </c>
      <c r="AT135" s="97" t="s">
        <v>74</v>
      </c>
      <c r="AU135" s="97" t="s">
        <v>75</v>
      </c>
      <c r="AY135" s="96" t="s">
        <v>204</v>
      </c>
      <c r="BK135" s="98">
        <f>BK136+BK137+BK145+BK153+BK197+BK245+BK323+BK357+BK359+BK392+BK394</f>
        <v>0</v>
      </c>
    </row>
    <row r="136" spans="1:65" s="12" customFormat="1" ht="22.9" customHeight="1" x14ac:dyDescent="0.2">
      <c r="A136" s="176"/>
      <c r="B136" s="177"/>
      <c r="C136" s="176"/>
      <c r="D136" s="178" t="s">
        <v>74</v>
      </c>
      <c r="E136" s="185" t="s">
        <v>4379</v>
      </c>
      <c r="F136" s="185" t="s">
        <v>4380</v>
      </c>
      <c r="G136" s="176"/>
      <c r="H136" s="176"/>
      <c r="I136" s="176"/>
      <c r="J136" s="186">
        <f>BK136</f>
        <v>0</v>
      </c>
      <c r="K136" s="176"/>
      <c r="L136" s="177"/>
      <c r="M136" s="181"/>
      <c r="N136" s="182"/>
      <c r="O136" s="182"/>
      <c r="P136" s="183">
        <v>0</v>
      </c>
      <c r="Q136" s="182"/>
      <c r="R136" s="183">
        <v>0</v>
      </c>
      <c r="S136" s="182"/>
      <c r="T136" s="184">
        <v>0</v>
      </c>
      <c r="U136" s="176"/>
      <c r="V136" s="176"/>
      <c r="AR136" s="96" t="s">
        <v>83</v>
      </c>
      <c r="AT136" s="97" t="s">
        <v>74</v>
      </c>
      <c r="AU136" s="97" t="s">
        <v>81</v>
      </c>
      <c r="AY136" s="96" t="s">
        <v>204</v>
      </c>
      <c r="BK136" s="98">
        <v>0</v>
      </c>
    </row>
    <row r="137" spans="1:65" s="12" customFormat="1" ht="22.9" customHeight="1" x14ac:dyDescent="0.2">
      <c r="A137" s="176"/>
      <c r="B137" s="177"/>
      <c r="C137" s="176"/>
      <c r="D137" s="178" t="s">
        <v>74</v>
      </c>
      <c r="E137" s="185" t="s">
        <v>3572</v>
      </c>
      <c r="F137" s="185" t="s">
        <v>3573</v>
      </c>
      <c r="G137" s="176"/>
      <c r="H137" s="176"/>
      <c r="I137" s="176"/>
      <c r="J137" s="186">
        <f>BK137</f>
        <v>0</v>
      </c>
      <c r="K137" s="176"/>
      <c r="L137" s="177"/>
      <c r="M137" s="181"/>
      <c r="N137" s="182"/>
      <c r="O137" s="182"/>
      <c r="P137" s="183">
        <f>SUM(P138:P144)</f>
        <v>0</v>
      </c>
      <c r="Q137" s="182"/>
      <c r="R137" s="183">
        <f>SUM(R138:R144)</f>
        <v>0</v>
      </c>
      <c r="S137" s="182"/>
      <c r="T137" s="184">
        <f>SUM(T138:T144)</f>
        <v>0</v>
      </c>
      <c r="U137" s="176"/>
      <c r="V137" s="176"/>
      <c r="AR137" s="96" t="s">
        <v>81</v>
      </c>
      <c r="AT137" s="97" t="s">
        <v>74</v>
      </c>
      <c r="AU137" s="97" t="s">
        <v>81</v>
      </c>
      <c r="AY137" s="96" t="s">
        <v>204</v>
      </c>
      <c r="BK137" s="98">
        <f>SUM(BK138:BK144)</f>
        <v>0</v>
      </c>
    </row>
    <row r="138" spans="1:65" s="2" customFormat="1" ht="16.5" customHeight="1" x14ac:dyDescent="0.2">
      <c r="A138" s="111"/>
      <c r="B138" s="112"/>
      <c r="C138" s="187" t="s">
        <v>81</v>
      </c>
      <c r="D138" s="187" t="s">
        <v>207</v>
      </c>
      <c r="E138" s="188" t="s">
        <v>3577</v>
      </c>
      <c r="F138" s="189" t="s">
        <v>3578</v>
      </c>
      <c r="G138" s="190" t="s">
        <v>210</v>
      </c>
      <c r="H138" s="191">
        <v>4380</v>
      </c>
      <c r="I138" s="192"/>
      <c r="J138" s="192">
        <f t="shared" ref="J138:J144" si="0">ROUND(I138*H138,2)</f>
        <v>0</v>
      </c>
      <c r="K138" s="193"/>
      <c r="L138" s="112"/>
      <c r="M138" s="194" t="s">
        <v>1</v>
      </c>
      <c r="N138" s="195" t="s">
        <v>40</v>
      </c>
      <c r="O138" s="196">
        <v>0</v>
      </c>
      <c r="P138" s="196">
        <f t="shared" ref="P138:P144" si="1">O138*H138</f>
        <v>0</v>
      </c>
      <c r="Q138" s="196">
        <v>0</v>
      </c>
      <c r="R138" s="196">
        <f t="shared" ref="R138:R144" si="2">Q138*H138</f>
        <v>0</v>
      </c>
      <c r="S138" s="196">
        <v>0</v>
      </c>
      <c r="T138" s="197">
        <f t="shared" ref="T138:T144" si="3"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 t="shared" ref="BE138:BE144" si="4">IF(N138="základní",J138,0)</f>
        <v>0</v>
      </c>
      <c r="BF138" s="100">
        <f t="shared" ref="BF138:BF144" si="5">IF(N138="snížená",J138,0)</f>
        <v>0</v>
      </c>
      <c r="BG138" s="100">
        <f t="shared" ref="BG138:BG144" si="6">IF(N138="zákl. přenesená",J138,0)</f>
        <v>0</v>
      </c>
      <c r="BH138" s="100">
        <f t="shared" ref="BH138:BH144" si="7">IF(N138="sníž. přenesená",J138,0)</f>
        <v>0</v>
      </c>
      <c r="BI138" s="100">
        <f t="shared" ref="BI138:BI144" si="8">IF(N138="nulová",J138,0)</f>
        <v>0</v>
      </c>
      <c r="BJ138" s="18" t="s">
        <v>81</v>
      </c>
      <c r="BK138" s="100">
        <f t="shared" ref="BK138:BK144" si="9">ROUND(I138*H138,2)</f>
        <v>0</v>
      </c>
      <c r="BL138" s="18" t="s">
        <v>211</v>
      </c>
      <c r="BM138" s="99" t="s">
        <v>83</v>
      </c>
    </row>
    <row r="139" spans="1:65" s="2" customFormat="1" ht="33" customHeight="1" x14ac:dyDescent="0.2">
      <c r="A139" s="111"/>
      <c r="B139" s="112"/>
      <c r="C139" s="187" t="s">
        <v>83</v>
      </c>
      <c r="D139" s="187" t="s">
        <v>207</v>
      </c>
      <c r="E139" s="188" t="s">
        <v>4381</v>
      </c>
      <c r="F139" s="189" t="s">
        <v>4382</v>
      </c>
      <c r="G139" s="190" t="s">
        <v>282</v>
      </c>
      <c r="H139" s="191">
        <v>1</v>
      </c>
      <c r="I139" s="192"/>
      <c r="J139" s="192">
        <f t="shared" si="0"/>
        <v>0</v>
      </c>
      <c r="K139" s="193"/>
      <c r="L139" s="112"/>
      <c r="M139" s="194" t="s">
        <v>1</v>
      </c>
      <c r="N139" s="195" t="s">
        <v>40</v>
      </c>
      <c r="O139" s="196">
        <v>0</v>
      </c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211</v>
      </c>
      <c r="AT139" s="99" t="s">
        <v>207</v>
      </c>
      <c r="AU139" s="99" t="s">
        <v>83</v>
      </c>
      <c r="AY139" s="18" t="s">
        <v>204</v>
      </c>
      <c r="BE139" s="100">
        <f t="shared" si="4"/>
        <v>0</v>
      </c>
      <c r="BF139" s="100">
        <f t="shared" si="5"/>
        <v>0</v>
      </c>
      <c r="BG139" s="100">
        <f t="shared" si="6"/>
        <v>0</v>
      </c>
      <c r="BH139" s="100">
        <f t="shared" si="7"/>
        <v>0</v>
      </c>
      <c r="BI139" s="100">
        <f t="shared" si="8"/>
        <v>0</v>
      </c>
      <c r="BJ139" s="18" t="s">
        <v>81</v>
      </c>
      <c r="BK139" s="100">
        <f t="shared" si="9"/>
        <v>0</v>
      </c>
      <c r="BL139" s="18" t="s">
        <v>211</v>
      </c>
      <c r="BM139" s="99" t="s">
        <v>211</v>
      </c>
    </row>
    <row r="140" spans="1:65" s="2" customFormat="1" ht="21.75" customHeight="1" x14ac:dyDescent="0.2">
      <c r="A140" s="111"/>
      <c r="B140" s="112"/>
      <c r="C140" s="187" t="s">
        <v>230</v>
      </c>
      <c r="D140" s="187" t="s">
        <v>207</v>
      </c>
      <c r="E140" s="188" t="s">
        <v>4383</v>
      </c>
      <c r="F140" s="189" t="s">
        <v>4384</v>
      </c>
      <c r="G140" s="190" t="s">
        <v>282</v>
      </c>
      <c r="H140" s="191">
        <v>20</v>
      </c>
      <c r="I140" s="192"/>
      <c r="J140" s="192">
        <f t="shared" si="0"/>
        <v>0</v>
      </c>
      <c r="K140" s="193"/>
      <c r="L140" s="112"/>
      <c r="M140" s="194" t="s">
        <v>1</v>
      </c>
      <c r="N140" s="195" t="s">
        <v>40</v>
      </c>
      <c r="O140" s="196">
        <v>0</v>
      </c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 t="shared" si="4"/>
        <v>0</v>
      </c>
      <c r="BF140" s="100">
        <f t="shared" si="5"/>
        <v>0</v>
      </c>
      <c r="BG140" s="100">
        <f t="shared" si="6"/>
        <v>0</v>
      </c>
      <c r="BH140" s="100">
        <f t="shared" si="7"/>
        <v>0</v>
      </c>
      <c r="BI140" s="100">
        <f t="shared" si="8"/>
        <v>0</v>
      </c>
      <c r="BJ140" s="18" t="s">
        <v>81</v>
      </c>
      <c r="BK140" s="100">
        <f t="shared" si="9"/>
        <v>0</v>
      </c>
      <c r="BL140" s="18" t="s">
        <v>211</v>
      </c>
      <c r="BM140" s="99" t="s">
        <v>205</v>
      </c>
    </row>
    <row r="141" spans="1:65" s="2" customFormat="1" ht="16.5" customHeight="1" x14ac:dyDescent="0.2">
      <c r="A141" s="111"/>
      <c r="B141" s="112"/>
      <c r="C141" s="187" t="s">
        <v>211</v>
      </c>
      <c r="D141" s="187" t="s">
        <v>207</v>
      </c>
      <c r="E141" s="188" t="s">
        <v>4385</v>
      </c>
      <c r="F141" s="189" t="s">
        <v>4386</v>
      </c>
      <c r="G141" s="190" t="s">
        <v>282</v>
      </c>
      <c r="H141" s="191">
        <v>2</v>
      </c>
      <c r="I141" s="192"/>
      <c r="J141" s="192">
        <f t="shared" si="0"/>
        <v>0</v>
      </c>
      <c r="K141" s="193"/>
      <c r="L141" s="112"/>
      <c r="M141" s="194" t="s">
        <v>1</v>
      </c>
      <c r="N141" s="195" t="s">
        <v>40</v>
      </c>
      <c r="O141" s="196">
        <v>0</v>
      </c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211</v>
      </c>
      <c r="AT141" s="99" t="s">
        <v>207</v>
      </c>
      <c r="AU141" s="99" t="s">
        <v>83</v>
      </c>
      <c r="AY141" s="18" t="s">
        <v>204</v>
      </c>
      <c r="BE141" s="100">
        <f t="shared" si="4"/>
        <v>0</v>
      </c>
      <c r="BF141" s="100">
        <f t="shared" si="5"/>
        <v>0</v>
      </c>
      <c r="BG141" s="100">
        <f t="shared" si="6"/>
        <v>0</v>
      </c>
      <c r="BH141" s="100">
        <f t="shared" si="7"/>
        <v>0</v>
      </c>
      <c r="BI141" s="100">
        <f t="shared" si="8"/>
        <v>0</v>
      </c>
      <c r="BJ141" s="18" t="s">
        <v>81</v>
      </c>
      <c r="BK141" s="100">
        <f t="shared" si="9"/>
        <v>0</v>
      </c>
      <c r="BL141" s="18" t="s">
        <v>211</v>
      </c>
      <c r="BM141" s="99" t="s">
        <v>278</v>
      </c>
    </row>
    <row r="142" spans="1:65" s="2" customFormat="1" ht="24.2" customHeight="1" x14ac:dyDescent="0.2">
      <c r="A142" s="111"/>
      <c r="B142" s="112"/>
      <c r="C142" s="187" t="s">
        <v>288</v>
      </c>
      <c r="D142" s="187" t="s">
        <v>207</v>
      </c>
      <c r="E142" s="188" t="s">
        <v>4387</v>
      </c>
      <c r="F142" s="189" t="s">
        <v>4388</v>
      </c>
      <c r="G142" s="190" t="s">
        <v>282</v>
      </c>
      <c r="H142" s="191">
        <v>2</v>
      </c>
      <c r="I142" s="192"/>
      <c r="J142" s="192">
        <f t="shared" si="0"/>
        <v>0</v>
      </c>
      <c r="K142" s="193"/>
      <c r="L142" s="112"/>
      <c r="M142" s="194" t="s">
        <v>1</v>
      </c>
      <c r="N142" s="195" t="s">
        <v>40</v>
      </c>
      <c r="O142" s="196">
        <v>0</v>
      </c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111"/>
      <c r="V142" s="111"/>
      <c r="W142" s="29"/>
      <c r="X142" s="29"/>
      <c r="Y142" s="29"/>
      <c r="Z142" s="29"/>
      <c r="AA142" s="29"/>
      <c r="AB142" s="29"/>
      <c r="AC142" s="29"/>
      <c r="AD142" s="29"/>
      <c r="AE142" s="29"/>
      <c r="AR142" s="99" t="s">
        <v>211</v>
      </c>
      <c r="AT142" s="99" t="s">
        <v>207</v>
      </c>
      <c r="AU142" s="99" t="s">
        <v>83</v>
      </c>
      <c r="AY142" s="18" t="s">
        <v>204</v>
      </c>
      <c r="BE142" s="100">
        <f t="shared" si="4"/>
        <v>0</v>
      </c>
      <c r="BF142" s="100">
        <f t="shared" si="5"/>
        <v>0</v>
      </c>
      <c r="BG142" s="100">
        <f t="shared" si="6"/>
        <v>0</v>
      </c>
      <c r="BH142" s="100">
        <f t="shared" si="7"/>
        <v>0</v>
      </c>
      <c r="BI142" s="100">
        <f t="shared" si="8"/>
        <v>0</v>
      </c>
      <c r="BJ142" s="18" t="s">
        <v>81</v>
      </c>
      <c r="BK142" s="100">
        <f t="shared" si="9"/>
        <v>0</v>
      </c>
      <c r="BL142" s="18" t="s">
        <v>211</v>
      </c>
      <c r="BM142" s="99" t="s">
        <v>291</v>
      </c>
    </row>
    <row r="143" spans="1:65" s="2" customFormat="1" ht="24.2" customHeight="1" x14ac:dyDescent="0.2">
      <c r="A143" s="111"/>
      <c r="B143" s="112"/>
      <c r="C143" s="187" t="s">
        <v>205</v>
      </c>
      <c r="D143" s="187" t="s">
        <v>207</v>
      </c>
      <c r="E143" s="188" t="s">
        <v>4389</v>
      </c>
      <c r="F143" s="189" t="s">
        <v>4390</v>
      </c>
      <c r="G143" s="190" t="s">
        <v>282</v>
      </c>
      <c r="H143" s="191">
        <v>60</v>
      </c>
      <c r="I143" s="192"/>
      <c r="J143" s="192">
        <f t="shared" si="0"/>
        <v>0</v>
      </c>
      <c r="K143" s="193"/>
      <c r="L143" s="112"/>
      <c r="M143" s="194" t="s">
        <v>1</v>
      </c>
      <c r="N143" s="195" t="s">
        <v>40</v>
      </c>
      <c r="O143" s="196">
        <v>0</v>
      </c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211</v>
      </c>
      <c r="AT143" s="99" t="s">
        <v>207</v>
      </c>
      <c r="AU143" s="99" t="s">
        <v>83</v>
      </c>
      <c r="AY143" s="18" t="s">
        <v>204</v>
      </c>
      <c r="BE143" s="100">
        <f t="shared" si="4"/>
        <v>0</v>
      </c>
      <c r="BF143" s="100">
        <f t="shared" si="5"/>
        <v>0</v>
      </c>
      <c r="BG143" s="100">
        <f t="shared" si="6"/>
        <v>0</v>
      </c>
      <c r="BH143" s="100">
        <f t="shared" si="7"/>
        <v>0</v>
      </c>
      <c r="BI143" s="100">
        <f t="shared" si="8"/>
        <v>0</v>
      </c>
      <c r="BJ143" s="18" t="s">
        <v>81</v>
      </c>
      <c r="BK143" s="100">
        <f t="shared" si="9"/>
        <v>0</v>
      </c>
      <c r="BL143" s="18" t="s">
        <v>211</v>
      </c>
      <c r="BM143" s="99" t="s">
        <v>295</v>
      </c>
    </row>
    <row r="144" spans="1:65" s="2" customFormat="1" ht="24.2" customHeight="1" x14ac:dyDescent="0.2">
      <c r="A144" s="111"/>
      <c r="B144" s="112"/>
      <c r="C144" s="187" t="s">
        <v>302</v>
      </c>
      <c r="D144" s="187" t="s">
        <v>207</v>
      </c>
      <c r="E144" s="188" t="s">
        <v>4391</v>
      </c>
      <c r="F144" s="189" t="s">
        <v>4392</v>
      </c>
      <c r="G144" s="190" t="s">
        <v>282</v>
      </c>
      <c r="H144" s="191">
        <v>15</v>
      </c>
      <c r="I144" s="192"/>
      <c r="J144" s="192">
        <f t="shared" si="0"/>
        <v>0</v>
      </c>
      <c r="K144" s="193"/>
      <c r="L144" s="112"/>
      <c r="M144" s="194" t="s">
        <v>1</v>
      </c>
      <c r="N144" s="195" t="s">
        <v>40</v>
      </c>
      <c r="O144" s="196">
        <v>0</v>
      </c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 t="shared" si="4"/>
        <v>0</v>
      </c>
      <c r="BF144" s="100">
        <f t="shared" si="5"/>
        <v>0</v>
      </c>
      <c r="BG144" s="100">
        <f t="shared" si="6"/>
        <v>0</v>
      </c>
      <c r="BH144" s="100">
        <f t="shared" si="7"/>
        <v>0</v>
      </c>
      <c r="BI144" s="100">
        <f t="shared" si="8"/>
        <v>0</v>
      </c>
      <c r="BJ144" s="18" t="s">
        <v>81</v>
      </c>
      <c r="BK144" s="100">
        <f t="shared" si="9"/>
        <v>0</v>
      </c>
      <c r="BL144" s="18" t="s">
        <v>211</v>
      </c>
      <c r="BM144" s="99" t="s">
        <v>305</v>
      </c>
    </row>
    <row r="145" spans="1:65" s="12" customFormat="1" ht="22.9" customHeight="1" x14ac:dyDescent="0.2">
      <c r="A145" s="176"/>
      <c r="B145" s="177"/>
      <c r="C145" s="176"/>
      <c r="D145" s="178" t="s">
        <v>74</v>
      </c>
      <c r="E145" s="185" t="s">
        <v>3591</v>
      </c>
      <c r="F145" s="185" t="s">
        <v>3592</v>
      </c>
      <c r="G145" s="176"/>
      <c r="H145" s="176"/>
      <c r="I145" s="176"/>
      <c r="J145" s="186">
        <f>BK145</f>
        <v>0</v>
      </c>
      <c r="K145" s="176"/>
      <c r="L145" s="177"/>
      <c r="M145" s="181"/>
      <c r="N145" s="182"/>
      <c r="O145" s="182"/>
      <c r="P145" s="183">
        <f>SUM(P146:P152)</f>
        <v>0</v>
      </c>
      <c r="Q145" s="182"/>
      <c r="R145" s="183">
        <f>SUM(R146:R152)</f>
        <v>0</v>
      </c>
      <c r="S145" s="182"/>
      <c r="T145" s="184">
        <f>SUM(T146:T152)</f>
        <v>0</v>
      </c>
      <c r="U145" s="176"/>
      <c r="V145" s="176"/>
      <c r="AR145" s="96" t="s">
        <v>81</v>
      </c>
      <c r="AT145" s="97" t="s">
        <v>74</v>
      </c>
      <c r="AU145" s="97" t="s">
        <v>81</v>
      </c>
      <c r="AY145" s="96" t="s">
        <v>204</v>
      </c>
      <c r="BK145" s="98">
        <f>SUM(BK146:BK152)</f>
        <v>0</v>
      </c>
    </row>
    <row r="146" spans="1:65" s="2" customFormat="1" ht="16.5" customHeight="1" x14ac:dyDescent="0.2">
      <c r="A146" s="111"/>
      <c r="B146" s="112"/>
      <c r="C146" s="187" t="s">
        <v>278</v>
      </c>
      <c r="D146" s="187" t="s">
        <v>207</v>
      </c>
      <c r="E146" s="188" t="s">
        <v>3593</v>
      </c>
      <c r="F146" s="189" t="s">
        <v>3594</v>
      </c>
      <c r="G146" s="190" t="s">
        <v>1421</v>
      </c>
      <c r="H146" s="191">
        <v>1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</v>
      </c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211</v>
      </c>
      <c r="AT146" s="99" t="s">
        <v>207</v>
      </c>
      <c r="AU146" s="99" t="s">
        <v>83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211</v>
      </c>
      <c r="BM146" s="99" t="s">
        <v>310</v>
      </c>
    </row>
    <row r="147" spans="1:65" s="2" customFormat="1" ht="16.5" customHeight="1" x14ac:dyDescent="0.2">
      <c r="A147" s="111"/>
      <c r="B147" s="112"/>
      <c r="C147" s="187" t="s">
        <v>284</v>
      </c>
      <c r="D147" s="187" t="s">
        <v>207</v>
      </c>
      <c r="E147" s="188" t="s">
        <v>3595</v>
      </c>
      <c r="F147" s="189" t="s">
        <v>3596</v>
      </c>
      <c r="G147" s="190" t="s">
        <v>1421</v>
      </c>
      <c r="H147" s="191">
        <v>1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313</v>
      </c>
    </row>
    <row r="148" spans="1:65" s="2" customFormat="1" ht="16.5" customHeight="1" x14ac:dyDescent="0.2">
      <c r="A148" s="111"/>
      <c r="B148" s="112"/>
      <c r="C148" s="187" t="s">
        <v>291</v>
      </c>
      <c r="D148" s="187" t="s">
        <v>207</v>
      </c>
      <c r="E148" s="188" t="s">
        <v>3597</v>
      </c>
      <c r="F148" s="189" t="s">
        <v>3598</v>
      </c>
      <c r="G148" s="190" t="s">
        <v>1421</v>
      </c>
      <c r="H148" s="191">
        <v>1</v>
      </c>
      <c r="I148" s="192"/>
      <c r="J148" s="192">
        <f>ROUND(I148*H148,2)</f>
        <v>0</v>
      </c>
      <c r="K148" s="193"/>
      <c r="L148" s="112"/>
      <c r="M148" s="194" t="s">
        <v>1</v>
      </c>
      <c r="N148" s="195" t="s">
        <v>40</v>
      </c>
      <c r="O148" s="196">
        <v>0</v>
      </c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111"/>
      <c r="V148" s="111"/>
      <c r="W148" s="29"/>
      <c r="X148" s="29"/>
      <c r="Y148" s="29"/>
      <c r="Z148" s="29"/>
      <c r="AA148" s="29"/>
      <c r="AB148" s="29"/>
      <c r="AC148" s="29"/>
      <c r="AD148" s="29"/>
      <c r="AE148" s="29"/>
      <c r="AR148" s="99" t="s">
        <v>211</v>
      </c>
      <c r="AT148" s="99" t="s">
        <v>207</v>
      </c>
      <c r="AU148" s="99" t="s">
        <v>83</v>
      </c>
      <c r="AY148" s="18" t="s">
        <v>204</v>
      </c>
      <c r="BE148" s="100">
        <f>IF(N148="základní",J148,0)</f>
        <v>0</v>
      </c>
      <c r="BF148" s="100">
        <f>IF(N148="snížená",J148,0)</f>
        <v>0</v>
      </c>
      <c r="BG148" s="100">
        <f>IF(N148="zákl. přenesená",J148,0)</f>
        <v>0</v>
      </c>
      <c r="BH148" s="100">
        <f>IF(N148="sníž. přenesená",J148,0)</f>
        <v>0</v>
      </c>
      <c r="BI148" s="100">
        <f>IF(N148="nulová",J148,0)</f>
        <v>0</v>
      </c>
      <c r="BJ148" s="18" t="s">
        <v>81</v>
      </c>
      <c r="BK148" s="100">
        <f>ROUND(I148*H148,2)</f>
        <v>0</v>
      </c>
      <c r="BL148" s="18" t="s">
        <v>211</v>
      </c>
      <c r="BM148" s="99" t="s">
        <v>316</v>
      </c>
    </row>
    <row r="149" spans="1:65" s="2" customFormat="1" ht="49.15" customHeight="1" x14ac:dyDescent="0.2">
      <c r="A149" s="111"/>
      <c r="B149" s="112"/>
      <c r="C149" s="187" t="s">
        <v>317</v>
      </c>
      <c r="D149" s="187" t="s">
        <v>207</v>
      </c>
      <c r="E149" s="188" t="s">
        <v>3605</v>
      </c>
      <c r="F149" s="189" t="s">
        <v>3606</v>
      </c>
      <c r="G149" s="190" t="s">
        <v>210</v>
      </c>
      <c r="H149" s="191">
        <v>1.62</v>
      </c>
      <c r="I149" s="192"/>
      <c r="J149" s="192">
        <f>ROUND(I149*H149,2)</f>
        <v>0</v>
      </c>
      <c r="K149" s="193"/>
      <c r="L149" s="112"/>
      <c r="M149" s="194" t="s">
        <v>1</v>
      </c>
      <c r="N149" s="195" t="s">
        <v>40</v>
      </c>
      <c r="O149" s="196">
        <v>0</v>
      </c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111"/>
      <c r="V149" s="111"/>
      <c r="W149" s="29"/>
      <c r="X149" s="29"/>
      <c r="Y149" s="29"/>
      <c r="Z149" s="29"/>
      <c r="AA149" s="29"/>
      <c r="AB149" s="29"/>
      <c r="AC149" s="29"/>
      <c r="AD149" s="29"/>
      <c r="AE149" s="29"/>
      <c r="AR149" s="99" t="s">
        <v>211</v>
      </c>
      <c r="AT149" s="99" t="s">
        <v>207</v>
      </c>
      <c r="AU149" s="99" t="s">
        <v>83</v>
      </c>
      <c r="AY149" s="18" t="s">
        <v>204</v>
      </c>
      <c r="BE149" s="100">
        <f>IF(N149="základní",J149,0)</f>
        <v>0</v>
      </c>
      <c r="BF149" s="100">
        <f>IF(N149="snížená",J149,0)</f>
        <v>0</v>
      </c>
      <c r="BG149" s="100">
        <f>IF(N149="zákl. přenesená",J149,0)</f>
        <v>0</v>
      </c>
      <c r="BH149" s="100">
        <f>IF(N149="sníž. přenesená",J149,0)</f>
        <v>0</v>
      </c>
      <c r="BI149" s="100">
        <f>IF(N149="nulová",J149,0)</f>
        <v>0</v>
      </c>
      <c r="BJ149" s="18" t="s">
        <v>81</v>
      </c>
      <c r="BK149" s="100">
        <f>ROUND(I149*H149,2)</f>
        <v>0</v>
      </c>
      <c r="BL149" s="18" t="s">
        <v>211</v>
      </c>
      <c r="BM149" s="99" t="s">
        <v>320</v>
      </c>
    </row>
    <row r="150" spans="1:65" s="14" customFormat="1" x14ac:dyDescent="0.2">
      <c r="A150" s="198"/>
      <c r="B150" s="199"/>
      <c r="C150" s="198"/>
      <c r="D150" s="200" t="s">
        <v>212</v>
      </c>
      <c r="E150" s="201" t="s">
        <v>1</v>
      </c>
      <c r="F150" s="202" t="s">
        <v>4393</v>
      </c>
      <c r="G150" s="198"/>
      <c r="H150" s="203">
        <v>1.62</v>
      </c>
      <c r="I150" s="198"/>
      <c r="J150" s="198"/>
      <c r="K150" s="198"/>
      <c r="L150" s="199"/>
      <c r="M150" s="204"/>
      <c r="N150" s="205"/>
      <c r="O150" s="205"/>
      <c r="P150" s="205"/>
      <c r="Q150" s="205"/>
      <c r="R150" s="205"/>
      <c r="S150" s="205"/>
      <c r="T150" s="206"/>
      <c r="U150" s="198"/>
      <c r="V150" s="198"/>
      <c r="AT150" s="102" t="s">
        <v>212</v>
      </c>
      <c r="AU150" s="102" t="s">
        <v>83</v>
      </c>
      <c r="AV150" s="14" t="s">
        <v>83</v>
      </c>
      <c r="AW150" s="14" t="s">
        <v>32</v>
      </c>
      <c r="AX150" s="14" t="s">
        <v>75</v>
      </c>
      <c r="AY150" s="102" t="s">
        <v>204</v>
      </c>
    </row>
    <row r="151" spans="1:65" s="15" customFormat="1" x14ac:dyDescent="0.2">
      <c r="A151" s="207"/>
      <c r="B151" s="208"/>
      <c r="C151" s="207"/>
      <c r="D151" s="200" t="s">
        <v>212</v>
      </c>
      <c r="E151" s="209" t="s">
        <v>1</v>
      </c>
      <c r="F151" s="210" t="s">
        <v>227</v>
      </c>
      <c r="G151" s="207"/>
      <c r="H151" s="211">
        <v>1.62</v>
      </c>
      <c r="I151" s="207"/>
      <c r="J151" s="207"/>
      <c r="K151" s="207"/>
      <c r="L151" s="208"/>
      <c r="M151" s="212"/>
      <c r="N151" s="213"/>
      <c r="O151" s="213"/>
      <c r="P151" s="213"/>
      <c r="Q151" s="213"/>
      <c r="R151" s="213"/>
      <c r="S151" s="213"/>
      <c r="T151" s="214"/>
      <c r="U151" s="207"/>
      <c r="V151" s="207"/>
      <c r="AT151" s="103" t="s">
        <v>212</v>
      </c>
      <c r="AU151" s="103" t="s">
        <v>83</v>
      </c>
      <c r="AV151" s="15" t="s">
        <v>211</v>
      </c>
      <c r="AW151" s="15" t="s">
        <v>32</v>
      </c>
      <c r="AX151" s="15" t="s">
        <v>81</v>
      </c>
      <c r="AY151" s="103" t="s">
        <v>204</v>
      </c>
    </row>
    <row r="152" spans="1:65" s="2" customFormat="1" ht="44.25" customHeight="1" x14ac:dyDescent="0.2">
      <c r="A152" s="111"/>
      <c r="B152" s="112"/>
      <c r="C152" s="187" t="s">
        <v>295</v>
      </c>
      <c r="D152" s="187" t="s">
        <v>207</v>
      </c>
      <c r="E152" s="188" t="s">
        <v>3608</v>
      </c>
      <c r="F152" s="189" t="s">
        <v>3609</v>
      </c>
      <c r="G152" s="190" t="s">
        <v>859</v>
      </c>
      <c r="H152" s="191">
        <v>9.11</v>
      </c>
      <c r="I152" s="192"/>
      <c r="J152" s="192">
        <f>ROUND(I152*H152,2)</f>
        <v>0</v>
      </c>
      <c r="K152" s="193"/>
      <c r="L152" s="112"/>
      <c r="M152" s="194" t="s">
        <v>1</v>
      </c>
      <c r="N152" s="195" t="s">
        <v>40</v>
      </c>
      <c r="O152" s="196">
        <v>0</v>
      </c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111"/>
      <c r="V152" s="111"/>
      <c r="W152" s="29"/>
      <c r="X152" s="29"/>
      <c r="Y152" s="29"/>
      <c r="Z152" s="29"/>
      <c r="AA152" s="29"/>
      <c r="AB152" s="29"/>
      <c r="AC152" s="29"/>
      <c r="AD152" s="29"/>
      <c r="AE152" s="29"/>
      <c r="AR152" s="99" t="s">
        <v>211</v>
      </c>
      <c r="AT152" s="99" t="s">
        <v>207</v>
      </c>
      <c r="AU152" s="99" t="s">
        <v>83</v>
      </c>
      <c r="AY152" s="18" t="s">
        <v>204</v>
      </c>
      <c r="BE152" s="100">
        <f>IF(N152="základní",J152,0)</f>
        <v>0</v>
      </c>
      <c r="BF152" s="100">
        <f>IF(N152="snížená",J152,0)</f>
        <v>0</v>
      </c>
      <c r="BG152" s="100">
        <f>IF(N152="zákl. přenesená",J152,0)</f>
        <v>0</v>
      </c>
      <c r="BH152" s="100">
        <f>IF(N152="sníž. přenesená",J152,0)</f>
        <v>0</v>
      </c>
      <c r="BI152" s="100">
        <f>IF(N152="nulová",J152,0)</f>
        <v>0</v>
      </c>
      <c r="BJ152" s="18" t="s">
        <v>81</v>
      </c>
      <c r="BK152" s="100">
        <f>ROUND(I152*H152,2)</f>
        <v>0</v>
      </c>
      <c r="BL152" s="18" t="s">
        <v>211</v>
      </c>
      <c r="BM152" s="99" t="s">
        <v>333</v>
      </c>
    </row>
    <row r="153" spans="1:65" s="12" customFormat="1" ht="22.9" customHeight="1" x14ac:dyDescent="0.2">
      <c r="A153" s="176"/>
      <c r="B153" s="177"/>
      <c r="C153" s="176"/>
      <c r="D153" s="178" t="s">
        <v>74</v>
      </c>
      <c r="E153" s="185" t="s">
        <v>3921</v>
      </c>
      <c r="F153" s="185" t="s">
        <v>3776</v>
      </c>
      <c r="G153" s="176"/>
      <c r="H153" s="176"/>
      <c r="I153" s="176"/>
      <c r="J153" s="186">
        <f>BK153</f>
        <v>0</v>
      </c>
      <c r="K153" s="176"/>
      <c r="L153" s="177"/>
      <c r="M153" s="181"/>
      <c r="N153" s="182"/>
      <c r="O153" s="182"/>
      <c r="P153" s="183">
        <f>SUM(P154:P196)</f>
        <v>0</v>
      </c>
      <c r="Q153" s="182"/>
      <c r="R153" s="183">
        <f>SUM(R154:R196)</f>
        <v>0</v>
      </c>
      <c r="S153" s="182"/>
      <c r="T153" s="184">
        <f>SUM(T154:T196)</f>
        <v>0</v>
      </c>
      <c r="U153" s="176"/>
      <c r="V153" s="176"/>
      <c r="AR153" s="96" t="s">
        <v>81</v>
      </c>
      <c r="AT153" s="97" t="s">
        <v>74</v>
      </c>
      <c r="AU153" s="97" t="s">
        <v>81</v>
      </c>
      <c r="AY153" s="96" t="s">
        <v>204</v>
      </c>
      <c r="BK153" s="98">
        <f>SUM(BK154:BK196)</f>
        <v>0</v>
      </c>
    </row>
    <row r="154" spans="1:65" s="2" customFormat="1" ht="24.2" customHeight="1" x14ac:dyDescent="0.2">
      <c r="A154" s="111"/>
      <c r="B154" s="112"/>
      <c r="C154" s="187" t="s">
        <v>346</v>
      </c>
      <c r="D154" s="187" t="s">
        <v>207</v>
      </c>
      <c r="E154" s="188" t="s">
        <v>4394</v>
      </c>
      <c r="F154" s="189" t="s">
        <v>4395</v>
      </c>
      <c r="G154" s="190" t="s">
        <v>367</v>
      </c>
      <c r="H154" s="191">
        <v>5000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0</v>
      </c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211</v>
      </c>
      <c r="AT154" s="99" t="s">
        <v>207</v>
      </c>
      <c r="AU154" s="99" t="s">
        <v>83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211</v>
      </c>
      <c r="BM154" s="99" t="s">
        <v>350</v>
      </c>
    </row>
    <row r="155" spans="1:65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4396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83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3870</v>
      </c>
      <c r="G156" s="198"/>
      <c r="H156" s="203">
        <v>820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83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6" customFormat="1" x14ac:dyDescent="0.2">
      <c r="A157" s="232"/>
      <c r="B157" s="233"/>
      <c r="C157" s="232"/>
      <c r="D157" s="200" t="s">
        <v>212</v>
      </c>
      <c r="E157" s="234" t="s">
        <v>1</v>
      </c>
      <c r="F157" s="235" t="s">
        <v>1067</v>
      </c>
      <c r="G157" s="232"/>
      <c r="H157" s="236">
        <v>820</v>
      </c>
      <c r="I157" s="232"/>
      <c r="J157" s="232"/>
      <c r="K157" s="232"/>
      <c r="L157" s="233"/>
      <c r="M157" s="237"/>
      <c r="N157" s="238"/>
      <c r="O157" s="238"/>
      <c r="P157" s="238"/>
      <c r="Q157" s="238"/>
      <c r="R157" s="238"/>
      <c r="S157" s="238"/>
      <c r="T157" s="239"/>
      <c r="U157" s="232"/>
      <c r="V157" s="232"/>
      <c r="AT157" s="104" t="s">
        <v>212</v>
      </c>
      <c r="AU157" s="104" t="s">
        <v>83</v>
      </c>
      <c r="AV157" s="16" t="s">
        <v>230</v>
      </c>
      <c r="AW157" s="16" t="s">
        <v>32</v>
      </c>
      <c r="AX157" s="16" t="s">
        <v>75</v>
      </c>
      <c r="AY157" s="104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4397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83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4398</v>
      </c>
      <c r="G159" s="198"/>
      <c r="H159" s="203">
        <v>2470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83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6" customFormat="1" x14ac:dyDescent="0.2">
      <c r="A160" s="232"/>
      <c r="B160" s="233"/>
      <c r="C160" s="232"/>
      <c r="D160" s="200" t="s">
        <v>212</v>
      </c>
      <c r="E160" s="234" t="s">
        <v>1</v>
      </c>
      <c r="F160" s="235" t="s">
        <v>1067</v>
      </c>
      <c r="G160" s="232"/>
      <c r="H160" s="236">
        <v>2470</v>
      </c>
      <c r="I160" s="232"/>
      <c r="J160" s="232"/>
      <c r="K160" s="232"/>
      <c r="L160" s="233"/>
      <c r="M160" s="237"/>
      <c r="N160" s="238"/>
      <c r="O160" s="238"/>
      <c r="P160" s="238"/>
      <c r="Q160" s="238"/>
      <c r="R160" s="238"/>
      <c r="S160" s="238"/>
      <c r="T160" s="239"/>
      <c r="U160" s="232"/>
      <c r="V160" s="232"/>
      <c r="AT160" s="104" t="s">
        <v>212</v>
      </c>
      <c r="AU160" s="104" t="s">
        <v>83</v>
      </c>
      <c r="AV160" s="16" t="s">
        <v>230</v>
      </c>
      <c r="AW160" s="16" t="s">
        <v>32</v>
      </c>
      <c r="AX160" s="16" t="s">
        <v>75</v>
      </c>
      <c r="AY160" s="104" t="s">
        <v>204</v>
      </c>
    </row>
    <row r="161" spans="1:65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4399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83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65" s="14" customFormat="1" x14ac:dyDescent="0.2">
      <c r="A162" s="198"/>
      <c r="B162" s="199"/>
      <c r="C162" s="198"/>
      <c r="D162" s="200" t="s">
        <v>212</v>
      </c>
      <c r="E162" s="201" t="s">
        <v>1</v>
      </c>
      <c r="F162" s="202" t="s">
        <v>4400</v>
      </c>
      <c r="G162" s="198"/>
      <c r="H162" s="203">
        <v>1140</v>
      </c>
      <c r="I162" s="198"/>
      <c r="J162" s="198"/>
      <c r="K162" s="198"/>
      <c r="L162" s="199"/>
      <c r="M162" s="204"/>
      <c r="N162" s="205"/>
      <c r="O162" s="205"/>
      <c r="P162" s="205"/>
      <c r="Q162" s="205"/>
      <c r="R162" s="205"/>
      <c r="S162" s="205"/>
      <c r="T162" s="206"/>
      <c r="U162" s="198"/>
      <c r="V162" s="198"/>
      <c r="AT162" s="102" t="s">
        <v>212</v>
      </c>
      <c r="AU162" s="102" t="s">
        <v>83</v>
      </c>
      <c r="AV162" s="14" t="s">
        <v>83</v>
      </c>
      <c r="AW162" s="14" t="s">
        <v>32</v>
      </c>
      <c r="AX162" s="14" t="s">
        <v>75</v>
      </c>
      <c r="AY162" s="102" t="s">
        <v>204</v>
      </c>
    </row>
    <row r="163" spans="1:65" s="16" customFormat="1" x14ac:dyDescent="0.2">
      <c r="A163" s="232"/>
      <c r="B163" s="233"/>
      <c r="C163" s="232"/>
      <c r="D163" s="200" t="s">
        <v>212</v>
      </c>
      <c r="E163" s="234" t="s">
        <v>1</v>
      </c>
      <c r="F163" s="235" t="s">
        <v>1067</v>
      </c>
      <c r="G163" s="232"/>
      <c r="H163" s="236">
        <v>1140</v>
      </c>
      <c r="I163" s="232"/>
      <c r="J163" s="232"/>
      <c r="K163" s="232"/>
      <c r="L163" s="233"/>
      <c r="M163" s="237"/>
      <c r="N163" s="238"/>
      <c r="O163" s="238"/>
      <c r="P163" s="238"/>
      <c r="Q163" s="238"/>
      <c r="R163" s="238"/>
      <c r="S163" s="238"/>
      <c r="T163" s="239"/>
      <c r="U163" s="232"/>
      <c r="V163" s="232"/>
      <c r="AT163" s="104" t="s">
        <v>212</v>
      </c>
      <c r="AU163" s="104" t="s">
        <v>83</v>
      </c>
      <c r="AV163" s="16" t="s">
        <v>230</v>
      </c>
      <c r="AW163" s="16" t="s">
        <v>32</v>
      </c>
      <c r="AX163" s="16" t="s">
        <v>75</v>
      </c>
      <c r="AY163" s="104" t="s">
        <v>204</v>
      </c>
    </row>
    <row r="164" spans="1:65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4401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83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4402</v>
      </c>
      <c r="G165" s="198"/>
      <c r="H165" s="203">
        <v>570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65" s="16" customFormat="1" x14ac:dyDescent="0.2">
      <c r="A166" s="232"/>
      <c r="B166" s="233"/>
      <c r="C166" s="232"/>
      <c r="D166" s="200" t="s">
        <v>212</v>
      </c>
      <c r="E166" s="234" t="s">
        <v>1</v>
      </c>
      <c r="F166" s="235" t="s">
        <v>1067</v>
      </c>
      <c r="G166" s="232"/>
      <c r="H166" s="236">
        <v>570</v>
      </c>
      <c r="I166" s="232"/>
      <c r="J166" s="232"/>
      <c r="K166" s="232"/>
      <c r="L166" s="233"/>
      <c r="M166" s="237"/>
      <c r="N166" s="238"/>
      <c r="O166" s="238"/>
      <c r="P166" s="238"/>
      <c r="Q166" s="238"/>
      <c r="R166" s="238"/>
      <c r="S166" s="238"/>
      <c r="T166" s="239"/>
      <c r="U166" s="232"/>
      <c r="V166" s="232"/>
      <c r="AT166" s="104" t="s">
        <v>212</v>
      </c>
      <c r="AU166" s="104" t="s">
        <v>83</v>
      </c>
      <c r="AV166" s="16" t="s">
        <v>230</v>
      </c>
      <c r="AW166" s="16" t="s">
        <v>32</v>
      </c>
      <c r="AX166" s="16" t="s">
        <v>75</v>
      </c>
      <c r="AY166" s="104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5000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83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21.75" customHeight="1" x14ac:dyDescent="0.2">
      <c r="A168" s="111"/>
      <c r="B168" s="112"/>
      <c r="C168" s="215" t="s">
        <v>305</v>
      </c>
      <c r="D168" s="215" t="s">
        <v>1071</v>
      </c>
      <c r="E168" s="216" t="s">
        <v>4403</v>
      </c>
      <c r="F168" s="217" t="s">
        <v>4404</v>
      </c>
      <c r="G168" s="218" t="s">
        <v>367</v>
      </c>
      <c r="H168" s="219">
        <v>861</v>
      </c>
      <c r="I168" s="220"/>
      <c r="J168" s="220">
        <f>ROUND(I168*H168,2)</f>
        <v>0</v>
      </c>
      <c r="K168" s="221"/>
      <c r="L168" s="222"/>
      <c r="M168" s="223" t="s">
        <v>1</v>
      </c>
      <c r="N168" s="224" t="s">
        <v>40</v>
      </c>
      <c r="O168" s="196">
        <v>0</v>
      </c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278</v>
      </c>
      <c r="AT168" s="99" t="s">
        <v>1071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355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4405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83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4406</v>
      </c>
      <c r="G170" s="198"/>
      <c r="H170" s="203">
        <v>861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5" customFormat="1" x14ac:dyDescent="0.2">
      <c r="A171" s="207"/>
      <c r="B171" s="208"/>
      <c r="C171" s="207"/>
      <c r="D171" s="200" t="s">
        <v>212</v>
      </c>
      <c r="E171" s="209" t="s">
        <v>1</v>
      </c>
      <c r="F171" s="210" t="s">
        <v>227</v>
      </c>
      <c r="G171" s="207"/>
      <c r="H171" s="211">
        <v>861</v>
      </c>
      <c r="I171" s="207"/>
      <c r="J171" s="207"/>
      <c r="K171" s="207"/>
      <c r="L171" s="208"/>
      <c r="M171" s="212"/>
      <c r="N171" s="213"/>
      <c r="O171" s="213"/>
      <c r="P171" s="213"/>
      <c r="Q171" s="213"/>
      <c r="R171" s="213"/>
      <c r="S171" s="213"/>
      <c r="T171" s="214"/>
      <c r="U171" s="207"/>
      <c r="V171" s="207"/>
      <c r="AT171" s="103" t="s">
        <v>212</v>
      </c>
      <c r="AU171" s="103" t="s">
        <v>83</v>
      </c>
      <c r="AV171" s="15" t="s">
        <v>211</v>
      </c>
      <c r="AW171" s="15" t="s">
        <v>32</v>
      </c>
      <c r="AX171" s="15" t="s">
        <v>81</v>
      </c>
      <c r="AY171" s="103" t="s">
        <v>204</v>
      </c>
    </row>
    <row r="172" spans="1:65" s="2" customFormat="1" ht="21.75" customHeight="1" x14ac:dyDescent="0.2">
      <c r="A172" s="111"/>
      <c r="B172" s="112"/>
      <c r="C172" s="215" t="s">
        <v>8</v>
      </c>
      <c r="D172" s="215" t="s">
        <v>1071</v>
      </c>
      <c r="E172" s="216" t="s">
        <v>4407</v>
      </c>
      <c r="F172" s="217" t="s">
        <v>4408</v>
      </c>
      <c r="G172" s="218" t="s">
        <v>367</v>
      </c>
      <c r="H172" s="219">
        <v>2593.5</v>
      </c>
      <c r="I172" s="220"/>
      <c r="J172" s="220">
        <f>ROUND(I172*H172,2)</f>
        <v>0</v>
      </c>
      <c r="K172" s="221"/>
      <c r="L172" s="222"/>
      <c r="M172" s="223" t="s">
        <v>1</v>
      </c>
      <c r="N172" s="224" t="s">
        <v>40</v>
      </c>
      <c r="O172" s="196">
        <v>0</v>
      </c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111"/>
      <c r="V172" s="111"/>
      <c r="W172" s="29"/>
      <c r="X172" s="29"/>
      <c r="Y172" s="29"/>
      <c r="Z172" s="29"/>
      <c r="AA172" s="29"/>
      <c r="AB172" s="29"/>
      <c r="AC172" s="29"/>
      <c r="AD172" s="29"/>
      <c r="AE172" s="29"/>
      <c r="AR172" s="99" t="s">
        <v>278</v>
      </c>
      <c r="AT172" s="99" t="s">
        <v>1071</v>
      </c>
      <c r="AU172" s="99" t="s">
        <v>83</v>
      </c>
      <c r="AY172" s="18" t="s">
        <v>204</v>
      </c>
      <c r="BE172" s="100">
        <f>IF(N172="základní",J172,0)</f>
        <v>0</v>
      </c>
      <c r="BF172" s="100">
        <f>IF(N172="snížená",J172,0)</f>
        <v>0</v>
      </c>
      <c r="BG172" s="100">
        <f>IF(N172="zákl. přenesená",J172,0)</f>
        <v>0</v>
      </c>
      <c r="BH172" s="100">
        <f>IF(N172="sníž. přenesená",J172,0)</f>
        <v>0</v>
      </c>
      <c r="BI172" s="100">
        <f>IF(N172="nulová",J172,0)</f>
        <v>0</v>
      </c>
      <c r="BJ172" s="18" t="s">
        <v>81</v>
      </c>
      <c r="BK172" s="100">
        <f>ROUND(I172*H172,2)</f>
        <v>0</v>
      </c>
      <c r="BL172" s="18" t="s">
        <v>211</v>
      </c>
      <c r="BM172" s="99" t="s">
        <v>362</v>
      </c>
    </row>
    <row r="173" spans="1:65" s="13" customFormat="1" x14ac:dyDescent="0.2">
      <c r="A173" s="225"/>
      <c r="B173" s="226"/>
      <c r="C173" s="225"/>
      <c r="D173" s="200" t="s">
        <v>212</v>
      </c>
      <c r="E173" s="227" t="s">
        <v>1</v>
      </c>
      <c r="F173" s="228" t="s">
        <v>4409</v>
      </c>
      <c r="G173" s="225"/>
      <c r="H173" s="227" t="s">
        <v>1</v>
      </c>
      <c r="I173" s="225"/>
      <c r="J173" s="225"/>
      <c r="K173" s="225"/>
      <c r="L173" s="226"/>
      <c r="M173" s="229"/>
      <c r="N173" s="230"/>
      <c r="O173" s="230"/>
      <c r="P173" s="230"/>
      <c r="Q173" s="230"/>
      <c r="R173" s="230"/>
      <c r="S173" s="230"/>
      <c r="T173" s="231"/>
      <c r="U173" s="225"/>
      <c r="V173" s="225"/>
      <c r="AT173" s="101" t="s">
        <v>212</v>
      </c>
      <c r="AU173" s="101" t="s">
        <v>83</v>
      </c>
      <c r="AV173" s="13" t="s">
        <v>81</v>
      </c>
      <c r="AW173" s="13" t="s">
        <v>32</v>
      </c>
      <c r="AX173" s="13" t="s">
        <v>75</v>
      </c>
      <c r="AY173" s="101" t="s">
        <v>204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4410</v>
      </c>
      <c r="G174" s="198"/>
      <c r="H174" s="203">
        <v>2593.5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5" customFormat="1" x14ac:dyDescent="0.2">
      <c r="A175" s="207"/>
      <c r="B175" s="208"/>
      <c r="C175" s="207"/>
      <c r="D175" s="200" t="s">
        <v>212</v>
      </c>
      <c r="E175" s="209" t="s">
        <v>1</v>
      </c>
      <c r="F175" s="210" t="s">
        <v>227</v>
      </c>
      <c r="G175" s="207"/>
      <c r="H175" s="211">
        <v>2593.5</v>
      </c>
      <c r="I175" s="207"/>
      <c r="J175" s="207"/>
      <c r="K175" s="207"/>
      <c r="L175" s="208"/>
      <c r="M175" s="212"/>
      <c r="N175" s="213"/>
      <c r="O175" s="213"/>
      <c r="P175" s="213"/>
      <c r="Q175" s="213"/>
      <c r="R175" s="213"/>
      <c r="S175" s="213"/>
      <c r="T175" s="214"/>
      <c r="U175" s="207"/>
      <c r="V175" s="207"/>
      <c r="AT175" s="103" t="s">
        <v>212</v>
      </c>
      <c r="AU175" s="103" t="s">
        <v>83</v>
      </c>
      <c r="AV175" s="15" t="s">
        <v>211</v>
      </c>
      <c r="AW175" s="15" t="s">
        <v>32</v>
      </c>
      <c r="AX175" s="15" t="s">
        <v>81</v>
      </c>
      <c r="AY175" s="103" t="s">
        <v>204</v>
      </c>
    </row>
    <row r="176" spans="1:65" s="2" customFormat="1" ht="21.75" customHeight="1" x14ac:dyDescent="0.2">
      <c r="A176" s="111"/>
      <c r="B176" s="112"/>
      <c r="C176" s="215" t="s">
        <v>310</v>
      </c>
      <c r="D176" s="215" t="s">
        <v>1071</v>
      </c>
      <c r="E176" s="216" t="s">
        <v>4411</v>
      </c>
      <c r="F176" s="217" t="s">
        <v>4412</v>
      </c>
      <c r="G176" s="218" t="s">
        <v>367</v>
      </c>
      <c r="H176" s="219">
        <v>1197</v>
      </c>
      <c r="I176" s="220"/>
      <c r="J176" s="220">
        <f>ROUND(I176*H176,2)</f>
        <v>0</v>
      </c>
      <c r="K176" s="221"/>
      <c r="L176" s="222"/>
      <c r="M176" s="223" t="s">
        <v>1</v>
      </c>
      <c r="N176" s="224" t="s">
        <v>40</v>
      </c>
      <c r="O176" s="196">
        <v>0</v>
      </c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111"/>
      <c r="V176" s="111"/>
      <c r="W176" s="29"/>
      <c r="X176" s="29"/>
      <c r="Y176" s="29"/>
      <c r="Z176" s="29"/>
      <c r="AA176" s="29"/>
      <c r="AB176" s="29"/>
      <c r="AC176" s="29"/>
      <c r="AD176" s="29"/>
      <c r="AE176" s="29"/>
      <c r="AR176" s="99" t="s">
        <v>278</v>
      </c>
      <c r="AT176" s="99" t="s">
        <v>1071</v>
      </c>
      <c r="AU176" s="99" t="s">
        <v>83</v>
      </c>
      <c r="AY176" s="18" t="s">
        <v>204</v>
      </c>
      <c r="BE176" s="100">
        <f>IF(N176="základní",J176,0)</f>
        <v>0</v>
      </c>
      <c r="BF176" s="100">
        <f>IF(N176="snížená",J176,0)</f>
        <v>0</v>
      </c>
      <c r="BG176" s="100">
        <f>IF(N176="zákl. přenesená",J176,0)</f>
        <v>0</v>
      </c>
      <c r="BH176" s="100">
        <f>IF(N176="sníž. přenesená",J176,0)</f>
        <v>0</v>
      </c>
      <c r="BI176" s="100">
        <f>IF(N176="nulová",J176,0)</f>
        <v>0</v>
      </c>
      <c r="BJ176" s="18" t="s">
        <v>81</v>
      </c>
      <c r="BK176" s="100">
        <f>ROUND(I176*H176,2)</f>
        <v>0</v>
      </c>
      <c r="BL176" s="18" t="s">
        <v>211</v>
      </c>
      <c r="BM176" s="99" t="s">
        <v>368</v>
      </c>
    </row>
    <row r="177" spans="1:65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4413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83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4" customFormat="1" x14ac:dyDescent="0.2">
      <c r="A178" s="198"/>
      <c r="B178" s="199"/>
      <c r="C178" s="198"/>
      <c r="D178" s="200" t="s">
        <v>212</v>
      </c>
      <c r="E178" s="201" t="s">
        <v>1</v>
      </c>
      <c r="F178" s="202" t="s">
        <v>4414</v>
      </c>
      <c r="G178" s="198"/>
      <c r="H178" s="203">
        <v>1197</v>
      </c>
      <c r="I178" s="198"/>
      <c r="J178" s="198"/>
      <c r="K178" s="198"/>
      <c r="L178" s="199"/>
      <c r="M178" s="204"/>
      <c r="N178" s="205"/>
      <c r="O178" s="205"/>
      <c r="P178" s="205"/>
      <c r="Q178" s="205"/>
      <c r="R178" s="205"/>
      <c r="S178" s="205"/>
      <c r="T178" s="206"/>
      <c r="U178" s="198"/>
      <c r="V178" s="198"/>
      <c r="AT178" s="102" t="s">
        <v>212</v>
      </c>
      <c r="AU178" s="102" t="s">
        <v>83</v>
      </c>
      <c r="AV178" s="14" t="s">
        <v>83</v>
      </c>
      <c r="AW178" s="14" t="s">
        <v>32</v>
      </c>
      <c r="AX178" s="14" t="s">
        <v>75</v>
      </c>
      <c r="AY178" s="102" t="s">
        <v>204</v>
      </c>
    </row>
    <row r="179" spans="1:65" s="15" customFormat="1" x14ac:dyDescent="0.2">
      <c r="A179" s="207"/>
      <c r="B179" s="208"/>
      <c r="C179" s="207"/>
      <c r="D179" s="200" t="s">
        <v>212</v>
      </c>
      <c r="E179" s="209" t="s">
        <v>1</v>
      </c>
      <c r="F179" s="210" t="s">
        <v>227</v>
      </c>
      <c r="G179" s="207"/>
      <c r="H179" s="211">
        <v>1197</v>
      </c>
      <c r="I179" s="207"/>
      <c r="J179" s="207"/>
      <c r="K179" s="207"/>
      <c r="L179" s="208"/>
      <c r="M179" s="212"/>
      <c r="N179" s="213"/>
      <c r="O179" s="213"/>
      <c r="P179" s="213"/>
      <c r="Q179" s="213"/>
      <c r="R179" s="213"/>
      <c r="S179" s="213"/>
      <c r="T179" s="214"/>
      <c r="U179" s="207"/>
      <c r="V179" s="207"/>
      <c r="AT179" s="103" t="s">
        <v>212</v>
      </c>
      <c r="AU179" s="103" t="s">
        <v>83</v>
      </c>
      <c r="AV179" s="15" t="s">
        <v>211</v>
      </c>
      <c r="AW179" s="15" t="s">
        <v>32</v>
      </c>
      <c r="AX179" s="15" t="s">
        <v>81</v>
      </c>
      <c r="AY179" s="103" t="s">
        <v>204</v>
      </c>
    </row>
    <row r="180" spans="1:65" s="2" customFormat="1" ht="21.75" customHeight="1" x14ac:dyDescent="0.2">
      <c r="A180" s="111"/>
      <c r="B180" s="112"/>
      <c r="C180" s="215" t="s">
        <v>376</v>
      </c>
      <c r="D180" s="215" t="s">
        <v>1071</v>
      </c>
      <c r="E180" s="216" t="s">
        <v>4415</v>
      </c>
      <c r="F180" s="217" t="s">
        <v>4416</v>
      </c>
      <c r="G180" s="218" t="s">
        <v>367</v>
      </c>
      <c r="H180" s="219">
        <v>570</v>
      </c>
      <c r="I180" s="220"/>
      <c r="J180" s="220">
        <f t="shared" ref="J180:J187" si="10">ROUND(I180*H180,2)</f>
        <v>0</v>
      </c>
      <c r="K180" s="221"/>
      <c r="L180" s="222"/>
      <c r="M180" s="223" t="s">
        <v>1</v>
      </c>
      <c r="N180" s="224" t="s">
        <v>40</v>
      </c>
      <c r="O180" s="196">
        <v>0</v>
      </c>
      <c r="P180" s="196">
        <f t="shared" ref="P180:P187" si="11">O180*H180</f>
        <v>0</v>
      </c>
      <c r="Q180" s="196">
        <v>0</v>
      </c>
      <c r="R180" s="196">
        <f t="shared" ref="R180:R187" si="12">Q180*H180</f>
        <v>0</v>
      </c>
      <c r="S180" s="196">
        <v>0</v>
      </c>
      <c r="T180" s="197">
        <f t="shared" ref="T180:T187" si="13">S180*H180</f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278</v>
      </c>
      <c r="AT180" s="99" t="s">
        <v>1071</v>
      </c>
      <c r="AU180" s="99" t="s">
        <v>83</v>
      </c>
      <c r="AY180" s="18" t="s">
        <v>204</v>
      </c>
      <c r="BE180" s="100">
        <f t="shared" ref="BE180:BE187" si="14">IF(N180="základní",J180,0)</f>
        <v>0</v>
      </c>
      <c r="BF180" s="100">
        <f t="shared" ref="BF180:BF187" si="15">IF(N180="snížená",J180,0)</f>
        <v>0</v>
      </c>
      <c r="BG180" s="100">
        <f t="shared" ref="BG180:BG187" si="16">IF(N180="zákl. přenesená",J180,0)</f>
        <v>0</v>
      </c>
      <c r="BH180" s="100">
        <f t="shared" ref="BH180:BH187" si="17">IF(N180="sníž. přenesená",J180,0)</f>
        <v>0</v>
      </c>
      <c r="BI180" s="100">
        <f t="shared" ref="BI180:BI187" si="18">IF(N180="nulová",J180,0)</f>
        <v>0</v>
      </c>
      <c r="BJ180" s="18" t="s">
        <v>81</v>
      </c>
      <c r="BK180" s="100">
        <f t="shared" ref="BK180:BK187" si="19">ROUND(I180*H180,2)</f>
        <v>0</v>
      </c>
      <c r="BL180" s="18" t="s">
        <v>211</v>
      </c>
      <c r="BM180" s="99" t="s">
        <v>379</v>
      </c>
    </row>
    <row r="181" spans="1:65" s="2" customFormat="1" ht="24.2" customHeight="1" x14ac:dyDescent="0.2">
      <c r="A181" s="111"/>
      <c r="B181" s="112"/>
      <c r="C181" s="187" t="s">
        <v>313</v>
      </c>
      <c r="D181" s="187" t="s">
        <v>207</v>
      </c>
      <c r="E181" s="188" t="s">
        <v>4417</v>
      </c>
      <c r="F181" s="189" t="s">
        <v>4418</v>
      </c>
      <c r="G181" s="190" t="s">
        <v>282</v>
      </c>
      <c r="H181" s="191">
        <v>428</v>
      </c>
      <c r="I181" s="192"/>
      <c r="J181" s="192">
        <f t="shared" si="10"/>
        <v>0</v>
      </c>
      <c r="K181" s="193"/>
      <c r="L181" s="112"/>
      <c r="M181" s="194" t="s">
        <v>1</v>
      </c>
      <c r="N181" s="195" t="s">
        <v>40</v>
      </c>
      <c r="O181" s="196">
        <v>0</v>
      </c>
      <c r="P181" s="196">
        <f t="shared" si="11"/>
        <v>0</v>
      </c>
      <c r="Q181" s="196">
        <v>0</v>
      </c>
      <c r="R181" s="196">
        <f t="shared" si="12"/>
        <v>0</v>
      </c>
      <c r="S181" s="196">
        <v>0</v>
      </c>
      <c r="T181" s="197">
        <f t="shared" si="13"/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211</v>
      </c>
      <c r="AT181" s="99" t="s">
        <v>207</v>
      </c>
      <c r="AU181" s="99" t="s">
        <v>83</v>
      </c>
      <c r="AY181" s="18" t="s">
        <v>204</v>
      </c>
      <c r="BE181" s="100">
        <f t="shared" si="14"/>
        <v>0</v>
      </c>
      <c r="BF181" s="100">
        <f t="shared" si="15"/>
        <v>0</v>
      </c>
      <c r="BG181" s="100">
        <f t="shared" si="16"/>
        <v>0</v>
      </c>
      <c r="BH181" s="100">
        <f t="shared" si="17"/>
        <v>0</v>
      </c>
      <c r="BI181" s="100">
        <f t="shared" si="18"/>
        <v>0</v>
      </c>
      <c r="BJ181" s="18" t="s">
        <v>81</v>
      </c>
      <c r="BK181" s="100">
        <f t="shared" si="19"/>
        <v>0</v>
      </c>
      <c r="BL181" s="18" t="s">
        <v>211</v>
      </c>
      <c r="BM181" s="99" t="s">
        <v>223</v>
      </c>
    </row>
    <row r="182" spans="1:65" s="2" customFormat="1" ht="24.2" customHeight="1" x14ac:dyDescent="0.2">
      <c r="A182" s="111"/>
      <c r="B182" s="112"/>
      <c r="C182" s="215" t="s">
        <v>386</v>
      </c>
      <c r="D182" s="215" t="s">
        <v>1071</v>
      </c>
      <c r="E182" s="216" t="s">
        <v>3804</v>
      </c>
      <c r="F182" s="217" t="s">
        <v>3805</v>
      </c>
      <c r="G182" s="218" t="s">
        <v>282</v>
      </c>
      <c r="H182" s="219">
        <v>154</v>
      </c>
      <c r="I182" s="220"/>
      <c r="J182" s="220">
        <f t="shared" si="10"/>
        <v>0</v>
      </c>
      <c r="K182" s="221"/>
      <c r="L182" s="222"/>
      <c r="M182" s="223" t="s">
        <v>1</v>
      </c>
      <c r="N182" s="224" t="s">
        <v>40</v>
      </c>
      <c r="O182" s="196">
        <v>0</v>
      </c>
      <c r="P182" s="196">
        <f t="shared" si="11"/>
        <v>0</v>
      </c>
      <c r="Q182" s="196">
        <v>0</v>
      </c>
      <c r="R182" s="196">
        <f t="shared" si="12"/>
        <v>0</v>
      </c>
      <c r="S182" s="196">
        <v>0</v>
      </c>
      <c r="T182" s="197">
        <f t="shared" si="13"/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278</v>
      </c>
      <c r="AT182" s="99" t="s">
        <v>1071</v>
      </c>
      <c r="AU182" s="99" t="s">
        <v>83</v>
      </c>
      <c r="AY182" s="18" t="s">
        <v>204</v>
      </c>
      <c r="BE182" s="100">
        <f t="shared" si="14"/>
        <v>0</v>
      </c>
      <c r="BF182" s="100">
        <f t="shared" si="15"/>
        <v>0</v>
      </c>
      <c r="BG182" s="100">
        <f t="shared" si="16"/>
        <v>0</v>
      </c>
      <c r="BH182" s="100">
        <f t="shared" si="17"/>
        <v>0</v>
      </c>
      <c r="BI182" s="100">
        <f t="shared" si="18"/>
        <v>0</v>
      </c>
      <c r="BJ182" s="18" t="s">
        <v>81</v>
      </c>
      <c r="BK182" s="100">
        <f t="shared" si="19"/>
        <v>0</v>
      </c>
      <c r="BL182" s="18" t="s">
        <v>211</v>
      </c>
      <c r="BM182" s="99" t="s">
        <v>389</v>
      </c>
    </row>
    <row r="183" spans="1:65" s="2" customFormat="1" ht="24.2" customHeight="1" x14ac:dyDescent="0.2">
      <c r="A183" s="111"/>
      <c r="B183" s="112"/>
      <c r="C183" s="215" t="s">
        <v>316</v>
      </c>
      <c r="D183" s="215" t="s">
        <v>1071</v>
      </c>
      <c r="E183" s="216" t="s">
        <v>4419</v>
      </c>
      <c r="F183" s="217" t="s">
        <v>4420</v>
      </c>
      <c r="G183" s="218" t="s">
        <v>282</v>
      </c>
      <c r="H183" s="219">
        <v>274</v>
      </c>
      <c r="I183" s="220"/>
      <c r="J183" s="220">
        <f t="shared" si="10"/>
        <v>0</v>
      </c>
      <c r="K183" s="221"/>
      <c r="L183" s="222"/>
      <c r="M183" s="223" t="s">
        <v>1</v>
      </c>
      <c r="N183" s="224" t="s">
        <v>40</v>
      </c>
      <c r="O183" s="196">
        <v>0</v>
      </c>
      <c r="P183" s="196">
        <f t="shared" si="11"/>
        <v>0</v>
      </c>
      <c r="Q183" s="196">
        <v>0</v>
      </c>
      <c r="R183" s="196">
        <f t="shared" si="12"/>
        <v>0</v>
      </c>
      <c r="S183" s="196">
        <v>0</v>
      </c>
      <c r="T183" s="197">
        <f t="shared" si="13"/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278</v>
      </c>
      <c r="AT183" s="99" t="s">
        <v>1071</v>
      </c>
      <c r="AU183" s="99" t="s">
        <v>83</v>
      </c>
      <c r="AY183" s="18" t="s">
        <v>204</v>
      </c>
      <c r="BE183" s="100">
        <f t="shared" si="14"/>
        <v>0</v>
      </c>
      <c r="BF183" s="100">
        <f t="shared" si="15"/>
        <v>0</v>
      </c>
      <c r="BG183" s="100">
        <f t="shared" si="16"/>
        <v>0</v>
      </c>
      <c r="BH183" s="100">
        <f t="shared" si="17"/>
        <v>0</v>
      </c>
      <c r="BI183" s="100">
        <f t="shared" si="18"/>
        <v>0</v>
      </c>
      <c r="BJ183" s="18" t="s">
        <v>81</v>
      </c>
      <c r="BK183" s="100">
        <f t="shared" si="19"/>
        <v>0</v>
      </c>
      <c r="BL183" s="18" t="s">
        <v>211</v>
      </c>
      <c r="BM183" s="99" t="s">
        <v>406</v>
      </c>
    </row>
    <row r="184" spans="1:65" s="2" customFormat="1" ht="49.15" customHeight="1" x14ac:dyDescent="0.2">
      <c r="A184" s="111"/>
      <c r="B184" s="112"/>
      <c r="C184" s="187" t="s">
        <v>7</v>
      </c>
      <c r="D184" s="187" t="s">
        <v>207</v>
      </c>
      <c r="E184" s="188" t="s">
        <v>4421</v>
      </c>
      <c r="F184" s="189" t="s">
        <v>4422</v>
      </c>
      <c r="G184" s="190" t="s">
        <v>282</v>
      </c>
      <c r="H184" s="191">
        <v>350</v>
      </c>
      <c r="I184" s="192"/>
      <c r="J184" s="192">
        <f t="shared" si="10"/>
        <v>0</v>
      </c>
      <c r="K184" s="193"/>
      <c r="L184" s="112"/>
      <c r="M184" s="194" t="s">
        <v>1</v>
      </c>
      <c r="N184" s="195" t="s">
        <v>40</v>
      </c>
      <c r="O184" s="196">
        <v>0</v>
      </c>
      <c r="P184" s="196">
        <f t="shared" si="11"/>
        <v>0</v>
      </c>
      <c r="Q184" s="196">
        <v>0</v>
      </c>
      <c r="R184" s="196">
        <f t="shared" si="12"/>
        <v>0</v>
      </c>
      <c r="S184" s="196">
        <v>0</v>
      </c>
      <c r="T184" s="197">
        <f t="shared" si="13"/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211</v>
      </c>
      <c r="AT184" s="99" t="s">
        <v>207</v>
      </c>
      <c r="AU184" s="99" t="s">
        <v>83</v>
      </c>
      <c r="AY184" s="18" t="s">
        <v>204</v>
      </c>
      <c r="BE184" s="100">
        <f t="shared" si="14"/>
        <v>0</v>
      </c>
      <c r="BF184" s="100">
        <f t="shared" si="15"/>
        <v>0</v>
      </c>
      <c r="BG184" s="100">
        <f t="shared" si="16"/>
        <v>0</v>
      </c>
      <c r="BH184" s="100">
        <f t="shared" si="17"/>
        <v>0</v>
      </c>
      <c r="BI184" s="100">
        <f t="shared" si="18"/>
        <v>0</v>
      </c>
      <c r="BJ184" s="18" t="s">
        <v>81</v>
      </c>
      <c r="BK184" s="100">
        <f t="shared" si="19"/>
        <v>0</v>
      </c>
      <c r="BL184" s="18" t="s">
        <v>211</v>
      </c>
      <c r="BM184" s="99" t="s">
        <v>410</v>
      </c>
    </row>
    <row r="185" spans="1:65" s="2" customFormat="1" ht="24.2" customHeight="1" x14ac:dyDescent="0.2">
      <c r="A185" s="111"/>
      <c r="B185" s="112"/>
      <c r="C185" s="215" t="s">
        <v>320</v>
      </c>
      <c r="D185" s="215" t="s">
        <v>1071</v>
      </c>
      <c r="E185" s="216" t="s">
        <v>4423</v>
      </c>
      <c r="F185" s="217" t="s">
        <v>4424</v>
      </c>
      <c r="G185" s="218" t="s">
        <v>282</v>
      </c>
      <c r="H185" s="219">
        <v>342</v>
      </c>
      <c r="I185" s="220"/>
      <c r="J185" s="220">
        <f t="shared" si="10"/>
        <v>0</v>
      </c>
      <c r="K185" s="221"/>
      <c r="L185" s="222"/>
      <c r="M185" s="223" t="s">
        <v>1</v>
      </c>
      <c r="N185" s="224" t="s">
        <v>40</v>
      </c>
      <c r="O185" s="196">
        <v>0</v>
      </c>
      <c r="P185" s="196">
        <f t="shared" si="11"/>
        <v>0</v>
      </c>
      <c r="Q185" s="196">
        <v>0</v>
      </c>
      <c r="R185" s="196">
        <f t="shared" si="12"/>
        <v>0</v>
      </c>
      <c r="S185" s="196">
        <v>0</v>
      </c>
      <c r="T185" s="197">
        <f t="shared" si="13"/>
        <v>0</v>
      </c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  <c r="AR185" s="99" t="s">
        <v>278</v>
      </c>
      <c r="AT185" s="99" t="s">
        <v>1071</v>
      </c>
      <c r="AU185" s="99" t="s">
        <v>83</v>
      </c>
      <c r="AY185" s="18" t="s">
        <v>204</v>
      </c>
      <c r="BE185" s="100">
        <f t="shared" si="14"/>
        <v>0</v>
      </c>
      <c r="BF185" s="100">
        <f t="shared" si="15"/>
        <v>0</v>
      </c>
      <c r="BG185" s="100">
        <f t="shared" si="16"/>
        <v>0</v>
      </c>
      <c r="BH185" s="100">
        <f t="shared" si="17"/>
        <v>0</v>
      </c>
      <c r="BI185" s="100">
        <f t="shared" si="18"/>
        <v>0</v>
      </c>
      <c r="BJ185" s="18" t="s">
        <v>81</v>
      </c>
      <c r="BK185" s="100">
        <f t="shared" si="19"/>
        <v>0</v>
      </c>
      <c r="BL185" s="18" t="s">
        <v>211</v>
      </c>
      <c r="BM185" s="99" t="s">
        <v>418</v>
      </c>
    </row>
    <row r="186" spans="1:65" s="2" customFormat="1" ht="24.2" customHeight="1" x14ac:dyDescent="0.2">
      <c r="A186" s="111"/>
      <c r="B186" s="112"/>
      <c r="C186" s="215" t="s">
        <v>435</v>
      </c>
      <c r="D186" s="215" t="s">
        <v>1071</v>
      </c>
      <c r="E186" s="216" t="s">
        <v>4425</v>
      </c>
      <c r="F186" s="217" t="s">
        <v>4426</v>
      </c>
      <c r="G186" s="218" t="s">
        <v>282</v>
      </c>
      <c r="H186" s="219">
        <v>8</v>
      </c>
      <c r="I186" s="220"/>
      <c r="J186" s="220">
        <f t="shared" si="10"/>
        <v>0</v>
      </c>
      <c r="K186" s="221"/>
      <c r="L186" s="222"/>
      <c r="M186" s="223" t="s">
        <v>1</v>
      </c>
      <c r="N186" s="224" t="s">
        <v>40</v>
      </c>
      <c r="O186" s="196">
        <v>0</v>
      </c>
      <c r="P186" s="196">
        <f t="shared" si="11"/>
        <v>0</v>
      </c>
      <c r="Q186" s="196">
        <v>0</v>
      </c>
      <c r="R186" s="196">
        <f t="shared" si="12"/>
        <v>0</v>
      </c>
      <c r="S186" s="196">
        <v>0</v>
      </c>
      <c r="T186" s="197">
        <f t="shared" si="13"/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278</v>
      </c>
      <c r="AT186" s="99" t="s">
        <v>1071</v>
      </c>
      <c r="AU186" s="99" t="s">
        <v>83</v>
      </c>
      <c r="AY186" s="18" t="s">
        <v>204</v>
      </c>
      <c r="BE186" s="100">
        <f t="shared" si="14"/>
        <v>0</v>
      </c>
      <c r="BF186" s="100">
        <f t="shared" si="15"/>
        <v>0</v>
      </c>
      <c r="BG186" s="100">
        <f t="shared" si="16"/>
        <v>0</v>
      </c>
      <c r="BH186" s="100">
        <f t="shared" si="17"/>
        <v>0</v>
      </c>
      <c r="BI186" s="100">
        <f t="shared" si="18"/>
        <v>0</v>
      </c>
      <c r="BJ186" s="18" t="s">
        <v>81</v>
      </c>
      <c r="BK186" s="100">
        <f t="shared" si="19"/>
        <v>0</v>
      </c>
      <c r="BL186" s="18" t="s">
        <v>211</v>
      </c>
      <c r="BM186" s="99" t="s">
        <v>438</v>
      </c>
    </row>
    <row r="187" spans="1:65" s="2" customFormat="1" ht="24.2" customHeight="1" x14ac:dyDescent="0.2">
      <c r="A187" s="111"/>
      <c r="B187" s="112"/>
      <c r="C187" s="187" t="s">
        <v>333</v>
      </c>
      <c r="D187" s="187" t="s">
        <v>207</v>
      </c>
      <c r="E187" s="188" t="s">
        <v>4427</v>
      </c>
      <c r="F187" s="189" t="s">
        <v>4428</v>
      </c>
      <c r="G187" s="190" t="s">
        <v>282</v>
      </c>
      <c r="H187" s="191">
        <v>16</v>
      </c>
      <c r="I187" s="192"/>
      <c r="J187" s="192">
        <f t="shared" si="10"/>
        <v>0</v>
      </c>
      <c r="K187" s="193"/>
      <c r="L187" s="112"/>
      <c r="M187" s="194" t="s">
        <v>1</v>
      </c>
      <c r="N187" s="195" t="s">
        <v>40</v>
      </c>
      <c r="O187" s="196">
        <v>0</v>
      </c>
      <c r="P187" s="196">
        <f t="shared" si="11"/>
        <v>0</v>
      </c>
      <c r="Q187" s="196">
        <v>0</v>
      </c>
      <c r="R187" s="196">
        <f t="shared" si="12"/>
        <v>0</v>
      </c>
      <c r="S187" s="196">
        <v>0</v>
      </c>
      <c r="T187" s="197">
        <f t="shared" si="13"/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211</v>
      </c>
      <c r="AT187" s="99" t="s">
        <v>207</v>
      </c>
      <c r="AU187" s="99" t="s">
        <v>83</v>
      </c>
      <c r="AY187" s="18" t="s">
        <v>204</v>
      </c>
      <c r="BE187" s="100">
        <f t="shared" si="14"/>
        <v>0</v>
      </c>
      <c r="BF187" s="100">
        <f t="shared" si="15"/>
        <v>0</v>
      </c>
      <c r="BG187" s="100">
        <f t="shared" si="16"/>
        <v>0</v>
      </c>
      <c r="BH187" s="100">
        <f t="shared" si="17"/>
        <v>0</v>
      </c>
      <c r="BI187" s="100">
        <f t="shared" si="18"/>
        <v>0</v>
      </c>
      <c r="BJ187" s="18" t="s">
        <v>81</v>
      </c>
      <c r="BK187" s="100">
        <f t="shared" si="19"/>
        <v>0</v>
      </c>
      <c r="BL187" s="18" t="s">
        <v>211</v>
      </c>
      <c r="BM187" s="99" t="s">
        <v>445</v>
      </c>
    </row>
    <row r="188" spans="1:65" s="14" customFormat="1" x14ac:dyDescent="0.2">
      <c r="A188" s="198"/>
      <c r="B188" s="199"/>
      <c r="C188" s="198"/>
      <c r="D188" s="200" t="s">
        <v>212</v>
      </c>
      <c r="E188" s="201" t="s">
        <v>1</v>
      </c>
      <c r="F188" s="202" t="s">
        <v>4429</v>
      </c>
      <c r="G188" s="198"/>
      <c r="H188" s="203">
        <v>16</v>
      </c>
      <c r="I188" s="198"/>
      <c r="J188" s="198"/>
      <c r="K188" s="198"/>
      <c r="L188" s="199"/>
      <c r="M188" s="204"/>
      <c r="N188" s="205"/>
      <c r="O188" s="205"/>
      <c r="P188" s="205"/>
      <c r="Q188" s="205"/>
      <c r="R188" s="205"/>
      <c r="S188" s="205"/>
      <c r="T188" s="206"/>
      <c r="U188" s="198"/>
      <c r="V188" s="198"/>
      <c r="AT188" s="102" t="s">
        <v>212</v>
      </c>
      <c r="AU188" s="102" t="s">
        <v>83</v>
      </c>
      <c r="AV188" s="14" t="s">
        <v>83</v>
      </c>
      <c r="AW188" s="14" t="s">
        <v>32</v>
      </c>
      <c r="AX188" s="14" t="s">
        <v>75</v>
      </c>
      <c r="AY188" s="102" t="s">
        <v>204</v>
      </c>
    </row>
    <row r="189" spans="1:65" s="15" customFormat="1" x14ac:dyDescent="0.2">
      <c r="A189" s="207"/>
      <c r="B189" s="208"/>
      <c r="C189" s="207"/>
      <c r="D189" s="200" t="s">
        <v>212</v>
      </c>
      <c r="E189" s="209" t="s">
        <v>1</v>
      </c>
      <c r="F189" s="210" t="s">
        <v>227</v>
      </c>
      <c r="G189" s="207"/>
      <c r="H189" s="211">
        <v>16</v>
      </c>
      <c r="I189" s="207"/>
      <c r="J189" s="207"/>
      <c r="K189" s="207"/>
      <c r="L189" s="208"/>
      <c r="M189" s="212"/>
      <c r="N189" s="213"/>
      <c r="O189" s="213"/>
      <c r="P189" s="213"/>
      <c r="Q189" s="213"/>
      <c r="R189" s="213"/>
      <c r="S189" s="213"/>
      <c r="T189" s="214"/>
      <c r="U189" s="207"/>
      <c r="V189" s="207"/>
      <c r="AT189" s="103" t="s">
        <v>212</v>
      </c>
      <c r="AU189" s="103" t="s">
        <v>83</v>
      </c>
      <c r="AV189" s="15" t="s">
        <v>211</v>
      </c>
      <c r="AW189" s="15" t="s">
        <v>32</v>
      </c>
      <c r="AX189" s="15" t="s">
        <v>81</v>
      </c>
      <c r="AY189" s="103" t="s">
        <v>204</v>
      </c>
    </row>
    <row r="190" spans="1:65" s="2" customFormat="1" ht="24.2" customHeight="1" x14ac:dyDescent="0.2">
      <c r="A190" s="111"/>
      <c r="B190" s="112"/>
      <c r="C190" s="215" t="s">
        <v>397</v>
      </c>
      <c r="D190" s="215" t="s">
        <v>1071</v>
      </c>
      <c r="E190" s="216" t="s">
        <v>4430</v>
      </c>
      <c r="F190" s="217" t="s">
        <v>4431</v>
      </c>
      <c r="G190" s="218" t="s">
        <v>282</v>
      </c>
      <c r="H190" s="219">
        <v>16</v>
      </c>
      <c r="I190" s="220"/>
      <c r="J190" s="220">
        <f>ROUND(I190*H190,2)</f>
        <v>0</v>
      </c>
      <c r="K190" s="221"/>
      <c r="L190" s="222"/>
      <c r="M190" s="223" t="s">
        <v>1</v>
      </c>
      <c r="N190" s="224" t="s">
        <v>40</v>
      </c>
      <c r="O190" s="196">
        <v>0</v>
      </c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278</v>
      </c>
      <c r="AT190" s="99" t="s">
        <v>1071</v>
      </c>
      <c r="AU190" s="99" t="s">
        <v>83</v>
      </c>
      <c r="AY190" s="18" t="s">
        <v>204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8" t="s">
        <v>81</v>
      </c>
      <c r="BK190" s="100">
        <f>ROUND(I190*H190,2)</f>
        <v>0</v>
      </c>
      <c r="BL190" s="18" t="s">
        <v>211</v>
      </c>
      <c r="BM190" s="99" t="s">
        <v>462</v>
      </c>
    </row>
    <row r="191" spans="1:65" s="2" customFormat="1" ht="37.9" customHeight="1" x14ac:dyDescent="0.2">
      <c r="A191" s="111"/>
      <c r="B191" s="112"/>
      <c r="C191" s="187" t="s">
        <v>350</v>
      </c>
      <c r="D191" s="187" t="s">
        <v>207</v>
      </c>
      <c r="E191" s="188" t="s">
        <v>3781</v>
      </c>
      <c r="F191" s="189" t="s">
        <v>3782</v>
      </c>
      <c r="G191" s="190" t="s">
        <v>367</v>
      </c>
      <c r="H191" s="191">
        <v>180</v>
      </c>
      <c r="I191" s="192"/>
      <c r="J191" s="192">
        <f>ROUND(I191*H191,2)</f>
        <v>0</v>
      </c>
      <c r="K191" s="193"/>
      <c r="L191" s="112"/>
      <c r="M191" s="194" t="s">
        <v>1</v>
      </c>
      <c r="N191" s="195" t="s">
        <v>40</v>
      </c>
      <c r="O191" s="196">
        <v>0</v>
      </c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211</v>
      </c>
      <c r="AT191" s="99" t="s">
        <v>207</v>
      </c>
      <c r="AU191" s="99" t="s">
        <v>83</v>
      </c>
      <c r="AY191" s="18" t="s">
        <v>204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8" t="s">
        <v>81</v>
      </c>
      <c r="BK191" s="100">
        <f>ROUND(I191*H191,2)</f>
        <v>0</v>
      </c>
      <c r="BL191" s="18" t="s">
        <v>211</v>
      </c>
      <c r="BM191" s="99" t="s">
        <v>467</v>
      </c>
    </row>
    <row r="192" spans="1:65" s="2" customFormat="1" ht="24.2" customHeight="1" x14ac:dyDescent="0.2">
      <c r="A192" s="111"/>
      <c r="B192" s="112"/>
      <c r="C192" s="215" t="s">
        <v>469</v>
      </c>
      <c r="D192" s="215" t="s">
        <v>1071</v>
      </c>
      <c r="E192" s="216" t="s">
        <v>3783</v>
      </c>
      <c r="F192" s="217" t="s">
        <v>3784</v>
      </c>
      <c r="G192" s="218" t="s">
        <v>367</v>
      </c>
      <c r="H192" s="219">
        <v>180</v>
      </c>
      <c r="I192" s="220"/>
      <c r="J192" s="220">
        <f>ROUND(I192*H192,2)</f>
        <v>0</v>
      </c>
      <c r="K192" s="221"/>
      <c r="L192" s="222"/>
      <c r="M192" s="223" t="s">
        <v>1</v>
      </c>
      <c r="N192" s="224" t="s">
        <v>40</v>
      </c>
      <c r="O192" s="196">
        <v>0</v>
      </c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111"/>
      <c r="V192" s="111"/>
      <c r="W192" s="29"/>
      <c r="X192" s="29"/>
      <c r="Y192" s="29"/>
      <c r="Z192" s="29"/>
      <c r="AA192" s="29"/>
      <c r="AB192" s="29"/>
      <c r="AC192" s="29"/>
      <c r="AD192" s="29"/>
      <c r="AE192" s="29"/>
      <c r="AR192" s="99" t="s">
        <v>278</v>
      </c>
      <c r="AT192" s="99" t="s">
        <v>1071</v>
      </c>
      <c r="AU192" s="99" t="s">
        <v>83</v>
      </c>
      <c r="AY192" s="18" t="s">
        <v>204</v>
      </c>
      <c r="BE192" s="100">
        <f>IF(N192="základní",J192,0)</f>
        <v>0</v>
      </c>
      <c r="BF192" s="100">
        <f>IF(N192="snížená",J192,0)</f>
        <v>0</v>
      </c>
      <c r="BG192" s="100">
        <f>IF(N192="zákl. přenesená",J192,0)</f>
        <v>0</v>
      </c>
      <c r="BH192" s="100">
        <f>IF(N192="sníž. přenesená",J192,0)</f>
        <v>0</v>
      </c>
      <c r="BI192" s="100">
        <f>IF(N192="nulová",J192,0)</f>
        <v>0</v>
      </c>
      <c r="BJ192" s="18" t="s">
        <v>81</v>
      </c>
      <c r="BK192" s="100">
        <f>ROUND(I192*H192,2)</f>
        <v>0</v>
      </c>
      <c r="BL192" s="18" t="s">
        <v>211</v>
      </c>
      <c r="BM192" s="99" t="s">
        <v>472</v>
      </c>
    </row>
    <row r="193" spans="1:65" s="14" customFormat="1" x14ac:dyDescent="0.2">
      <c r="A193" s="198"/>
      <c r="B193" s="199"/>
      <c r="C193" s="198"/>
      <c r="D193" s="200" t="s">
        <v>212</v>
      </c>
      <c r="E193" s="201" t="s">
        <v>1</v>
      </c>
      <c r="F193" s="202" t="s">
        <v>4432</v>
      </c>
      <c r="G193" s="198"/>
      <c r="H193" s="203">
        <v>120</v>
      </c>
      <c r="I193" s="198"/>
      <c r="J193" s="198"/>
      <c r="K193" s="198"/>
      <c r="L193" s="199"/>
      <c r="M193" s="204"/>
      <c r="N193" s="205"/>
      <c r="O193" s="205"/>
      <c r="P193" s="205"/>
      <c r="Q193" s="205"/>
      <c r="R193" s="205"/>
      <c r="S193" s="205"/>
      <c r="T193" s="206"/>
      <c r="U193" s="198"/>
      <c r="V193" s="198"/>
      <c r="AT193" s="102" t="s">
        <v>212</v>
      </c>
      <c r="AU193" s="102" t="s">
        <v>83</v>
      </c>
      <c r="AV193" s="14" t="s">
        <v>83</v>
      </c>
      <c r="AW193" s="14" t="s">
        <v>32</v>
      </c>
      <c r="AX193" s="14" t="s">
        <v>75</v>
      </c>
      <c r="AY193" s="102" t="s">
        <v>204</v>
      </c>
    </row>
    <row r="194" spans="1:65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4433</v>
      </c>
      <c r="G194" s="198"/>
      <c r="H194" s="203">
        <v>60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83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65" s="15" customFormat="1" x14ac:dyDescent="0.2">
      <c r="A195" s="207"/>
      <c r="B195" s="208"/>
      <c r="C195" s="207"/>
      <c r="D195" s="200" t="s">
        <v>212</v>
      </c>
      <c r="E195" s="209" t="s">
        <v>1</v>
      </c>
      <c r="F195" s="210" t="s">
        <v>227</v>
      </c>
      <c r="G195" s="207"/>
      <c r="H195" s="211">
        <v>180</v>
      </c>
      <c r="I195" s="207"/>
      <c r="J195" s="207"/>
      <c r="K195" s="207"/>
      <c r="L195" s="208"/>
      <c r="M195" s="212"/>
      <c r="N195" s="213"/>
      <c r="O195" s="213"/>
      <c r="P195" s="213"/>
      <c r="Q195" s="213"/>
      <c r="R195" s="213"/>
      <c r="S195" s="213"/>
      <c r="T195" s="214"/>
      <c r="U195" s="207"/>
      <c r="V195" s="207"/>
      <c r="AT195" s="103" t="s">
        <v>212</v>
      </c>
      <c r="AU195" s="103" t="s">
        <v>83</v>
      </c>
      <c r="AV195" s="15" t="s">
        <v>211</v>
      </c>
      <c r="AW195" s="15" t="s">
        <v>32</v>
      </c>
      <c r="AX195" s="15" t="s">
        <v>81</v>
      </c>
      <c r="AY195" s="103" t="s">
        <v>204</v>
      </c>
    </row>
    <row r="196" spans="1:65" s="2" customFormat="1" ht="16.5" customHeight="1" x14ac:dyDescent="0.2">
      <c r="A196" s="111"/>
      <c r="B196" s="112"/>
      <c r="C196" s="215" t="s">
        <v>355</v>
      </c>
      <c r="D196" s="215" t="s">
        <v>1071</v>
      </c>
      <c r="E196" s="216" t="s">
        <v>3787</v>
      </c>
      <c r="F196" s="217" t="s">
        <v>3788</v>
      </c>
      <c r="G196" s="218" t="s">
        <v>282</v>
      </c>
      <c r="H196" s="219">
        <v>180</v>
      </c>
      <c r="I196" s="220"/>
      <c r="J196" s="220">
        <f>ROUND(I196*H196,2)</f>
        <v>0</v>
      </c>
      <c r="K196" s="221"/>
      <c r="L196" s="222"/>
      <c r="M196" s="223" t="s">
        <v>1</v>
      </c>
      <c r="N196" s="224" t="s">
        <v>40</v>
      </c>
      <c r="O196" s="196">
        <v>0</v>
      </c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111"/>
      <c r="V196" s="111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278</v>
      </c>
      <c r="AT196" s="99" t="s">
        <v>1071</v>
      </c>
      <c r="AU196" s="99" t="s">
        <v>83</v>
      </c>
      <c r="AY196" s="18" t="s">
        <v>204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8" t="s">
        <v>81</v>
      </c>
      <c r="BK196" s="100">
        <f>ROUND(I196*H196,2)</f>
        <v>0</v>
      </c>
      <c r="BL196" s="18" t="s">
        <v>211</v>
      </c>
      <c r="BM196" s="99" t="s">
        <v>481</v>
      </c>
    </row>
    <row r="197" spans="1:65" s="12" customFormat="1" ht="22.9" customHeight="1" x14ac:dyDescent="0.2">
      <c r="A197" s="176"/>
      <c r="B197" s="177"/>
      <c r="C197" s="176"/>
      <c r="D197" s="178" t="s">
        <v>74</v>
      </c>
      <c r="E197" s="185" t="s">
        <v>3910</v>
      </c>
      <c r="F197" s="185" t="s">
        <v>4434</v>
      </c>
      <c r="G197" s="176"/>
      <c r="H197" s="176"/>
      <c r="I197" s="176"/>
      <c r="J197" s="186">
        <f>BK197</f>
        <v>0</v>
      </c>
      <c r="K197" s="176"/>
      <c r="L197" s="177"/>
      <c r="M197" s="181"/>
      <c r="N197" s="182"/>
      <c r="O197" s="182"/>
      <c r="P197" s="183">
        <f>SUM(P198:P244)</f>
        <v>0</v>
      </c>
      <c r="Q197" s="182"/>
      <c r="R197" s="183">
        <f>SUM(R198:R244)</f>
        <v>0</v>
      </c>
      <c r="S197" s="182"/>
      <c r="T197" s="184">
        <f>SUM(T198:T244)</f>
        <v>0</v>
      </c>
      <c r="U197" s="176"/>
      <c r="V197" s="176"/>
      <c r="AR197" s="96" t="s">
        <v>81</v>
      </c>
      <c r="AT197" s="97" t="s">
        <v>74</v>
      </c>
      <c r="AU197" s="97" t="s">
        <v>81</v>
      </c>
      <c r="AY197" s="96" t="s">
        <v>204</v>
      </c>
      <c r="BK197" s="98">
        <f>SUM(BK198:BK244)</f>
        <v>0</v>
      </c>
    </row>
    <row r="198" spans="1:65" s="2" customFormat="1" ht="24.2" customHeight="1" x14ac:dyDescent="0.2">
      <c r="A198" s="111"/>
      <c r="B198" s="112"/>
      <c r="C198" s="187" t="s">
        <v>487</v>
      </c>
      <c r="D198" s="187" t="s">
        <v>207</v>
      </c>
      <c r="E198" s="188" t="s">
        <v>4435</v>
      </c>
      <c r="F198" s="189" t="s">
        <v>4436</v>
      </c>
      <c r="G198" s="190" t="s">
        <v>1421</v>
      </c>
      <c r="H198" s="191">
        <v>1</v>
      </c>
      <c r="I198" s="192"/>
      <c r="J198" s="192">
        <f t="shared" ref="J198:J244" si="20">ROUND(I198*H198,2)</f>
        <v>0</v>
      </c>
      <c r="K198" s="193"/>
      <c r="L198" s="112"/>
      <c r="M198" s="194" t="s">
        <v>1</v>
      </c>
      <c r="N198" s="195" t="s">
        <v>40</v>
      </c>
      <c r="O198" s="196">
        <v>0</v>
      </c>
      <c r="P198" s="196">
        <f t="shared" ref="P198:P244" si="21">O198*H198</f>
        <v>0</v>
      </c>
      <c r="Q198" s="196">
        <v>0</v>
      </c>
      <c r="R198" s="196">
        <f t="shared" ref="R198:R244" si="22">Q198*H198</f>
        <v>0</v>
      </c>
      <c r="S198" s="196">
        <v>0</v>
      </c>
      <c r="T198" s="197">
        <f t="shared" ref="T198:T244" si="23">S198*H198</f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211</v>
      </c>
      <c r="AT198" s="99" t="s">
        <v>207</v>
      </c>
      <c r="AU198" s="99" t="s">
        <v>83</v>
      </c>
      <c r="AY198" s="18" t="s">
        <v>204</v>
      </c>
      <c r="BE198" s="100">
        <f t="shared" ref="BE198:BE244" si="24">IF(N198="základní",J198,0)</f>
        <v>0</v>
      </c>
      <c r="BF198" s="100">
        <f t="shared" ref="BF198:BF244" si="25">IF(N198="snížená",J198,0)</f>
        <v>0</v>
      </c>
      <c r="BG198" s="100">
        <f t="shared" ref="BG198:BG244" si="26">IF(N198="zákl. přenesená",J198,0)</f>
        <v>0</v>
      </c>
      <c r="BH198" s="100">
        <f t="shared" ref="BH198:BH244" si="27">IF(N198="sníž. přenesená",J198,0)</f>
        <v>0</v>
      </c>
      <c r="BI198" s="100">
        <f t="shared" ref="BI198:BI244" si="28">IF(N198="nulová",J198,0)</f>
        <v>0</v>
      </c>
      <c r="BJ198" s="18" t="s">
        <v>81</v>
      </c>
      <c r="BK198" s="100">
        <f t="shared" ref="BK198:BK244" si="29">ROUND(I198*H198,2)</f>
        <v>0</v>
      </c>
      <c r="BL198" s="18" t="s">
        <v>211</v>
      </c>
      <c r="BM198" s="99" t="s">
        <v>490</v>
      </c>
    </row>
    <row r="199" spans="1:65" s="2" customFormat="1" ht="37.9" customHeight="1" x14ac:dyDescent="0.2">
      <c r="A199" s="111"/>
      <c r="B199" s="112"/>
      <c r="C199" s="215" t="s">
        <v>362</v>
      </c>
      <c r="D199" s="215" t="s">
        <v>1071</v>
      </c>
      <c r="E199" s="216" t="s">
        <v>4437</v>
      </c>
      <c r="F199" s="217" t="s">
        <v>4438</v>
      </c>
      <c r="G199" s="218" t="s">
        <v>282</v>
      </c>
      <c r="H199" s="219">
        <v>1</v>
      </c>
      <c r="I199" s="220"/>
      <c r="J199" s="220">
        <f t="shared" si="20"/>
        <v>0</v>
      </c>
      <c r="K199" s="221"/>
      <c r="L199" s="222"/>
      <c r="M199" s="223" t="s">
        <v>1</v>
      </c>
      <c r="N199" s="224" t="s">
        <v>40</v>
      </c>
      <c r="O199" s="196">
        <v>0</v>
      </c>
      <c r="P199" s="196">
        <f t="shared" si="21"/>
        <v>0</v>
      </c>
      <c r="Q199" s="196">
        <v>0</v>
      </c>
      <c r="R199" s="196">
        <f t="shared" si="22"/>
        <v>0</v>
      </c>
      <c r="S199" s="196">
        <v>0</v>
      </c>
      <c r="T199" s="197">
        <f t="shared" si="23"/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278</v>
      </c>
      <c r="AT199" s="99" t="s">
        <v>1071</v>
      </c>
      <c r="AU199" s="99" t="s">
        <v>83</v>
      </c>
      <c r="AY199" s="18" t="s">
        <v>204</v>
      </c>
      <c r="BE199" s="100">
        <f t="shared" si="24"/>
        <v>0</v>
      </c>
      <c r="BF199" s="100">
        <f t="shared" si="25"/>
        <v>0</v>
      </c>
      <c r="BG199" s="100">
        <f t="shared" si="26"/>
        <v>0</v>
      </c>
      <c r="BH199" s="100">
        <f t="shared" si="27"/>
        <v>0</v>
      </c>
      <c r="BI199" s="100">
        <f t="shared" si="28"/>
        <v>0</v>
      </c>
      <c r="BJ199" s="18" t="s">
        <v>81</v>
      </c>
      <c r="BK199" s="100">
        <f t="shared" si="29"/>
        <v>0</v>
      </c>
      <c r="BL199" s="18" t="s">
        <v>211</v>
      </c>
      <c r="BM199" s="99" t="s">
        <v>518</v>
      </c>
    </row>
    <row r="200" spans="1:65" s="2" customFormat="1" ht="16.5" customHeight="1" x14ac:dyDescent="0.2">
      <c r="A200" s="111"/>
      <c r="B200" s="112"/>
      <c r="C200" s="215" t="s">
        <v>520</v>
      </c>
      <c r="D200" s="215" t="s">
        <v>1071</v>
      </c>
      <c r="E200" s="216" t="s">
        <v>4439</v>
      </c>
      <c r="F200" s="217" t="s">
        <v>4440</v>
      </c>
      <c r="G200" s="218" t="s">
        <v>282</v>
      </c>
      <c r="H200" s="219">
        <v>1</v>
      </c>
      <c r="I200" s="220"/>
      <c r="J200" s="220">
        <f t="shared" si="20"/>
        <v>0</v>
      </c>
      <c r="K200" s="221"/>
      <c r="L200" s="222"/>
      <c r="M200" s="223" t="s">
        <v>1</v>
      </c>
      <c r="N200" s="224" t="s">
        <v>40</v>
      </c>
      <c r="O200" s="196">
        <v>0</v>
      </c>
      <c r="P200" s="196">
        <f t="shared" si="21"/>
        <v>0</v>
      </c>
      <c r="Q200" s="196">
        <v>0</v>
      </c>
      <c r="R200" s="196">
        <f t="shared" si="22"/>
        <v>0</v>
      </c>
      <c r="S200" s="196">
        <v>0</v>
      </c>
      <c r="T200" s="197">
        <f t="shared" si="23"/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278</v>
      </c>
      <c r="AT200" s="99" t="s">
        <v>1071</v>
      </c>
      <c r="AU200" s="99" t="s">
        <v>83</v>
      </c>
      <c r="AY200" s="18" t="s">
        <v>204</v>
      </c>
      <c r="BE200" s="100">
        <f t="shared" si="24"/>
        <v>0</v>
      </c>
      <c r="BF200" s="100">
        <f t="shared" si="25"/>
        <v>0</v>
      </c>
      <c r="BG200" s="100">
        <f t="shared" si="26"/>
        <v>0</v>
      </c>
      <c r="BH200" s="100">
        <f t="shared" si="27"/>
        <v>0</v>
      </c>
      <c r="BI200" s="100">
        <f t="shared" si="28"/>
        <v>0</v>
      </c>
      <c r="BJ200" s="18" t="s">
        <v>81</v>
      </c>
      <c r="BK200" s="100">
        <f t="shared" si="29"/>
        <v>0</v>
      </c>
      <c r="BL200" s="18" t="s">
        <v>211</v>
      </c>
      <c r="BM200" s="99" t="s">
        <v>523</v>
      </c>
    </row>
    <row r="201" spans="1:65" s="2" customFormat="1" ht="16.5" customHeight="1" x14ac:dyDescent="0.2">
      <c r="A201" s="111"/>
      <c r="B201" s="112"/>
      <c r="C201" s="215" t="s">
        <v>368</v>
      </c>
      <c r="D201" s="215" t="s">
        <v>1071</v>
      </c>
      <c r="E201" s="216" t="s">
        <v>4441</v>
      </c>
      <c r="F201" s="217" t="s">
        <v>4442</v>
      </c>
      <c r="G201" s="218" t="s">
        <v>282</v>
      </c>
      <c r="H201" s="219">
        <v>1</v>
      </c>
      <c r="I201" s="220"/>
      <c r="J201" s="220">
        <f t="shared" si="20"/>
        <v>0</v>
      </c>
      <c r="K201" s="221"/>
      <c r="L201" s="222"/>
      <c r="M201" s="223" t="s">
        <v>1</v>
      </c>
      <c r="N201" s="224" t="s">
        <v>40</v>
      </c>
      <c r="O201" s="196">
        <v>0</v>
      </c>
      <c r="P201" s="196">
        <f t="shared" si="21"/>
        <v>0</v>
      </c>
      <c r="Q201" s="196">
        <v>0</v>
      </c>
      <c r="R201" s="196">
        <f t="shared" si="22"/>
        <v>0</v>
      </c>
      <c r="S201" s="196">
        <v>0</v>
      </c>
      <c r="T201" s="197">
        <f t="shared" si="23"/>
        <v>0</v>
      </c>
      <c r="U201" s="111"/>
      <c r="V201" s="111"/>
      <c r="W201" s="29"/>
      <c r="X201" s="29"/>
      <c r="Y201" s="29"/>
      <c r="Z201" s="29"/>
      <c r="AA201" s="29"/>
      <c r="AB201" s="29"/>
      <c r="AC201" s="29"/>
      <c r="AD201" s="29"/>
      <c r="AE201" s="29"/>
      <c r="AR201" s="99" t="s">
        <v>278</v>
      </c>
      <c r="AT201" s="99" t="s">
        <v>1071</v>
      </c>
      <c r="AU201" s="99" t="s">
        <v>83</v>
      </c>
      <c r="AY201" s="18" t="s">
        <v>204</v>
      </c>
      <c r="BE201" s="100">
        <f t="shared" si="24"/>
        <v>0</v>
      </c>
      <c r="BF201" s="100">
        <f t="shared" si="25"/>
        <v>0</v>
      </c>
      <c r="BG201" s="100">
        <f t="shared" si="26"/>
        <v>0</v>
      </c>
      <c r="BH201" s="100">
        <f t="shared" si="27"/>
        <v>0</v>
      </c>
      <c r="BI201" s="100">
        <f t="shared" si="28"/>
        <v>0</v>
      </c>
      <c r="BJ201" s="18" t="s">
        <v>81</v>
      </c>
      <c r="BK201" s="100">
        <f t="shared" si="29"/>
        <v>0</v>
      </c>
      <c r="BL201" s="18" t="s">
        <v>211</v>
      </c>
      <c r="BM201" s="99" t="s">
        <v>529</v>
      </c>
    </row>
    <row r="202" spans="1:65" s="2" customFormat="1" ht="16.5" customHeight="1" x14ac:dyDescent="0.2">
      <c r="A202" s="111"/>
      <c r="B202" s="112"/>
      <c r="C202" s="187" t="s">
        <v>533</v>
      </c>
      <c r="D202" s="187" t="s">
        <v>207</v>
      </c>
      <c r="E202" s="188" t="s">
        <v>4443</v>
      </c>
      <c r="F202" s="189" t="s">
        <v>4444</v>
      </c>
      <c r="G202" s="190" t="s">
        <v>282</v>
      </c>
      <c r="H202" s="191">
        <v>2</v>
      </c>
      <c r="I202" s="192"/>
      <c r="J202" s="192">
        <f t="shared" si="20"/>
        <v>0</v>
      </c>
      <c r="K202" s="193"/>
      <c r="L202" s="112"/>
      <c r="M202" s="194" t="s">
        <v>1</v>
      </c>
      <c r="N202" s="195" t="s">
        <v>40</v>
      </c>
      <c r="O202" s="196">
        <v>0</v>
      </c>
      <c r="P202" s="196">
        <f t="shared" si="21"/>
        <v>0</v>
      </c>
      <c r="Q202" s="196">
        <v>0</v>
      </c>
      <c r="R202" s="196">
        <f t="shared" si="22"/>
        <v>0</v>
      </c>
      <c r="S202" s="196">
        <v>0</v>
      </c>
      <c r="T202" s="197">
        <f t="shared" si="23"/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211</v>
      </c>
      <c r="AT202" s="99" t="s">
        <v>207</v>
      </c>
      <c r="AU202" s="99" t="s">
        <v>83</v>
      </c>
      <c r="AY202" s="18" t="s">
        <v>204</v>
      </c>
      <c r="BE202" s="100">
        <f t="shared" si="24"/>
        <v>0</v>
      </c>
      <c r="BF202" s="100">
        <f t="shared" si="25"/>
        <v>0</v>
      </c>
      <c r="BG202" s="100">
        <f t="shared" si="26"/>
        <v>0</v>
      </c>
      <c r="BH202" s="100">
        <f t="shared" si="27"/>
        <v>0</v>
      </c>
      <c r="BI202" s="100">
        <f t="shared" si="28"/>
        <v>0</v>
      </c>
      <c r="BJ202" s="18" t="s">
        <v>81</v>
      </c>
      <c r="BK202" s="100">
        <f t="shared" si="29"/>
        <v>0</v>
      </c>
      <c r="BL202" s="18" t="s">
        <v>211</v>
      </c>
      <c r="BM202" s="99" t="s">
        <v>536</v>
      </c>
    </row>
    <row r="203" spans="1:65" s="2" customFormat="1" ht="21.75" customHeight="1" x14ac:dyDescent="0.2">
      <c r="A203" s="111"/>
      <c r="B203" s="112"/>
      <c r="C203" s="215" t="s">
        <v>379</v>
      </c>
      <c r="D203" s="215" t="s">
        <v>1071</v>
      </c>
      <c r="E203" s="216" t="s">
        <v>4445</v>
      </c>
      <c r="F203" s="217" t="s">
        <v>4446</v>
      </c>
      <c r="G203" s="218" t="s">
        <v>282</v>
      </c>
      <c r="H203" s="219">
        <v>2</v>
      </c>
      <c r="I203" s="220"/>
      <c r="J203" s="220">
        <f t="shared" si="20"/>
        <v>0</v>
      </c>
      <c r="K203" s="221"/>
      <c r="L203" s="222"/>
      <c r="M203" s="223" t="s">
        <v>1</v>
      </c>
      <c r="N203" s="224" t="s">
        <v>40</v>
      </c>
      <c r="O203" s="196">
        <v>0</v>
      </c>
      <c r="P203" s="196">
        <f t="shared" si="21"/>
        <v>0</v>
      </c>
      <c r="Q203" s="196">
        <v>0</v>
      </c>
      <c r="R203" s="196">
        <f t="shared" si="22"/>
        <v>0</v>
      </c>
      <c r="S203" s="196">
        <v>0</v>
      </c>
      <c r="T203" s="197">
        <f t="shared" si="23"/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278</v>
      </c>
      <c r="AT203" s="99" t="s">
        <v>1071</v>
      </c>
      <c r="AU203" s="99" t="s">
        <v>83</v>
      </c>
      <c r="AY203" s="18" t="s">
        <v>204</v>
      </c>
      <c r="BE203" s="100">
        <f t="shared" si="24"/>
        <v>0</v>
      </c>
      <c r="BF203" s="100">
        <f t="shared" si="25"/>
        <v>0</v>
      </c>
      <c r="BG203" s="100">
        <f t="shared" si="26"/>
        <v>0</v>
      </c>
      <c r="BH203" s="100">
        <f t="shared" si="27"/>
        <v>0</v>
      </c>
      <c r="BI203" s="100">
        <f t="shared" si="28"/>
        <v>0</v>
      </c>
      <c r="BJ203" s="18" t="s">
        <v>81</v>
      </c>
      <c r="BK203" s="100">
        <f t="shared" si="29"/>
        <v>0</v>
      </c>
      <c r="BL203" s="18" t="s">
        <v>211</v>
      </c>
      <c r="BM203" s="99" t="s">
        <v>541</v>
      </c>
    </row>
    <row r="204" spans="1:65" s="2" customFormat="1" ht="16.5" customHeight="1" x14ac:dyDescent="0.2">
      <c r="A204" s="111"/>
      <c r="B204" s="112"/>
      <c r="C204" s="187" t="s">
        <v>549</v>
      </c>
      <c r="D204" s="187" t="s">
        <v>207</v>
      </c>
      <c r="E204" s="188" t="s">
        <v>4447</v>
      </c>
      <c r="F204" s="189" t="s">
        <v>4448</v>
      </c>
      <c r="G204" s="190" t="s">
        <v>282</v>
      </c>
      <c r="H204" s="191">
        <v>2</v>
      </c>
      <c r="I204" s="192"/>
      <c r="J204" s="192">
        <f t="shared" si="20"/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 t="shared" si="21"/>
        <v>0</v>
      </c>
      <c r="Q204" s="196">
        <v>0</v>
      </c>
      <c r="R204" s="196">
        <f t="shared" si="22"/>
        <v>0</v>
      </c>
      <c r="S204" s="196">
        <v>0</v>
      </c>
      <c r="T204" s="197">
        <f t="shared" si="23"/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211</v>
      </c>
      <c r="AT204" s="99" t="s">
        <v>207</v>
      </c>
      <c r="AU204" s="99" t="s">
        <v>83</v>
      </c>
      <c r="AY204" s="18" t="s">
        <v>204</v>
      </c>
      <c r="BE204" s="100">
        <f t="shared" si="24"/>
        <v>0</v>
      </c>
      <c r="BF204" s="100">
        <f t="shared" si="25"/>
        <v>0</v>
      </c>
      <c r="BG204" s="100">
        <f t="shared" si="26"/>
        <v>0</v>
      </c>
      <c r="BH204" s="100">
        <f t="shared" si="27"/>
        <v>0</v>
      </c>
      <c r="BI204" s="100">
        <f t="shared" si="28"/>
        <v>0</v>
      </c>
      <c r="BJ204" s="18" t="s">
        <v>81</v>
      </c>
      <c r="BK204" s="100">
        <f t="shared" si="29"/>
        <v>0</v>
      </c>
      <c r="BL204" s="18" t="s">
        <v>211</v>
      </c>
      <c r="BM204" s="99" t="s">
        <v>552</v>
      </c>
    </row>
    <row r="205" spans="1:65" s="2" customFormat="1" ht="33" customHeight="1" x14ac:dyDescent="0.2">
      <c r="A205" s="111"/>
      <c r="B205" s="112"/>
      <c r="C205" s="215" t="s">
        <v>223</v>
      </c>
      <c r="D205" s="215" t="s">
        <v>1071</v>
      </c>
      <c r="E205" s="216" t="s">
        <v>4449</v>
      </c>
      <c r="F205" s="217" t="s">
        <v>4450</v>
      </c>
      <c r="G205" s="218" t="s">
        <v>282</v>
      </c>
      <c r="H205" s="219">
        <v>1</v>
      </c>
      <c r="I205" s="220"/>
      <c r="J205" s="220">
        <f t="shared" si="20"/>
        <v>0</v>
      </c>
      <c r="K205" s="221"/>
      <c r="L205" s="222"/>
      <c r="M205" s="223" t="s">
        <v>1</v>
      </c>
      <c r="N205" s="224" t="s">
        <v>40</v>
      </c>
      <c r="O205" s="196">
        <v>0</v>
      </c>
      <c r="P205" s="196">
        <f t="shared" si="21"/>
        <v>0</v>
      </c>
      <c r="Q205" s="196">
        <v>0</v>
      </c>
      <c r="R205" s="196">
        <f t="shared" si="22"/>
        <v>0</v>
      </c>
      <c r="S205" s="196">
        <v>0</v>
      </c>
      <c r="T205" s="197">
        <f t="shared" si="23"/>
        <v>0</v>
      </c>
      <c r="U205" s="111"/>
      <c r="V205" s="111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278</v>
      </c>
      <c r="AT205" s="99" t="s">
        <v>1071</v>
      </c>
      <c r="AU205" s="99" t="s">
        <v>83</v>
      </c>
      <c r="AY205" s="18" t="s">
        <v>204</v>
      </c>
      <c r="BE205" s="100">
        <f t="shared" si="24"/>
        <v>0</v>
      </c>
      <c r="BF205" s="100">
        <f t="shared" si="25"/>
        <v>0</v>
      </c>
      <c r="BG205" s="100">
        <f t="shared" si="26"/>
        <v>0</v>
      </c>
      <c r="BH205" s="100">
        <f t="shared" si="27"/>
        <v>0</v>
      </c>
      <c r="BI205" s="100">
        <f t="shared" si="28"/>
        <v>0</v>
      </c>
      <c r="BJ205" s="18" t="s">
        <v>81</v>
      </c>
      <c r="BK205" s="100">
        <f t="shared" si="29"/>
        <v>0</v>
      </c>
      <c r="BL205" s="18" t="s">
        <v>211</v>
      </c>
      <c r="BM205" s="99" t="s">
        <v>556</v>
      </c>
    </row>
    <row r="206" spans="1:65" s="2" customFormat="1" ht="24.2" customHeight="1" x14ac:dyDescent="0.2">
      <c r="A206" s="111"/>
      <c r="B206" s="112"/>
      <c r="C206" s="215" t="s">
        <v>221</v>
      </c>
      <c r="D206" s="215" t="s">
        <v>1071</v>
      </c>
      <c r="E206" s="216" t="s">
        <v>4451</v>
      </c>
      <c r="F206" s="217" t="s">
        <v>4452</v>
      </c>
      <c r="G206" s="218" t="s">
        <v>282</v>
      </c>
      <c r="H206" s="219">
        <v>1</v>
      </c>
      <c r="I206" s="220"/>
      <c r="J206" s="220">
        <f t="shared" si="20"/>
        <v>0</v>
      </c>
      <c r="K206" s="221"/>
      <c r="L206" s="222"/>
      <c r="M206" s="223" t="s">
        <v>1</v>
      </c>
      <c r="N206" s="224" t="s">
        <v>40</v>
      </c>
      <c r="O206" s="196">
        <v>0</v>
      </c>
      <c r="P206" s="196">
        <f t="shared" si="21"/>
        <v>0</v>
      </c>
      <c r="Q206" s="196">
        <v>0</v>
      </c>
      <c r="R206" s="196">
        <f t="shared" si="22"/>
        <v>0</v>
      </c>
      <c r="S206" s="196">
        <v>0</v>
      </c>
      <c r="T206" s="197">
        <f t="shared" si="23"/>
        <v>0</v>
      </c>
      <c r="U206" s="111"/>
      <c r="V206" s="111"/>
      <c r="W206" s="29"/>
      <c r="X206" s="29"/>
      <c r="Y206" s="29"/>
      <c r="Z206" s="29"/>
      <c r="AA206" s="29"/>
      <c r="AB206" s="29"/>
      <c r="AC206" s="29"/>
      <c r="AD206" s="29"/>
      <c r="AE206" s="29"/>
      <c r="AR206" s="99" t="s">
        <v>278</v>
      </c>
      <c r="AT206" s="99" t="s">
        <v>1071</v>
      </c>
      <c r="AU206" s="99" t="s">
        <v>83</v>
      </c>
      <c r="AY206" s="18" t="s">
        <v>204</v>
      </c>
      <c r="BE206" s="100">
        <f t="shared" si="24"/>
        <v>0</v>
      </c>
      <c r="BF206" s="100">
        <f t="shared" si="25"/>
        <v>0</v>
      </c>
      <c r="BG206" s="100">
        <f t="shared" si="26"/>
        <v>0</v>
      </c>
      <c r="BH206" s="100">
        <f t="shared" si="27"/>
        <v>0</v>
      </c>
      <c r="BI206" s="100">
        <f t="shared" si="28"/>
        <v>0</v>
      </c>
      <c r="BJ206" s="18" t="s">
        <v>81</v>
      </c>
      <c r="BK206" s="100">
        <f t="shared" si="29"/>
        <v>0</v>
      </c>
      <c r="BL206" s="18" t="s">
        <v>211</v>
      </c>
      <c r="BM206" s="99" t="s">
        <v>560</v>
      </c>
    </row>
    <row r="207" spans="1:65" s="2" customFormat="1" ht="24.2" customHeight="1" x14ac:dyDescent="0.2">
      <c r="A207" s="111"/>
      <c r="B207" s="112"/>
      <c r="C207" s="187" t="s">
        <v>389</v>
      </c>
      <c r="D207" s="187" t="s">
        <v>207</v>
      </c>
      <c r="E207" s="188" t="s">
        <v>4453</v>
      </c>
      <c r="F207" s="189" t="s">
        <v>4454</v>
      </c>
      <c r="G207" s="190" t="s">
        <v>282</v>
      </c>
      <c r="H207" s="191">
        <v>1</v>
      </c>
      <c r="I207" s="192"/>
      <c r="J207" s="192">
        <f t="shared" si="20"/>
        <v>0</v>
      </c>
      <c r="K207" s="193"/>
      <c r="L207" s="112"/>
      <c r="M207" s="194" t="s">
        <v>1</v>
      </c>
      <c r="N207" s="195" t="s">
        <v>40</v>
      </c>
      <c r="O207" s="196">
        <v>0</v>
      </c>
      <c r="P207" s="196">
        <f t="shared" si="21"/>
        <v>0</v>
      </c>
      <c r="Q207" s="196">
        <v>0</v>
      </c>
      <c r="R207" s="196">
        <f t="shared" si="22"/>
        <v>0</v>
      </c>
      <c r="S207" s="196">
        <v>0</v>
      </c>
      <c r="T207" s="197">
        <f t="shared" si="23"/>
        <v>0</v>
      </c>
      <c r="U207" s="111"/>
      <c r="V207" s="111"/>
      <c r="W207" s="29"/>
      <c r="X207" s="29"/>
      <c r="Y207" s="29"/>
      <c r="Z207" s="29"/>
      <c r="AA207" s="29"/>
      <c r="AB207" s="29"/>
      <c r="AC207" s="29"/>
      <c r="AD207" s="29"/>
      <c r="AE207" s="29"/>
      <c r="AR207" s="99" t="s">
        <v>211</v>
      </c>
      <c r="AT207" s="99" t="s">
        <v>207</v>
      </c>
      <c r="AU207" s="99" t="s">
        <v>83</v>
      </c>
      <c r="AY207" s="18" t="s">
        <v>204</v>
      </c>
      <c r="BE207" s="100">
        <f t="shared" si="24"/>
        <v>0</v>
      </c>
      <c r="BF207" s="100">
        <f t="shared" si="25"/>
        <v>0</v>
      </c>
      <c r="BG207" s="100">
        <f t="shared" si="26"/>
        <v>0</v>
      </c>
      <c r="BH207" s="100">
        <f t="shared" si="27"/>
        <v>0</v>
      </c>
      <c r="BI207" s="100">
        <f t="shared" si="28"/>
        <v>0</v>
      </c>
      <c r="BJ207" s="18" t="s">
        <v>81</v>
      </c>
      <c r="BK207" s="100">
        <f t="shared" si="29"/>
        <v>0</v>
      </c>
      <c r="BL207" s="18" t="s">
        <v>211</v>
      </c>
      <c r="BM207" s="99" t="s">
        <v>564</v>
      </c>
    </row>
    <row r="208" spans="1:65" s="2" customFormat="1" ht="24.2" customHeight="1" x14ac:dyDescent="0.2">
      <c r="A208" s="111"/>
      <c r="B208" s="112"/>
      <c r="C208" s="215" t="s">
        <v>567</v>
      </c>
      <c r="D208" s="215" t="s">
        <v>1071</v>
      </c>
      <c r="E208" s="216" t="s">
        <v>4455</v>
      </c>
      <c r="F208" s="217" t="s">
        <v>4456</v>
      </c>
      <c r="G208" s="218" t="s">
        <v>282</v>
      </c>
      <c r="H208" s="219">
        <v>1</v>
      </c>
      <c r="I208" s="220"/>
      <c r="J208" s="220">
        <f t="shared" si="20"/>
        <v>0</v>
      </c>
      <c r="K208" s="221"/>
      <c r="L208" s="222"/>
      <c r="M208" s="223" t="s">
        <v>1</v>
      </c>
      <c r="N208" s="224" t="s">
        <v>40</v>
      </c>
      <c r="O208" s="196">
        <v>0</v>
      </c>
      <c r="P208" s="196">
        <f t="shared" si="21"/>
        <v>0</v>
      </c>
      <c r="Q208" s="196">
        <v>0</v>
      </c>
      <c r="R208" s="196">
        <f t="shared" si="22"/>
        <v>0</v>
      </c>
      <c r="S208" s="196">
        <v>0</v>
      </c>
      <c r="T208" s="197">
        <f t="shared" si="23"/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278</v>
      </c>
      <c r="AT208" s="99" t="s">
        <v>1071</v>
      </c>
      <c r="AU208" s="99" t="s">
        <v>83</v>
      </c>
      <c r="AY208" s="18" t="s">
        <v>204</v>
      </c>
      <c r="BE208" s="100">
        <f t="shared" si="24"/>
        <v>0</v>
      </c>
      <c r="BF208" s="100">
        <f t="shared" si="25"/>
        <v>0</v>
      </c>
      <c r="BG208" s="100">
        <f t="shared" si="26"/>
        <v>0</v>
      </c>
      <c r="BH208" s="100">
        <f t="shared" si="27"/>
        <v>0</v>
      </c>
      <c r="BI208" s="100">
        <f t="shared" si="28"/>
        <v>0</v>
      </c>
      <c r="BJ208" s="18" t="s">
        <v>81</v>
      </c>
      <c r="BK208" s="100">
        <f t="shared" si="29"/>
        <v>0</v>
      </c>
      <c r="BL208" s="18" t="s">
        <v>211</v>
      </c>
      <c r="BM208" s="99" t="s">
        <v>570</v>
      </c>
    </row>
    <row r="209" spans="1:65" s="2" customFormat="1" ht="16.5" customHeight="1" x14ac:dyDescent="0.2">
      <c r="A209" s="111"/>
      <c r="B209" s="112"/>
      <c r="C209" s="187" t="s">
        <v>406</v>
      </c>
      <c r="D209" s="187" t="s">
        <v>207</v>
      </c>
      <c r="E209" s="188" t="s">
        <v>4457</v>
      </c>
      <c r="F209" s="189" t="s">
        <v>4458</v>
      </c>
      <c r="G209" s="190" t="s">
        <v>282</v>
      </c>
      <c r="H209" s="191">
        <v>1</v>
      </c>
      <c r="I209" s="192"/>
      <c r="J209" s="192">
        <f t="shared" si="20"/>
        <v>0</v>
      </c>
      <c r="K209" s="193"/>
      <c r="L209" s="112"/>
      <c r="M209" s="194" t="s">
        <v>1</v>
      </c>
      <c r="N209" s="195" t="s">
        <v>40</v>
      </c>
      <c r="O209" s="196">
        <v>0</v>
      </c>
      <c r="P209" s="196">
        <f t="shared" si="21"/>
        <v>0</v>
      </c>
      <c r="Q209" s="196">
        <v>0</v>
      </c>
      <c r="R209" s="196">
        <f t="shared" si="22"/>
        <v>0</v>
      </c>
      <c r="S209" s="196">
        <v>0</v>
      </c>
      <c r="T209" s="197">
        <f t="shared" si="23"/>
        <v>0</v>
      </c>
      <c r="U209" s="111"/>
      <c r="V209" s="111"/>
      <c r="W209" s="29"/>
      <c r="X209" s="29"/>
      <c r="Y209" s="29"/>
      <c r="Z209" s="29"/>
      <c r="AA209" s="29"/>
      <c r="AB209" s="29"/>
      <c r="AC209" s="29"/>
      <c r="AD209" s="29"/>
      <c r="AE209" s="29"/>
      <c r="AR209" s="99" t="s">
        <v>211</v>
      </c>
      <c r="AT209" s="99" t="s">
        <v>207</v>
      </c>
      <c r="AU209" s="99" t="s">
        <v>83</v>
      </c>
      <c r="AY209" s="18" t="s">
        <v>204</v>
      </c>
      <c r="BE209" s="100">
        <f t="shared" si="24"/>
        <v>0</v>
      </c>
      <c r="BF209" s="100">
        <f t="shared" si="25"/>
        <v>0</v>
      </c>
      <c r="BG209" s="100">
        <f t="shared" si="26"/>
        <v>0</v>
      </c>
      <c r="BH209" s="100">
        <f t="shared" si="27"/>
        <v>0</v>
      </c>
      <c r="BI209" s="100">
        <f t="shared" si="28"/>
        <v>0</v>
      </c>
      <c r="BJ209" s="18" t="s">
        <v>81</v>
      </c>
      <c r="BK209" s="100">
        <f t="shared" si="29"/>
        <v>0</v>
      </c>
      <c r="BL209" s="18" t="s">
        <v>211</v>
      </c>
      <c r="BM209" s="99" t="s">
        <v>576</v>
      </c>
    </row>
    <row r="210" spans="1:65" s="2" customFormat="1" ht="44.25" customHeight="1" x14ac:dyDescent="0.2">
      <c r="A210" s="111"/>
      <c r="B210" s="112"/>
      <c r="C210" s="215" t="s">
        <v>578</v>
      </c>
      <c r="D210" s="215" t="s">
        <v>1071</v>
      </c>
      <c r="E210" s="216" t="s">
        <v>4459</v>
      </c>
      <c r="F210" s="217" t="s">
        <v>4460</v>
      </c>
      <c r="G210" s="218" t="s">
        <v>282</v>
      </c>
      <c r="H210" s="219">
        <v>1</v>
      </c>
      <c r="I210" s="220"/>
      <c r="J210" s="220">
        <f t="shared" si="20"/>
        <v>0</v>
      </c>
      <c r="K210" s="221"/>
      <c r="L210" s="222"/>
      <c r="M210" s="223" t="s">
        <v>1</v>
      </c>
      <c r="N210" s="224" t="s">
        <v>40</v>
      </c>
      <c r="O210" s="196">
        <v>0</v>
      </c>
      <c r="P210" s="196">
        <f t="shared" si="21"/>
        <v>0</v>
      </c>
      <c r="Q210" s="196">
        <v>0</v>
      </c>
      <c r="R210" s="196">
        <f t="shared" si="22"/>
        <v>0</v>
      </c>
      <c r="S210" s="196">
        <v>0</v>
      </c>
      <c r="T210" s="197">
        <f t="shared" si="23"/>
        <v>0</v>
      </c>
      <c r="U210" s="111"/>
      <c r="V210" s="111"/>
      <c r="W210" s="29"/>
      <c r="X210" s="29"/>
      <c r="Y210" s="29"/>
      <c r="Z210" s="29"/>
      <c r="AA210" s="29"/>
      <c r="AB210" s="29"/>
      <c r="AC210" s="29"/>
      <c r="AD210" s="29"/>
      <c r="AE210" s="29"/>
      <c r="AR210" s="99" t="s">
        <v>278</v>
      </c>
      <c r="AT210" s="99" t="s">
        <v>1071</v>
      </c>
      <c r="AU210" s="99" t="s">
        <v>83</v>
      </c>
      <c r="AY210" s="18" t="s">
        <v>204</v>
      </c>
      <c r="BE210" s="100">
        <f t="shared" si="24"/>
        <v>0</v>
      </c>
      <c r="BF210" s="100">
        <f t="shared" si="25"/>
        <v>0</v>
      </c>
      <c r="BG210" s="100">
        <f t="shared" si="26"/>
        <v>0</v>
      </c>
      <c r="BH210" s="100">
        <f t="shared" si="27"/>
        <v>0</v>
      </c>
      <c r="BI210" s="100">
        <f t="shared" si="28"/>
        <v>0</v>
      </c>
      <c r="BJ210" s="18" t="s">
        <v>81</v>
      </c>
      <c r="BK210" s="100">
        <f t="shared" si="29"/>
        <v>0</v>
      </c>
      <c r="BL210" s="18" t="s">
        <v>211</v>
      </c>
      <c r="BM210" s="99" t="s">
        <v>581</v>
      </c>
    </row>
    <row r="211" spans="1:65" s="2" customFormat="1" ht="16.5" customHeight="1" x14ac:dyDescent="0.2">
      <c r="A211" s="111"/>
      <c r="B211" s="112"/>
      <c r="C211" s="187" t="s">
        <v>410</v>
      </c>
      <c r="D211" s="187" t="s">
        <v>207</v>
      </c>
      <c r="E211" s="188" t="s">
        <v>4461</v>
      </c>
      <c r="F211" s="189" t="s">
        <v>4462</v>
      </c>
      <c r="G211" s="190" t="s">
        <v>282</v>
      </c>
      <c r="H211" s="191">
        <v>1</v>
      </c>
      <c r="I211" s="192"/>
      <c r="J211" s="192">
        <f t="shared" si="20"/>
        <v>0</v>
      </c>
      <c r="K211" s="193"/>
      <c r="L211" s="112"/>
      <c r="M211" s="194" t="s">
        <v>1</v>
      </c>
      <c r="N211" s="195" t="s">
        <v>40</v>
      </c>
      <c r="O211" s="196">
        <v>0</v>
      </c>
      <c r="P211" s="196">
        <f t="shared" si="21"/>
        <v>0</v>
      </c>
      <c r="Q211" s="196">
        <v>0</v>
      </c>
      <c r="R211" s="196">
        <f t="shared" si="22"/>
        <v>0</v>
      </c>
      <c r="S211" s="196">
        <v>0</v>
      </c>
      <c r="T211" s="197">
        <f t="shared" si="23"/>
        <v>0</v>
      </c>
      <c r="U211" s="111"/>
      <c r="V211" s="111"/>
      <c r="W211" s="29"/>
      <c r="X211" s="29"/>
      <c r="Y211" s="29"/>
      <c r="Z211" s="29"/>
      <c r="AA211" s="29"/>
      <c r="AB211" s="29"/>
      <c r="AC211" s="29"/>
      <c r="AD211" s="29"/>
      <c r="AE211" s="29"/>
      <c r="AR211" s="99" t="s">
        <v>211</v>
      </c>
      <c r="AT211" s="99" t="s">
        <v>207</v>
      </c>
      <c r="AU211" s="99" t="s">
        <v>83</v>
      </c>
      <c r="AY211" s="18" t="s">
        <v>204</v>
      </c>
      <c r="BE211" s="100">
        <f t="shared" si="24"/>
        <v>0</v>
      </c>
      <c r="BF211" s="100">
        <f t="shared" si="25"/>
        <v>0</v>
      </c>
      <c r="BG211" s="100">
        <f t="shared" si="26"/>
        <v>0</v>
      </c>
      <c r="BH211" s="100">
        <f t="shared" si="27"/>
        <v>0</v>
      </c>
      <c r="BI211" s="100">
        <f t="shared" si="28"/>
        <v>0</v>
      </c>
      <c r="BJ211" s="18" t="s">
        <v>81</v>
      </c>
      <c r="BK211" s="100">
        <f t="shared" si="29"/>
        <v>0</v>
      </c>
      <c r="BL211" s="18" t="s">
        <v>211</v>
      </c>
      <c r="BM211" s="99" t="s">
        <v>586</v>
      </c>
    </row>
    <row r="212" spans="1:65" s="2" customFormat="1" ht="16.5" customHeight="1" x14ac:dyDescent="0.2">
      <c r="A212" s="111"/>
      <c r="B212" s="112"/>
      <c r="C212" s="215" t="s">
        <v>590</v>
      </c>
      <c r="D212" s="215" t="s">
        <v>1071</v>
      </c>
      <c r="E212" s="216" t="s">
        <v>4463</v>
      </c>
      <c r="F212" s="217" t="s">
        <v>4464</v>
      </c>
      <c r="G212" s="218" t="s">
        <v>282</v>
      </c>
      <c r="H212" s="219">
        <v>1</v>
      </c>
      <c r="I212" s="220"/>
      <c r="J212" s="220">
        <f t="shared" si="20"/>
        <v>0</v>
      </c>
      <c r="K212" s="221"/>
      <c r="L212" s="222"/>
      <c r="M212" s="223" t="s">
        <v>1</v>
      </c>
      <c r="N212" s="224" t="s">
        <v>40</v>
      </c>
      <c r="O212" s="196">
        <v>0</v>
      </c>
      <c r="P212" s="196">
        <f t="shared" si="21"/>
        <v>0</v>
      </c>
      <c r="Q212" s="196">
        <v>0</v>
      </c>
      <c r="R212" s="196">
        <f t="shared" si="22"/>
        <v>0</v>
      </c>
      <c r="S212" s="196">
        <v>0</v>
      </c>
      <c r="T212" s="197">
        <f t="shared" si="23"/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278</v>
      </c>
      <c r="AT212" s="99" t="s">
        <v>1071</v>
      </c>
      <c r="AU212" s="99" t="s">
        <v>83</v>
      </c>
      <c r="AY212" s="18" t="s">
        <v>204</v>
      </c>
      <c r="BE212" s="100">
        <f t="shared" si="24"/>
        <v>0</v>
      </c>
      <c r="BF212" s="100">
        <f t="shared" si="25"/>
        <v>0</v>
      </c>
      <c r="BG212" s="100">
        <f t="shared" si="26"/>
        <v>0</v>
      </c>
      <c r="BH212" s="100">
        <f t="shared" si="27"/>
        <v>0</v>
      </c>
      <c r="BI212" s="100">
        <f t="shared" si="28"/>
        <v>0</v>
      </c>
      <c r="BJ212" s="18" t="s">
        <v>81</v>
      </c>
      <c r="BK212" s="100">
        <f t="shared" si="29"/>
        <v>0</v>
      </c>
      <c r="BL212" s="18" t="s">
        <v>211</v>
      </c>
      <c r="BM212" s="99" t="s">
        <v>593</v>
      </c>
    </row>
    <row r="213" spans="1:65" s="2" customFormat="1" ht="16.5" customHeight="1" x14ac:dyDescent="0.2">
      <c r="A213" s="111"/>
      <c r="B213" s="112"/>
      <c r="C213" s="187" t="s">
        <v>418</v>
      </c>
      <c r="D213" s="187" t="s">
        <v>207</v>
      </c>
      <c r="E213" s="188" t="s">
        <v>4465</v>
      </c>
      <c r="F213" s="189" t="s">
        <v>4466</v>
      </c>
      <c r="G213" s="190" t="s">
        <v>282</v>
      </c>
      <c r="H213" s="191">
        <v>61</v>
      </c>
      <c r="I213" s="192"/>
      <c r="J213" s="192">
        <f t="shared" si="20"/>
        <v>0</v>
      </c>
      <c r="K213" s="193"/>
      <c r="L213" s="112"/>
      <c r="M213" s="194" t="s">
        <v>1</v>
      </c>
      <c r="N213" s="195" t="s">
        <v>40</v>
      </c>
      <c r="O213" s="196">
        <v>0</v>
      </c>
      <c r="P213" s="196">
        <f t="shared" si="21"/>
        <v>0</v>
      </c>
      <c r="Q213" s="196">
        <v>0</v>
      </c>
      <c r="R213" s="196">
        <f t="shared" si="22"/>
        <v>0</v>
      </c>
      <c r="S213" s="196">
        <v>0</v>
      </c>
      <c r="T213" s="197">
        <f t="shared" si="23"/>
        <v>0</v>
      </c>
      <c r="U213" s="111"/>
      <c r="V213" s="111"/>
      <c r="W213" s="29"/>
      <c r="X213" s="29"/>
      <c r="Y213" s="29"/>
      <c r="Z213" s="29"/>
      <c r="AA213" s="29"/>
      <c r="AB213" s="29"/>
      <c r="AC213" s="29"/>
      <c r="AD213" s="29"/>
      <c r="AE213" s="29"/>
      <c r="AR213" s="99" t="s">
        <v>211</v>
      </c>
      <c r="AT213" s="99" t="s">
        <v>207</v>
      </c>
      <c r="AU213" s="99" t="s">
        <v>83</v>
      </c>
      <c r="AY213" s="18" t="s">
        <v>204</v>
      </c>
      <c r="BE213" s="100">
        <f t="shared" si="24"/>
        <v>0</v>
      </c>
      <c r="BF213" s="100">
        <f t="shared" si="25"/>
        <v>0</v>
      </c>
      <c r="BG213" s="100">
        <f t="shared" si="26"/>
        <v>0</v>
      </c>
      <c r="BH213" s="100">
        <f t="shared" si="27"/>
        <v>0</v>
      </c>
      <c r="BI213" s="100">
        <f t="shared" si="28"/>
        <v>0</v>
      </c>
      <c r="BJ213" s="18" t="s">
        <v>81</v>
      </c>
      <c r="BK213" s="100">
        <f t="shared" si="29"/>
        <v>0</v>
      </c>
      <c r="BL213" s="18" t="s">
        <v>211</v>
      </c>
      <c r="BM213" s="99" t="s">
        <v>597</v>
      </c>
    </row>
    <row r="214" spans="1:65" s="2" customFormat="1" ht="24.2" customHeight="1" x14ac:dyDescent="0.2">
      <c r="A214" s="111"/>
      <c r="B214" s="112"/>
      <c r="C214" s="215" t="s">
        <v>598</v>
      </c>
      <c r="D214" s="215" t="s">
        <v>1071</v>
      </c>
      <c r="E214" s="216" t="s">
        <v>4467</v>
      </c>
      <c r="F214" s="217" t="s">
        <v>4468</v>
      </c>
      <c r="G214" s="218" t="s">
        <v>282</v>
      </c>
      <c r="H214" s="219">
        <v>61</v>
      </c>
      <c r="I214" s="220"/>
      <c r="J214" s="220">
        <f t="shared" si="20"/>
        <v>0</v>
      </c>
      <c r="K214" s="221"/>
      <c r="L214" s="222"/>
      <c r="M214" s="223" t="s">
        <v>1</v>
      </c>
      <c r="N214" s="224" t="s">
        <v>40</v>
      </c>
      <c r="O214" s="196">
        <v>0</v>
      </c>
      <c r="P214" s="196">
        <f t="shared" si="21"/>
        <v>0</v>
      </c>
      <c r="Q214" s="196">
        <v>0</v>
      </c>
      <c r="R214" s="196">
        <f t="shared" si="22"/>
        <v>0</v>
      </c>
      <c r="S214" s="196">
        <v>0</v>
      </c>
      <c r="T214" s="197">
        <f t="shared" si="23"/>
        <v>0</v>
      </c>
      <c r="U214" s="111"/>
      <c r="V214" s="111"/>
      <c r="W214" s="29"/>
      <c r="X214" s="29"/>
      <c r="Y214" s="29"/>
      <c r="Z214" s="29"/>
      <c r="AA214" s="29"/>
      <c r="AB214" s="29"/>
      <c r="AC214" s="29"/>
      <c r="AD214" s="29"/>
      <c r="AE214" s="29"/>
      <c r="AR214" s="99" t="s">
        <v>278</v>
      </c>
      <c r="AT214" s="99" t="s">
        <v>1071</v>
      </c>
      <c r="AU214" s="99" t="s">
        <v>83</v>
      </c>
      <c r="AY214" s="18" t="s">
        <v>204</v>
      </c>
      <c r="BE214" s="100">
        <f t="shared" si="24"/>
        <v>0</v>
      </c>
      <c r="BF214" s="100">
        <f t="shared" si="25"/>
        <v>0</v>
      </c>
      <c r="BG214" s="100">
        <f t="shared" si="26"/>
        <v>0</v>
      </c>
      <c r="BH214" s="100">
        <f t="shared" si="27"/>
        <v>0</v>
      </c>
      <c r="BI214" s="100">
        <f t="shared" si="28"/>
        <v>0</v>
      </c>
      <c r="BJ214" s="18" t="s">
        <v>81</v>
      </c>
      <c r="BK214" s="100">
        <f t="shared" si="29"/>
        <v>0</v>
      </c>
      <c r="BL214" s="18" t="s">
        <v>211</v>
      </c>
      <c r="BM214" s="99" t="s">
        <v>601</v>
      </c>
    </row>
    <row r="215" spans="1:65" s="2" customFormat="1" ht="16.5" customHeight="1" x14ac:dyDescent="0.2">
      <c r="A215" s="111"/>
      <c r="B215" s="112"/>
      <c r="C215" s="187" t="s">
        <v>438</v>
      </c>
      <c r="D215" s="187" t="s">
        <v>207</v>
      </c>
      <c r="E215" s="188" t="s">
        <v>4469</v>
      </c>
      <c r="F215" s="189" t="s">
        <v>4470</v>
      </c>
      <c r="G215" s="190" t="s">
        <v>282</v>
      </c>
      <c r="H215" s="191">
        <v>61</v>
      </c>
      <c r="I215" s="192"/>
      <c r="J215" s="192">
        <f t="shared" si="20"/>
        <v>0</v>
      </c>
      <c r="K215" s="193"/>
      <c r="L215" s="112"/>
      <c r="M215" s="194" t="s">
        <v>1</v>
      </c>
      <c r="N215" s="195" t="s">
        <v>40</v>
      </c>
      <c r="O215" s="196">
        <v>0</v>
      </c>
      <c r="P215" s="196">
        <f t="shared" si="21"/>
        <v>0</v>
      </c>
      <c r="Q215" s="196">
        <v>0</v>
      </c>
      <c r="R215" s="196">
        <f t="shared" si="22"/>
        <v>0</v>
      </c>
      <c r="S215" s="196">
        <v>0</v>
      </c>
      <c r="T215" s="197">
        <f t="shared" si="23"/>
        <v>0</v>
      </c>
      <c r="U215" s="111"/>
      <c r="V215" s="111"/>
      <c r="W215" s="29"/>
      <c r="X215" s="29"/>
      <c r="Y215" s="29"/>
      <c r="Z215" s="29"/>
      <c r="AA215" s="29"/>
      <c r="AB215" s="29"/>
      <c r="AC215" s="29"/>
      <c r="AD215" s="29"/>
      <c r="AE215" s="29"/>
      <c r="AR215" s="99" t="s">
        <v>211</v>
      </c>
      <c r="AT215" s="99" t="s">
        <v>207</v>
      </c>
      <c r="AU215" s="99" t="s">
        <v>83</v>
      </c>
      <c r="AY215" s="18" t="s">
        <v>204</v>
      </c>
      <c r="BE215" s="100">
        <f t="shared" si="24"/>
        <v>0</v>
      </c>
      <c r="BF215" s="100">
        <f t="shared" si="25"/>
        <v>0</v>
      </c>
      <c r="BG215" s="100">
        <f t="shared" si="26"/>
        <v>0</v>
      </c>
      <c r="BH215" s="100">
        <f t="shared" si="27"/>
        <v>0</v>
      </c>
      <c r="BI215" s="100">
        <f t="shared" si="28"/>
        <v>0</v>
      </c>
      <c r="BJ215" s="18" t="s">
        <v>81</v>
      </c>
      <c r="BK215" s="100">
        <f t="shared" si="29"/>
        <v>0</v>
      </c>
      <c r="BL215" s="18" t="s">
        <v>211</v>
      </c>
      <c r="BM215" s="99" t="s">
        <v>606</v>
      </c>
    </row>
    <row r="216" spans="1:65" s="2" customFormat="1" ht="16.5" customHeight="1" x14ac:dyDescent="0.2">
      <c r="A216" s="111"/>
      <c r="B216" s="112"/>
      <c r="C216" s="215" t="s">
        <v>608</v>
      </c>
      <c r="D216" s="215" t="s">
        <v>1071</v>
      </c>
      <c r="E216" s="216" t="s">
        <v>4471</v>
      </c>
      <c r="F216" s="217" t="s">
        <v>4472</v>
      </c>
      <c r="G216" s="218" t="s">
        <v>282</v>
      </c>
      <c r="H216" s="219">
        <v>43</v>
      </c>
      <c r="I216" s="220"/>
      <c r="J216" s="220">
        <f t="shared" si="20"/>
        <v>0</v>
      </c>
      <c r="K216" s="221"/>
      <c r="L216" s="222"/>
      <c r="M216" s="223" t="s">
        <v>1</v>
      </c>
      <c r="N216" s="224" t="s">
        <v>40</v>
      </c>
      <c r="O216" s="196">
        <v>0</v>
      </c>
      <c r="P216" s="196">
        <f t="shared" si="21"/>
        <v>0</v>
      </c>
      <c r="Q216" s="196">
        <v>0</v>
      </c>
      <c r="R216" s="196">
        <f t="shared" si="22"/>
        <v>0</v>
      </c>
      <c r="S216" s="196">
        <v>0</v>
      </c>
      <c r="T216" s="197">
        <f t="shared" si="23"/>
        <v>0</v>
      </c>
      <c r="U216" s="111"/>
      <c r="V216" s="111"/>
      <c r="W216" s="29"/>
      <c r="X216" s="29"/>
      <c r="Y216" s="29"/>
      <c r="Z216" s="29"/>
      <c r="AA216" s="29"/>
      <c r="AB216" s="29"/>
      <c r="AC216" s="29"/>
      <c r="AD216" s="29"/>
      <c r="AE216" s="29"/>
      <c r="AR216" s="99" t="s">
        <v>278</v>
      </c>
      <c r="AT216" s="99" t="s">
        <v>1071</v>
      </c>
      <c r="AU216" s="99" t="s">
        <v>83</v>
      </c>
      <c r="AY216" s="18" t="s">
        <v>204</v>
      </c>
      <c r="BE216" s="100">
        <f t="shared" si="24"/>
        <v>0</v>
      </c>
      <c r="BF216" s="100">
        <f t="shared" si="25"/>
        <v>0</v>
      </c>
      <c r="BG216" s="100">
        <f t="shared" si="26"/>
        <v>0</v>
      </c>
      <c r="BH216" s="100">
        <f t="shared" si="27"/>
        <v>0</v>
      </c>
      <c r="BI216" s="100">
        <f t="shared" si="28"/>
        <v>0</v>
      </c>
      <c r="BJ216" s="18" t="s">
        <v>81</v>
      </c>
      <c r="BK216" s="100">
        <f t="shared" si="29"/>
        <v>0</v>
      </c>
      <c r="BL216" s="18" t="s">
        <v>211</v>
      </c>
      <c r="BM216" s="99" t="s">
        <v>286</v>
      </c>
    </row>
    <row r="217" spans="1:65" s="2" customFormat="1" ht="24.2" customHeight="1" x14ac:dyDescent="0.2">
      <c r="A217" s="111"/>
      <c r="B217" s="112"/>
      <c r="C217" s="215" t="s">
        <v>445</v>
      </c>
      <c r="D217" s="215" t="s">
        <v>1071</v>
      </c>
      <c r="E217" s="216" t="s">
        <v>4473</v>
      </c>
      <c r="F217" s="217" t="s">
        <v>4474</v>
      </c>
      <c r="G217" s="218" t="s">
        <v>282</v>
      </c>
      <c r="H217" s="219">
        <v>18</v>
      </c>
      <c r="I217" s="220"/>
      <c r="J217" s="220">
        <f t="shared" si="20"/>
        <v>0</v>
      </c>
      <c r="K217" s="221"/>
      <c r="L217" s="222"/>
      <c r="M217" s="223" t="s">
        <v>1</v>
      </c>
      <c r="N217" s="224" t="s">
        <v>40</v>
      </c>
      <c r="O217" s="196">
        <v>0</v>
      </c>
      <c r="P217" s="196">
        <f t="shared" si="21"/>
        <v>0</v>
      </c>
      <c r="Q217" s="196">
        <v>0</v>
      </c>
      <c r="R217" s="196">
        <f t="shared" si="22"/>
        <v>0</v>
      </c>
      <c r="S217" s="196">
        <v>0</v>
      </c>
      <c r="T217" s="197">
        <f t="shared" si="23"/>
        <v>0</v>
      </c>
      <c r="U217" s="111"/>
      <c r="V217" s="111"/>
      <c r="W217" s="29"/>
      <c r="X217" s="29"/>
      <c r="Y217" s="29"/>
      <c r="Z217" s="29"/>
      <c r="AA217" s="29"/>
      <c r="AB217" s="29"/>
      <c r="AC217" s="29"/>
      <c r="AD217" s="29"/>
      <c r="AE217" s="29"/>
      <c r="AR217" s="99" t="s">
        <v>278</v>
      </c>
      <c r="AT217" s="99" t="s">
        <v>1071</v>
      </c>
      <c r="AU217" s="99" t="s">
        <v>83</v>
      </c>
      <c r="AY217" s="18" t="s">
        <v>204</v>
      </c>
      <c r="BE217" s="100">
        <f t="shared" si="24"/>
        <v>0</v>
      </c>
      <c r="BF217" s="100">
        <f t="shared" si="25"/>
        <v>0</v>
      </c>
      <c r="BG217" s="100">
        <f t="shared" si="26"/>
        <v>0</v>
      </c>
      <c r="BH217" s="100">
        <f t="shared" si="27"/>
        <v>0</v>
      </c>
      <c r="BI217" s="100">
        <f t="shared" si="28"/>
        <v>0</v>
      </c>
      <c r="BJ217" s="18" t="s">
        <v>81</v>
      </c>
      <c r="BK217" s="100">
        <f t="shared" si="29"/>
        <v>0</v>
      </c>
      <c r="BL217" s="18" t="s">
        <v>211</v>
      </c>
      <c r="BM217" s="99" t="s">
        <v>306</v>
      </c>
    </row>
    <row r="218" spans="1:65" s="2" customFormat="1" ht="16.5" customHeight="1" x14ac:dyDescent="0.2">
      <c r="A218" s="111"/>
      <c r="B218" s="112"/>
      <c r="C218" s="187" t="s">
        <v>637</v>
      </c>
      <c r="D218" s="187" t="s">
        <v>207</v>
      </c>
      <c r="E218" s="188" t="s">
        <v>4475</v>
      </c>
      <c r="F218" s="189" t="s">
        <v>4476</v>
      </c>
      <c r="G218" s="190" t="s">
        <v>282</v>
      </c>
      <c r="H218" s="191">
        <v>12</v>
      </c>
      <c r="I218" s="192"/>
      <c r="J218" s="192">
        <f t="shared" si="20"/>
        <v>0</v>
      </c>
      <c r="K218" s="193"/>
      <c r="L218" s="112"/>
      <c r="M218" s="194" t="s">
        <v>1</v>
      </c>
      <c r="N218" s="195" t="s">
        <v>40</v>
      </c>
      <c r="O218" s="196">
        <v>0</v>
      </c>
      <c r="P218" s="196">
        <f t="shared" si="21"/>
        <v>0</v>
      </c>
      <c r="Q218" s="196">
        <v>0</v>
      </c>
      <c r="R218" s="196">
        <f t="shared" si="22"/>
        <v>0</v>
      </c>
      <c r="S218" s="196">
        <v>0</v>
      </c>
      <c r="T218" s="197">
        <f t="shared" si="23"/>
        <v>0</v>
      </c>
      <c r="U218" s="111"/>
      <c r="V218" s="111"/>
      <c r="W218" s="29"/>
      <c r="X218" s="29"/>
      <c r="Y218" s="29"/>
      <c r="Z218" s="29"/>
      <c r="AA218" s="29"/>
      <c r="AB218" s="29"/>
      <c r="AC218" s="29"/>
      <c r="AD218" s="29"/>
      <c r="AE218" s="29"/>
      <c r="AR218" s="99" t="s">
        <v>211</v>
      </c>
      <c r="AT218" s="99" t="s">
        <v>207</v>
      </c>
      <c r="AU218" s="99" t="s">
        <v>83</v>
      </c>
      <c r="AY218" s="18" t="s">
        <v>204</v>
      </c>
      <c r="BE218" s="100">
        <f t="shared" si="24"/>
        <v>0</v>
      </c>
      <c r="BF218" s="100">
        <f t="shared" si="25"/>
        <v>0</v>
      </c>
      <c r="BG218" s="100">
        <f t="shared" si="26"/>
        <v>0</v>
      </c>
      <c r="BH218" s="100">
        <f t="shared" si="27"/>
        <v>0</v>
      </c>
      <c r="BI218" s="100">
        <f t="shared" si="28"/>
        <v>0</v>
      </c>
      <c r="BJ218" s="18" t="s">
        <v>81</v>
      </c>
      <c r="BK218" s="100">
        <f t="shared" si="29"/>
        <v>0</v>
      </c>
      <c r="BL218" s="18" t="s">
        <v>211</v>
      </c>
      <c r="BM218" s="99" t="s">
        <v>640</v>
      </c>
    </row>
    <row r="219" spans="1:65" s="2" customFormat="1" ht="37.9" customHeight="1" x14ac:dyDescent="0.2">
      <c r="A219" s="111"/>
      <c r="B219" s="112"/>
      <c r="C219" s="215" t="s">
        <v>462</v>
      </c>
      <c r="D219" s="215" t="s">
        <v>1071</v>
      </c>
      <c r="E219" s="216" t="s">
        <v>4477</v>
      </c>
      <c r="F219" s="217" t="s">
        <v>4478</v>
      </c>
      <c r="G219" s="218" t="s">
        <v>282</v>
      </c>
      <c r="H219" s="219">
        <v>8</v>
      </c>
      <c r="I219" s="220"/>
      <c r="J219" s="220">
        <f t="shared" si="20"/>
        <v>0</v>
      </c>
      <c r="K219" s="221"/>
      <c r="L219" s="222"/>
      <c r="M219" s="223" t="s">
        <v>1</v>
      </c>
      <c r="N219" s="224" t="s">
        <v>40</v>
      </c>
      <c r="O219" s="196">
        <v>0</v>
      </c>
      <c r="P219" s="196">
        <f t="shared" si="21"/>
        <v>0</v>
      </c>
      <c r="Q219" s="196">
        <v>0</v>
      </c>
      <c r="R219" s="196">
        <f t="shared" si="22"/>
        <v>0</v>
      </c>
      <c r="S219" s="196">
        <v>0</v>
      </c>
      <c r="T219" s="197">
        <f t="shared" si="23"/>
        <v>0</v>
      </c>
      <c r="U219" s="111"/>
      <c r="V219" s="111"/>
      <c r="W219" s="29"/>
      <c r="X219" s="29"/>
      <c r="Y219" s="29"/>
      <c r="Z219" s="29"/>
      <c r="AA219" s="29"/>
      <c r="AB219" s="29"/>
      <c r="AC219" s="29"/>
      <c r="AD219" s="29"/>
      <c r="AE219" s="29"/>
      <c r="AR219" s="99" t="s">
        <v>278</v>
      </c>
      <c r="AT219" s="99" t="s">
        <v>1071</v>
      </c>
      <c r="AU219" s="99" t="s">
        <v>83</v>
      </c>
      <c r="AY219" s="18" t="s">
        <v>204</v>
      </c>
      <c r="BE219" s="100">
        <f t="shared" si="24"/>
        <v>0</v>
      </c>
      <c r="BF219" s="100">
        <f t="shared" si="25"/>
        <v>0</v>
      </c>
      <c r="BG219" s="100">
        <f t="shared" si="26"/>
        <v>0</v>
      </c>
      <c r="BH219" s="100">
        <f t="shared" si="27"/>
        <v>0</v>
      </c>
      <c r="BI219" s="100">
        <f t="shared" si="28"/>
        <v>0</v>
      </c>
      <c r="BJ219" s="18" t="s">
        <v>81</v>
      </c>
      <c r="BK219" s="100">
        <f t="shared" si="29"/>
        <v>0</v>
      </c>
      <c r="BL219" s="18" t="s">
        <v>211</v>
      </c>
      <c r="BM219" s="99" t="s">
        <v>644</v>
      </c>
    </row>
    <row r="220" spans="1:65" s="2" customFormat="1" ht="24.2" customHeight="1" x14ac:dyDescent="0.2">
      <c r="A220" s="111"/>
      <c r="B220" s="112"/>
      <c r="C220" s="215" t="s">
        <v>645</v>
      </c>
      <c r="D220" s="215" t="s">
        <v>1071</v>
      </c>
      <c r="E220" s="216" t="s">
        <v>4479</v>
      </c>
      <c r="F220" s="217" t="s">
        <v>4480</v>
      </c>
      <c r="G220" s="218" t="s">
        <v>282</v>
      </c>
      <c r="H220" s="219">
        <v>4</v>
      </c>
      <c r="I220" s="220"/>
      <c r="J220" s="220">
        <f t="shared" si="20"/>
        <v>0</v>
      </c>
      <c r="K220" s="221"/>
      <c r="L220" s="222"/>
      <c r="M220" s="223" t="s">
        <v>1</v>
      </c>
      <c r="N220" s="224" t="s">
        <v>40</v>
      </c>
      <c r="O220" s="196">
        <v>0</v>
      </c>
      <c r="P220" s="196">
        <f t="shared" si="21"/>
        <v>0</v>
      </c>
      <c r="Q220" s="196">
        <v>0</v>
      </c>
      <c r="R220" s="196">
        <f t="shared" si="22"/>
        <v>0</v>
      </c>
      <c r="S220" s="196">
        <v>0</v>
      </c>
      <c r="T220" s="197">
        <f t="shared" si="23"/>
        <v>0</v>
      </c>
      <c r="U220" s="111"/>
      <c r="V220" s="111"/>
      <c r="W220" s="29"/>
      <c r="X220" s="29"/>
      <c r="Y220" s="29"/>
      <c r="Z220" s="29"/>
      <c r="AA220" s="29"/>
      <c r="AB220" s="29"/>
      <c r="AC220" s="29"/>
      <c r="AD220" s="29"/>
      <c r="AE220" s="29"/>
      <c r="AR220" s="99" t="s">
        <v>278</v>
      </c>
      <c r="AT220" s="99" t="s">
        <v>1071</v>
      </c>
      <c r="AU220" s="99" t="s">
        <v>83</v>
      </c>
      <c r="AY220" s="18" t="s">
        <v>204</v>
      </c>
      <c r="BE220" s="100">
        <f t="shared" si="24"/>
        <v>0</v>
      </c>
      <c r="BF220" s="100">
        <f t="shared" si="25"/>
        <v>0</v>
      </c>
      <c r="BG220" s="100">
        <f t="shared" si="26"/>
        <v>0</v>
      </c>
      <c r="BH220" s="100">
        <f t="shared" si="27"/>
        <v>0</v>
      </c>
      <c r="BI220" s="100">
        <f t="shared" si="28"/>
        <v>0</v>
      </c>
      <c r="BJ220" s="18" t="s">
        <v>81</v>
      </c>
      <c r="BK220" s="100">
        <f t="shared" si="29"/>
        <v>0</v>
      </c>
      <c r="BL220" s="18" t="s">
        <v>211</v>
      </c>
      <c r="BM220" s="99" t="s">
        <v>648</v>
      </c>
    </row>
    <row r="221" spans="1:65" s="2" customFormat="1" ht="24.2" customHeight="1" x14ac:dyDescent="0.2">
      <c r="A221" s="111"/>
      <c r="B221" s="112"/>
      <c r="C221" s="187" t="s">
        <v>467</v>
      </c>
      <c r="D221" s="187" t="s">
        <v>207</v>
      </c>
      <c r="E221" s="188" t="s">
        <v>4481</v>
      </c>
      <c r="F221" s="189" t="s">
        <v>4482</v>
      </c>
      <c r="G221" s="190" t="s">
        <v>282</v>
      </c>
      <c r="H221" s="191">
        <v>4</v>
      </c>
      <c r="I221" s="192"/>
      <c r="J221" s="192">
        <f t="shared" si="20"/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 t="shared" si="21"/>
        <v>0</v>
      </c>
      <c r="Q221" s="196">
        <v>0</v>
      </c>
      <c r="R221" s="196">
        <f t="shared" si="22"/>
        <v>0</v>
      </c>
      <c r="S221" s="196">
        <v>0</v>
      </c>
      <c r="T221" s="197">
        <f t="shared" si="23"/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211</v>
      </c>
      <c r="AT221" s="99" t="s">
        <v>207</v>
      </c>
      <c r="AU221" s="99" t="s">
        <v>83</v>
      </c>
      <c r="AY221" s="18" t="s">
        <v>204</v>
      </c>
      <c r="BE221" s="100">
        <f t="shared" si="24"/>
        <v>0</v>
      </c>
      <c r="BF221" s="100">
        <f t="shared" si="25"/>
        <v>0</v>
      </c>
      <c r="BG221" s="100">
        <f t="shared" si="26"/>
        <v>0</v>
      </c>
      <c r="BH221" s="100">
        <f t="shared" si="27"/>
        <v>0</v>
      </c>
      <c r="BI221" s="100">
        <f t="shared" si="28"/>
        <v>0</v>
      </c>
      <c r="BJ221" s="18" t="s">
        <v>81</v>
      </c>
      <c r="BK221" s="100">
        <f t="shared" si="29"/>
        <v>0</v>
      </c>
      <c r="BL221" s="18" t="s">
        <v>211</v>
      </c>
      <c r="BM221" s="99" t="s">
        <v>681</v>
      </c>
    </row>
    <row r="222" spans="1:65" s="2" customFormat="1" ht="66.75" customHeight="1" x14ac:dyDescent="0.2">
      <c r="A222" s="111"/>
      <c r="B222" s="112"/>
      <c r="C222" s="215" t="s">
        <v>747</v>
      </c>
      <c r="D222" s="215" t="s">
        <v>1071</v>
      </c>
      <c r="E222" s="216" t="s">
        <v>4483</v>
      </c>
      <c r="F222" s="217" t="s">
        <v>4484</v>
      </c>
      <c r="G222" s="218" t="s">
        <v>282</v>
      </c>
      <c r="H222" s="219">
        <v>4</v>
      </c>
      <c r="I222" s="220"/>
      <c r="J222" s="220">
        <f t="shared" si="20"/>
        <v>0</v>
      </c>
      <c r="K222" s="221"/>
      <c r="L222" s="222"/>
      <c r="M222" s="223" t="s">
        <v>1</v>
      </c>
      <c r="N222" s="224" t="s">
        <v>40</v>
      </c>
      <c r="O222" s="196">
        <v>0</v>
      </c>
      <c r="P222" s="196">
        <f t="shared" si="21"/>
        <v>0</v>
      </c>
      <c r="Q222" s="196">
        <v>0</v>
      </c>
      <c r="R222" s="196">
        <f t="shared" si="22"/>
        <v>0</v>
      </c>
      <c r="S222" s="196">
        <v>0</v>
      </c>
      <c r="T222" s="197">
        <f t="shared" si="23"/>
        <v>0</v>
      </c>
      <c r="U222" s="111"/>
      <c r="V222" s="111"/>
      <c r="W222" s="29"/>
      <c r="X222" s="29"/>
      <c r="Y222" s="29"/>
      <c r="Z222" s="29"/>
      <c r="AA222" s="29"/>
      <c r="AB222" s="29"/>
      <c r="AC222" s="29"/>
      <c r="AD222" s="29"/>
      <c r="AE222" s="29"/>
      <c r="AR222" s="99" t="s">
        <v>278</v>
      </c>
      <c r="AT222" s="99" t="s">
        <v>1071</v>
      </c>
      <c r="AU222" s="99" t="s">
        <v>83</v>
      </c>
      <c r="AY222" s="18" t="s">
        <v>204</v>
      </c>
      <c r="BE222" s="100">
        <f t="shared" si="24"/>
        <v>0</v>
      </c>
      <c r="BF222" s="100">
        <f t="shared" si="25"/>
        <v>0</v>
      </c>
      <c r="BG222" s="100">
        <f t="shared" si="26"/>
        <v>0</v>
      </c>
      <c r="BH222" s="100">
        <f t="shared" si="27"/>
        <v>0</v>
      </c>
      <c r="BI222" s="100">
        <f t="shared" si="28"/>
        <v>0</v>
      </c>
      <c r="BJ222" s="18" t="s">
        <v>81</v>
      </c>
      <c r="BK222" s="100">
        <f t="shared" si="29"/>
        <v>0</v>
      </c>
      <c r="BL222" s="18" t="s">
        <v>211</v>
      </c>
      <c r="BM222" s="99" t="s">
        <v>750</v>
      </c>
    </row>
    <row r="223" spans="1:65" s="2" customFormat="1" ht="24.2" customHeight="1" x14ac:dyDescent="0.2">
      <c r="A223" s="111"/>
      <c r="B223" s="112"/>
      <c r="C223" s="187" t="s">
        <v>472</v>
      </c>
      <c r="D223" s="187" t="s">
        <v>207</v>
      </c>
      <c r="E223" s="188" t="s">
        <v>4485</v>
      </c>
      <c r="F223" s="189" t="s">
        <v>4486</v>
      </c>
      <c r="G223" s="190" t="s">
        <v>282</v>
      </c>
      <c r="H223" s="191">
        <v>12</v>
      </c>
      <c r="I223" s="192"/>
      <c r="J223" s="192">
        <f t="shared" si="20"/>
        <v>0</v>
      </c>
      <c r="K223" s="193"/>
      <c r="L223" s="112"/>
      <c r="M223" s="194" t="s">
        <v>1</v>
      </c>
      <c r="N223" s="195" t="s">
        <v>40</v>
      </c>
      <c r="O223" s="196">
        <v>0</v>
      </c>
      <c r="P223" s="196">
        <f t="shared" si="21"/>
        <v>0</v>
      </c>
      <c r="Q223" s="196">
        <v>0</v>
      </c>
      <c r="R223" s="196">
        <f t="shared" si="22"/>
        <v>0</v>
      </c>
      <c r="S223" s="196">
        <v>0</v>
      </c>
      <c r="T223" s="197">
        <f t="shared" si="23"/>
        <v>0</v>
      </c>
      <c r="U223" s="111"/>
      <c r="V223" s="111"/>
      <c r="W223" s="29"/>
      <c r="X223" s="29"/>
      <c r="Y223" s="29"/>
      <c r="Z223" s="29"/>
      <c r="AA223" s="29"/>
      <c r="AB223" s="29"/>
      <c r="AC223" s="29"/>
      <c r="AD223" s="29"/>
      <c r="AE223" s="29"/>
      <c r="AR223" s="99" t="s">
        <v>211</v>
      </c>
      <c r="AT223" s="99" t="s">
        <v>207</v>
      </c>
      <c r="AU223" s="99" t="s">
        <v>83</v>
      </c>
      <c r="AY223" s="18" t="s">
        <v>204</v>
      </c>
      <c r="BE223" s="100">
        <f t="shared" si="24"/>
        <v>0</v>
      </c>
      <c r="BF223" s="100">
        <f t="shared" si="25"/>
        <v>0</v>
      </c>
      <c r="BG223" s="100">
        <f t="shared" si="26"/>
        <v>0</v>
      </c>
      <c r="BH223" s="100">
        <f t="shared" si="27"/>
        <v>0</v>
      </c>
      <c r="BI223" s="100">
        <f t="shared" si="28"/>
        <v>0</v>
      </c>
      <c r="BJ223" s="18" t="s">
        <v>81</v>
      </c>
      <c r="BK223" s="100">
        <f t="shared" si="29"/>
        <v>0</v>
      </c>
      <c r="BL223" s="18" t="s">
        <v>211</v>
      </c>
      <c r="BM223" s="99" t="s">
        <v>776</v>
      </c>
    </row>
    <row r="224" spans="1:65" s="2" customFormat="1" ht="16.5" customHeight="1" x14ac:dyDescent="0.2">
      <c r="A224" s="111"/>
      <c r="B224" s="112"/>
      <c r="C224" s="215" t="s">
        <v>782</v>
      </c>
      <c r="D224" s="215" t="s">
        <v>1071</v>
      </c>
      <c r="E224" s="216" t="s">
        <v>4487</v>
      </c>
      <c r="F224" s="217" t="s">
        <v>4488</v>
      </c>
      <c r="G224" s="218" t="s">
        <v>282</v>
      </c>
      <c r="H224" s="219">
        <v>12</v>
      </c>
      <c r="I224" s="220"/>
      <c r="J224" s="220">
        <f t="shared" si="20"/>
        <v>0</v>
      </c>
      <c r="K224" s="221"/>
      <c r="L224" s="222"/>
      <c r="M224" s="223" t="s">
        <v>1</v>
      </c>
      <c r="N224" s="224" t="s">
        <v>40</v>
      </c>
      <c r="O224" s="196">
        <v>0</v>
      </c>
      <c r="P224" s="196">
        <f t="shared" si="21"/>
        <v>0</v>
      </c>
      <c r="Q224" s="196">
        <v>0</v>
      </c>
      <c r="R224" s="196">
        <f t="shared" si="22"/>
        <v>0</v>
      </c>
      <c r="S224" s="196">
        <v>0</v>
      </c>
      <c r="T224" s="197">
        <f t="shared" si="23"/>
        <v>0</v>
      </c>
      <c r="U224" s="111"/>
      <c r="V224" s="111"/>
      <c r="W224" s="29"/>
      <c r="X224" s="29"/>
      <c r="Y224" s="29"/>
      <c r="Z224" s="29"/>
      <c r="AA224" s="29"/>
      <c r="AB224" s="29"/>
      <c r="AC224" s="29"/>
      <c r="AD224" s="29"/>
      <c r="AE224" s="29"/>
      <c r="AR224" s="99" t="s">
        <v>278</v>
      </c>
      <c r="AT224" s="99" t="s">
        <v>1071</v>
      </c>
      <c r="AU224" s="99" t="s">
        <v>83</v>
      </c>
      <c r="AY224" s="18" t="s">
        <v>204</v>
      </c>
      <c r="BE224" s="100">
        <f t="shared" si="24"/>
        <v>0</v>
      </c>
      <c r="BF224" s="100">
        <f t="shared" si="25"/>
        <v>0</v>
      </c>
      <c r="BG224" s="100">
        <f t="shared" si="26"/>
        <v>0</v>
      </c>
      <c r="BH224" s="100">
        <f t="shared" si="27"/>
        <v>0</v>
      </c>
      <c r="BI224" s="100">
        <f t="shared" si="28"/>
        <v>0</v>
      </c>
      <c r="BJ224" s="18" t="s">
        <v>81</v>
      </c>
      <c r="BK224" s="100">
        <f t="shared" si="29"/>
        <v>0</v>
      </c>
      <c r="BL224" s="18" t="s">
        <v>211</v>
      </c>
      <c r="BM224" s="99" t="s">
        <v>785</v>
      </c>
    </row>
    <row r="225" spans="1:65" s="2" customFormat="1" ht="21.75" customHeight="1" x14ac:dyDescent="0.2">
      <c r="A225" s="111"/>
      <c r="B225" s="112"/>
      <c r="C225" s="187" t="s">
        <v>481</v>
      </c>
      <c r="D225" s="187" t="s">
        <v>207</v>
      </c>
      <c r="E225" s="188" t="s">
        <v>4489</v>
      </c>
      <c r="F225" s="189" t="s">
        <v>4490</v>
      </c>
      <c r="G225" s="190" t="s">
        <v>282</v>
      </c>
      <c r="H225" s="191">
        <v>2</v>
      </c>
      <c r="I225" s="192"/>
      <c r="J225" s="192">
        <f t="shared" si="20"/>
        <v>0</v>
      </c>
      <c r="K225" s="193"/>
      <c r="L225" s="112"/>
      <c r="M225" s="194" t="s">
        <v>1</v>
      </c>
      <c r="N225" s="195" t="s">
        <v>40</v>
      </c>
      <c r="O225" s="196">
        <v>0</v>
      </c>
      <c r="P225" s="196">
        <f t="shared" si="21"/>
        <v>0</v>
      </c>
      <c r="Q225" s="196">
        <v>0</v>
      </c>
      <c r="R225" s="196">
        <f t="shared" si="22"/>
        <v>0</v>
      </c>
      <c r="S225" s="196">
        <v>0</v>
      </c>
      <c r="T225" s="197">
        <f t="shared" si="23"/>
        <v>0</v>
      </c>
      <c r="U225" s="111"/>
      <c r="V225" s="111"/>
      <c r="W225" s="29"/>
      <c r="X225" s="29"/>
      <c r="Y225" s="29"/>
      <c r="Z225" s="29"/>
      <c r="AA225" s="29"/>
      <c r="AB225" s="29"/>
      <c r="AC225" s="29"/>
      <c r="AD225" s="29"/>
      <c r="AE225" s="29"/>
      <c r="AR225" s="99" t="s">
        <v>211</v>
      </c>
      <c r="AT225" s="99" t="s">
        <v>207</v>
      </c>
      <c r="AU225" s="99" t="s">
        <v>83</v>
      </c>
      <c r="AY225" s="18" t="s">
        <v>204</v>
      </c>
      <c r="BE225" s="100">
        <f t="shared" si="24"/>
        <v>0</v>
      </c>
      <c r="BF225" s="100">
        <f t="shared" si="25"/>
        <v>0</v>
      </c>
      <c r="BG225" s="100">
        <f t="shared" si="26"/>
        <v>0</v>
      </c>
      <c r="BH225" s="100">
        <f t="shared" si="27"/>
        <v>0</v>
      </c>
      <c r="BI225" s="100">
        <f t="shared" si="28"/>
        <v>0</v>
      </c>
      <c r="BJ225" s="18" t="s">
        <v>81</v>
      </c>
      <c r="BK225" s="100">
        <f t="shared" si="29"/>
        <v>0</v>
      </c>
      <c r="BL225" s="18" t="s">
        <v>211</v>
      </c>
      <c r="BM225" s="99" t="s">
        <v>792</v>
      </c>
    </row>
    <row r="226" spans="1:65" s="2" customFormat="1" ht="16.5" customHeight="1" x14ac:dyDescent="0.2">
      <c r="A226" s="111"/>
      <c r="B226" s="112"/>
      <c r="C226" s="215" t="s">
        <v>793</v>
      </c>
      <c r="D226" s="215" t="s">
        <v>1071</v>
      </c>
      <c r="E226" s="216" t="s">
        <v>4491</v>
      </c>
      <c r="F226" s="217" t="s">
        <v>4492</v>
      </c>
      <c r="G226" s="218" t="s">
        <v>282</v>
      </c>
      <c r="H226" s="219">
        <v>2</v>
      </c>
      <c r="I226" s="220"/>
      <c r="J226" s="220">
        <f t="shared" si="20"/>
        <v>0</v>
      </c>
      <c r="K226" s="221"/>
      <c r="L226" s="222"/>
      <c r="M226" s="223" t="s">
        <v>1</v>
      </c>
      <c r="N226" s="224" t="s">
        <v>40</v>
      </c>
      <c r="O226" s="196">
        <v>0</v>
      </c>
      <c r="P226" s="196">
        <f t="shared" si="21"/>
        <v>0</v>
      </c>
      <c r="Q226" s="196">
        <v>0</v>
      </c>
      <c r="R226" s="196">
        <f t="shared" si="22"/>
        <v>0</v>
      </c>
      <c r="S226" s="196">
        <v>0</v>
      </c>
      <c r="T226" s="197">
        <f t="shared" si="23"/>
        <v>0</v>
      </c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  <c r="AR226" s="99" t="s">
        <v>278</v>
      </c>
      <c r="AT226" s="99" t="s">
        <v>1071</v>
      </c>
      <c r="AU226" s="99" t="s">
        <v>83</v>
      </c>
      <c r="AY226" s="18" t="s">
        <v>204</v>
      </c>
      <c r="BE226" s="100">
        <f t="shared" si="24"/>
        <v>0</v>
      </c>
      <c r="BF226" s="100">
        <f t="shared" si="25"/>
        <v>0</v>
      </c>
      <c r="BG226" s="100">
        <f t="shared" si="26"/>
        <v>0</v>
      </c>
      <c r="BH226" s="100">
        <f t="shared" si="27"/>
        <v>0</v>
      </c>
      <c r="BI226" s="100">
        <f t="shared" si="28"/>
        <v>0</v>
      </c>
      <c r="BJ226" s="18" t="s">
        <v>81</v>
      </c>
      <c r="BK226" s="100">
        <f t="shared" si="29"/>
        <v>0</v>
      </c>
      <c r="BL226" s="18" t="s">
        <v>211</v>
      </c>
      <c r="BM226" s="99" t="s">
        <v>796</v>
      </c>
    </row>
    <row r="227" spans="1:65" s="2" customFormat="1" ht="16.5" customHeight="1" x14ac:dyDescent="0.2">
      <c r="A227" s="111"/>
      <c r="B227" s="112"/>
      <c r="C227" s="187" t="s">
        <v>490</v>
      </c>
      <c r="D227" s="187" t="s">
        <v>207</v>
      </c>
      <c r="E227" s="188" t="s">
        <v>4493</v>
      </c>
      <c r="F227" s="189" t="s">
        <v>4494</v>
      </c>
      <c r="G227" s="190" t="s">
        <v>282</v>
      </c>
      <c r="H227" s="191">
        <v>4</v>
      </c>
      <c r="I227" s="192"/>
      <c r="J227" s="192">
        <f t="shared" si="20"/>
        <v>0</v>
      </c>
      <c r="K227" s="193"/>
      <c r="L227" s="112"/>
      <c r="M227" s="194" t="s">
        <v>1</v>
      </c>
      <c r="N227" s="195" t="s">
        <v>40</v>
      </c>
      <c r="O227" s="196">
        <v>0</v>
      </c>
      <c r="P227" s="196">
        <f t="shared" si="21"/>
        <v>0</v>
      </c>
      <c r="Q227" s="196">
        <v>0</v>
      </c>
      <c r="R227" s="196">
        <f t="shared" si="22"/>
        <v>0</v>
      </c>
      <c r="S227" s="196">
        <v>0</v>
      </c>
      <c r="T227" s="197">
        <f t="shared" si="23"/>
        <v>0</v>
      </c>
      <c r="U227" s="111"/>
      <c r="V227" s="111"/>
      <c r="W227" s="29"/>
      <c r="X227" s="29"/>
      <c r="Y227" s="29"/>
      <c r="Z227" s="29"/>
      <c r="AA227" s="29"/>
      <c r="AB227" s="29"/>
      <c r="AC227" s="29"/>
      <c r="AD227" s="29"/>
      <c r="AE227" s="29"/>
      <c r="AR227" s="99" t="s">
        <v>211</v>
      </c>
      <c r="AT227" s="99" t="s">
        <v>207</v>
      </c>
      <c r="AU227" s="99" t="s">
        <v>83</v>
      </c>
      <c r="AY227" s="18" t="s">
        <v>204</v>
      </c>
      <c r="BE227" s="100">
        <f t="shared" si="24"/>
        <v>0</v>
      </c>
      <c r="BF227" s="100">
        <f t="shared" si="25"/>
        <v>0</v>
      </c>
      <c r="BG227" s="100">
        <f t="shared" si="26"/>
        <v>0</v>
      </c>
      <c r="BH227" s="100">
        <f t="shared" si="27"/>
        <v>0</v>
      </c>
      <c r="BI227" s="100">
        <f t="shared" si="28"/>
        <v>0</v>
      </c>
      <c r="BJ227" s="18" t="s">
        <v>81</v>
      </c>
      <c r="BK227" s="100">
        <f t="shared" si="29"/>
        <v>0</v>
      </c>
      <c r="BL227" s="18" t="s">
        <v>211</v>
      </c>
      <c r="BM227" s="99" t="s">
        <v>806</v>
      </c>
    </row>
    <row r="228" spans="1:65" s="2" customFormat="1" ht="21.75" customHeight="1" x14ac:dyDescent="0.2">
      <c r="A228" s="111"/>
      <c r="B228" s="112"/>
      <c r="C228" s="215" t="s">
        <v>807</v>
      </c>
      <c r="D228" s="215" t="s">
        <v>1071</v>
      </c>
      <c r="E228" s="216" t="s">
        <v>4495</v>
      </c>
      <c r="F228" s="217" t="s">
        <v>4496</v>
      </c>
      <c r="G228" s="218" t="s">
        <v>282</v>
      </c>
      <c r="H228" s="219">
        <v>4</v>
      </c>
      <c r="I228" s="220"/>
      <c r="J228" s="220">
        <f t="shared" si="20"/>
        <v>0</v>
      </c>
      <c r="K228" s="221"/>
      <c r="L228" s="222"/>
      <c r="M228" s="223" t="s">
        <v>1</v>
      </c>
      <c r="N228" s="224" t="s">
        <v>40</v>
      </c>
      <c r="O228" s="196">
        <v>0</v>
      </c>
      <c r="P228" s="196">
        <f t="shared" si="21"/>
        <v>0</v>
      </c>
      <c r="Q228" s="196">
        <v>0</v>
      </c>
      <c r="R228" s="196">
        <f t="shared" si="22"/>
        <v>0</v>
      </c>
      <c r="S228" s="196">
        <v>0</v>
      </c>
      <c r="T228" s="197">
        <f t="shared" si="23"/>
        <v>0</v>
      </c>
      <c r="U228" s="111"/>
      <c r="V228" s="111"/>
      <c r="W228" s="29"/>
      <c r="X228" s="29"/>
      <c r="Y228" s="29"/>
      <c r="Z228" s="29"/>
      <c r="AA228" s="29"/>
      <c r="AB228" s="29"/>
      <c r="AC228" s="29"/>
      <c r="AD228" s="29"/>
      <c r="AE228" s="29"/>
      <c r="AR228" s="99" t="s">
        <v>278</v>
      </c>
      <c r="AT228" s="99" t="s">
        <v>1071</v>
      </c>
      <c r="AU228" s="99" t="s">
        <v>83</v>
      </c>
      <c r="AY228" s="18" t="s">
        <v>204</v>
      </c>
      <c r="BE228" s="100">
        <f t="shared" si="24"/>
        <v>0</v>
      </c>
      <c r="BF228" s="100">
        <f t="shared" si="25"/>
        <v>0</v>
      </c>
      <c r="BG228" s="100">
        <f t="shared" si="26"/>
        <v>0</v>
      </c>
      <c r="BH228" s="100">
        <f t="shared" si="27"/>
        <v>0</v>
      </c>
      <c r="BI228" s="100">
        <f t="shared" si="28"/>
        <v>0</v>
      </c>
      <c r="BJ228" s="18" t="s">
        <v>81</v>
      </c>
      <c r="BK228" s="100">
        <f t="shared" si="29"/>
        <v>0</v>
      </c>
      <c r="BL228" s="18" t="s">
        <v>211</v>
      </c>
      <c r="BM228" s="99" t="s">
        <v>810</v>
      </c>
    </row>
    <row r="229" spans="1:65" s="2" customFormat="1" ht="16.5" customHeight="1" x14ac:dyDescent="0.2">
      <c r="A229" s="111"/>
      <c r="B229" s="112"/>
      <c r="C229" s="215" t="s">
        <v>518</v>
      </c>
      <c r="D229" s="215" t="s">
        <v>1071</v>
      </c>
      <c r="E229" s="216" t="s">
        <v>4497</v>
      </c>
      <c r="F229" s="217" t="s">
        <v>4498</v>
      </c>
      <c r="G229" s="218" t="s">
        <v>282</v>
      </c>
      <c r="H229" s="219">
        <v>28</v>
      </c>
      <c r="I229" s="220"/>
      <c r="J229" s="220">
        <f t="shared" si="20"/>
        <v>0</v>
      </c>
      <c r="K229" s="221"/>
      <c r="L229" s="222"/>
      <c r="M229" s="223" t="s">
        <v>1</v>
      </c>
      <c r="N229" s="224" t="s">
        <v>40</v>
      </c>
      <c r="O229" s="196">
        <v>0</v>
      </c>
      <c r="P229" s="196">
        <f t="shared" si="21"/>
        <v>0</v>
      </c>
      <c r="Q229" s="196">
        <v>0</v>
      </c>
      <c r="R229" s="196">
        <f t="shared" si="22"/>
        <v>0</v>
      </c>
      <c r="S229" s="196">
        <v>0</v>
      </c>
      <c r="T229" s="197">
        <f t="shared" si="23"/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278</v>
      </c>
      <c r="AT229" s="99" t="s">
        <v>1071</v>
      </c>
      <c r="AU229" s="99" t="s">
        <v>83</v>
      </c>
      <c r="AY229" s="18" t="s">
        <v>204</v>
      </c>
      <c r="BE229" s="100">
        <f t="shared" si="24"/>
        <v>0</v>
      </c>
      <c r="BF229" s="100">
        <f t="shared" si="25"/>
        <v>0</v>
      </c>
      <c r="BG229" s="100">
        <f t="shared" si="26"/>
        <v>0</v>
      </c>
      <c r="BH229" s="100">
        <f t="shared" si="27"/>
        <v>0</v>
      </c>
      <c r="BI229" s="100">
        <f t="shared" si="28"/>
        <v>0</v>
      </c>
      <c r="BJ229" s="18" t="s">
        <v>81</v>
      </c>
      <c r="BK229" s="100">
        <f t="shared" si="29"/>
        <v>0</v>
      </c>
      <c r="BL229" s="18" t="s">
        <v>211</v>
      </c>
      <c r="BM229" s="99" t="s">
        <v>813</v>
      </c>
    </row>
    <row r="230" spans="1:65" s="2" customFormat="1" ht="16.5" customHeight="1" x14ac:dyDescent="0.2">
      <c r="A230" s="111"/>
      <c r="B230" s="112"/>
      <c r="C230" s="215" t="s">
        <v>836</v>
      </c>
      <c r="D230" s="215" t="s">
        <v>1071</v>
      </c>
      <c r="E230" s="216" t="s">
        <v>4499</v>
      </c>
      <c r="F230" s="217" t="s">
        <v>4500</v>
      </c>
      <c r="G230" s="218" t="s">
        <v>282</v>
      </c>
      <c r="H230" s="219">
        <v>1</v>
      </c>
      <c r="I230" s="220"/>
      <c r="J230" s="220">
        <f t="shared" si="20"/>
        <v>0</v>
      </c>
      <c r="K230" s="221"/>
      <c r="L230" s="222"/>
      <c r="M230" s="223" t="s">
        <v>1</v>
      </c>
      <c r="N230" s="224" t="s">
        <v>40</v>
      </c>
      <c r="O230" s="196">
        <v>0</v>
      </c>
      <c r="P230" s="196">
        <f t="shared" si="21"/>
        <v>0</v>
      </c>
      <c r="Q230" s="196">
        <v>0</v>
      </c>
      <c r="R230" s="196">
        <f t="shared" si="22"/>
        <v>0</v>
      </c>
      <c r="S230" s="196">
        <v>0</v>
      </c>
      <c r="T230" s="197">
        <f t="shared" si="23"/>
        <v>0</v>
      </c>
      <c r="U230" s="111"/>
      <c r="V230" s="111"/>
      <c r="W230" s="29"/>
      <c r="X230" s="29"/>
      <c r="Y230" s="29"/>
      <c r="Z230" s="29"/>
      <c r="AA230" s="29"/>
      <c r="AB230" s="29"/>
      <c r="AC230" s="29"/>
      <c r="AD230" s="29"/>
      <c r="AE230" s="29"/>
      <c r="AR230" s="99" t="s">
        <v>278</v>
      </c>
      <c r="AT230" s="99" t="s">
        <v>1071</v>
      </c>
      <c r="AU230" s="99" t="s">
        <v>83</v>
      </c>
      <c r="AY230" s="18" t="s">
        <v>204</v>
      </c>
      <c r="BE230" s="100">
        <f t="shared" si="24"/>
        <v>0</v>
      </c>
      <c r="BF230" s="100">
        <f t="shared" si="25"/>
        <v>0</v>
      </c>
      <c r="BG230" s="100">
        <f t="shared" si="26"/>
        <v>0</v>
      </c>
      <c r="BH230" s="100">
        <f t="shared" si="27"/>
        <v>0</v>
      </c>
      <c r="BI230" s="100">
        <f t="shared" si="28"/>
        <v>0</v>
      </c>
      <c r="BJ230" s="18" t="s">
        <v>81</v>
      </c>
      <c r="BK230" s="100">
        <f t="shared" si="29"/>
        <v>0</v>
      </c>
      <c r="BL230" s="18" t="s">
        <v>211</v>
      </c>
      <c r="BM230" s="99" t="s">
        <v>839</v>
      </c>
    </row>
    <row r="231" spans="1:65" s="2" customFormat="1" ht="16.5" customHeight="1" x14ac:dyDescent="0.2">
      <c r="A231" s="111"/>
      <c r="B231" s="112"/>
      <c r="C231" s="187" t="s">
        <v>523</v>
      </c>
      <c r="D231" s="187" t="s">
        <v>207</v>
      </c>
      <c r="E231" s="188" t="s">
        <v>4501</v>
      </c>
      <c r="F231" s="189" t="s">
        <v>4502</v>
      </c>
      <c r="G231" s="190" t="s">
        <v>282</v>
      </c>
      <c r="H231" s="191">
        <v>1</v>
      </c>
      <c r="I231" s="192"/>
      <c r="J231" s="192">
        <f t="shared" si="20"/>
        <v>0</v>
      </c>
      <c r="K231" s="193"/>
      <c r="L231" s="112"/>
      <c r="M231" s="194" t="s">
        <v>1</v>
      </c>
      <c r="N231" s="195" t="s">
        <v>40</v>
      </c>
      <c r="O231" s="196">
        <v>0</v>
      </c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U231" s="111"/>
      <c r="V231" s="111"/>
      <c r="W231" s="29"/>
      <c r="X231" s="29"/>
      <c r="Y231" s="29"/>
      <c r="Z231" s="29"/>
      <c r="AA231" s="29"/>
      <c r="AB231" s="29"/>
      <c r="AC231" s="29"/>
      <c r="AD231" s="29"/>
      <c r="AE231" s="29"/>
      <c r="AR231" s="99" t="s">
        <v>211</v>
      </c>
      <c r="AT231" s="99" t="s">
        <v>207</v>
      </c>
      <c r="AU231" s="99" t="s">
        <v>83</v>
      </c>
      <c r="AY231" s="18" t="s">
        <v>204</v>
      </c>
      <c r="BE231" s="100">
        <f t="shared" si="24"/>
        <v>0</v>
      </c>
      <c r="BF231" s="100">
        <f t="shared" si="25"/>
        <v>0</v>
      </c>
      <c r="BG231" s="100">
        <f t="shared" si="26"/>
        <v>0</v>
      </c>
      <c r="BH231" s="100">
        <f t="shared" si="27"/>
        <v>0</v>
      </c>
      <c r="BI231" s="100">
        <f t="shared" si="28"/>
        <v>0</v>
      </c>
      <c r="BJ231" s="18" t="s">
        <v>81</v>
      </c>
      <c r="BK231" s="100">
        <f t="shared" si="29"/>
        <v>0</v>
      </c>
      <c r="BL231" s="18" t="s">
        <v>211</v>
      </c>
      <c r="BM231" s="99" t="s">
        <v>844</v>
      </c>
    </row>
    <row r="232" spans="1:65" s="2" customFormat="1" ht="24.2" customHeight="1" x14ac:dyDescent="0.2">
      <c r="A232" s="111"/>
      <c r="B232" s="112"/>
      <c r="C232" s="187" t="s">
        <v>845</v>
      </c>
      <c r="D232" s="187" t="s">
        <v>207</v>
      </c>
      <c r="E232" s="188" t="s">
        <v>4503</v>
      </c>
      <c r="F232" s="189" t="s">
        <v>4504</v>
      </c>
      <c r="G232" s="190" t="s">
        <v>282</v>
      </c>
      <c r="H232" s="191">
        <v>1</v>
      </c>
      <c r="I232" s="192"/>
      <c r="J232" s="192">
        <f t="shared" si="20"/>
        <v>0</v>
      </c>
      <c r="K232" s="193"/>
      <c r="L232" s="112"/>
      <c r="M232" s="194" t="s">
        <v>1</v>
      </c>
      <c r="N232" s="195" t="s">
        <v>40</v>
      </c>
      <c r="O232" s="196">
        <v>0</v>
      </c>
      <c r="P232" s="196">
        <f t="shared" si="21"/>
        <v>0</v>
      </c>
      <c r="Q232" s="196">
        <v>0</v>
      </c>
      <c r="R232" s="196">
        <f t="shared" si="22"/>
        <v>0</v>
      </c>
      <c r="S232" s="196">
        <v>0</v>
      </c>
      <c r="T232" s="197">
        <f t="shared" si="23"/>
        <v>0</v>
      </c>
      <c r="U232" s="111"/>
      <c r="V232" s="111"/>
      <c r="W232" s="29"/>
      <c r="X232" s="29"/>
      <c r="Y232" s="29"/>
      <c r="Z232" s="29"/>
      <c r="AA232" s="29"/>
      <c r="AB232" s="29"/>
      <c r="AC232" s="29"/>
      <c r="AD232" s="29"/>
      <c r="AE232" s="29"/>
      <c r="AR232" s="99" t="s">
        <v>211</v>
      </c>
      <c r="AT232" s="99" t="s">
        <v>207</v>
      </c>
      <c r="AU232" s="99" t="s">
        <v>83</v>
      </c>
      <c r="AY232" s="18" t="s">
        <v>204</v>
      </c>
      <c r="BE232" s="100">
        <f t="shared" si="24"/>
        <v>0</v>
      </c>
      <c r="BF232" s="100">
        <f t="shared" si="25"/>
        <v>0</v>
      </c>
      <c r="BG232" s="100">
        <f t="shared" si="26"/>
        <v>0</v>
      </c>
      <c r="BH232" s="100">
        <f t="shared" si="27"/>
        <v>0</v>
      </c>
      <c r="BI232" s="100">
        <f t="shared" si="28"/>
        <v>0</v>
      </c>
      <c r="BJ232" s="18" t="s">
        <v>81</v>
      </c>
      <c r="BK232" s="100">
        <f t="shared" si="29"/>
        <v>0</v>
      </c>
      <c r="BL232" s="18" t="s">
        <v>211</v>
      </c>
      <c r="BM232" s="99" t="s">
        <v>848</v>
      </c>
    </row>
    <row r="233" spans="1:65" s="2" customFormat="1" ht="24.2" customHeight="1" x14ac:dyDescent="0.2">
      <c r="A233" s="111"/>
      <c r="B233" s="112"/>
      <c r="C233" s="187" t="s">
        <v>529</v>
      </c>
      <c r="D233" s="187" t="s">
        <v>207</v>
      </c>
      <c r="E233" s="188" t="s">
        <v>4505</v>
      </c>
      <c r="F233" s="189" t="s">
        <v>4506</v>
      </c>
      <c r="G233" s="190" t="s">
        <v>282</v>
      </c>
      <c r="H233" s="191">
        <v>73</v>
      </c>
      <c r="I233" s="192"/>
      <c r="J233" s="192">
        <f t="shared" si="20"/>
        <v>0</v>
      </c>
      <c r="K233" s="193"/>
      <c r="L233" s="112"/>
      <c r="M233" s="194" t="s">
        <v>1</v>
      </c>
      <c r="N233" s="195" t="s">
        <v>40</v>
      </c>
      <c r="O233" s="196">
        <v>0</v>
      </c>
      <c r="P233" s="196">
        <f t="shared" si="21"/>
        <v>0</v>
      </c>
      <c r="Q233" s="196">
        <v>0</v>
      </c>
      <c r="R233" s="196">
        <f t="shared" si="22"/>
        <v>0</v>
      </c>
      <c r="S233" s="196">
        <v>0</v>
      </c>
      <c r="T233" s="197">
        <f t="shared" si="23"/>
        <v>0</v>
      </c>
      <c r="U233" s="111"/>
      <c r="V233" s="111"/>
      <c r="W233" s="29"/>
      <c r="X233" s="29"/>
      <c r="Y233" s="29"/>
      <c r="Z233" s="29"/>
      <c r="AA233" s="29"/>
      <c r="AB233" s="29"/>
      <c r="AC233" s="29"/>
      <c r="AD233" s="29"/>
      <c r="AE233" s="29"/>
      <c r="AR233" s="99" t="s">
        <v>211</v>
      </c>
      <c r="AT233" s="99" t="s">
        <v>207</v>
      </c>
      <c r="AU233" s="99" t="s">
        <v>83</v>
      </c>
      <c r="AY233" s="18" t="s">
        <v>204</v>
      </c>
      <c r="BE233" s="100">
        <f t="shared" si="24"/>
        <v>0</v>
      </c>
      <c r="BF233" s="100">
        <f t="shared" si="25"/>
        <v>0</v>
      </c>
      <c r="BG233" s="100">
        <f t="shared" si="26"/>
        <v>0</v>
      </c>
      <c r="BH233" s="100">
        <f t="shared" si="27"/>
        <v>0</v>
      </c>
      <c r="BI233" s="100">
        <f t="shared" si="28"/>
        <v>0</v>
      </c>
      <c r="BJ233" s="18" t="s">
        <v>81</v>
      </c>
      <c r="BK233" s="100">
        <f t="shared" si="29"/>
        <v>0</v>
      </c>
      <c r="BL233" s="18" t="s">
        <v>211</v>
      </c>
      <c r="BM233" s="99" t="s">
        <v>851</v>
      </c>
    </row>
    <row r="234" spans="1:65" s="2" customFormat="1" ht="21.75" customHeight="1" x14ac:dyDescent="0.2">
      <c r="A234" s="111"/>
      <c r="B234" s="112"/>
      <c r="C234" s="187" t="s">
        <v>856</v>
      </c>
      <c r="D234" s="187" t="s">
        <v>207</v>
      </c>
      <c r="E234" s="188" t="s">
        <v>4507</v>
      </c>
      <c r="F234" s="189" t="s">
        <v>4508</v>
      </c>
      <c r="G234" s="190" t="s">
        <v>282</v>
      </c>
      <c r="H234" s="191">
        <v>1</v>
      </c>
      <c r="I234" s="192"/>
      <c r="J234" s="192">
        <f t="shared" si="20"/>
        <v>0</v>
      </c>
      <c r="K234" s="193"/>
      <c r="L234" s="112"/>
      <c r="M234" s="194" t="s">
        <v>1</v>
      </c>
      <c r="N234" s="195" t="s">
        <v>40</v>
      </c>
      <c r="O234" s="196">
        <v>0</v>
      </c>
      <c r="P234" s="196">
        <f t="shared" si="21"/>
        <v>0</v>
      </c>
      <c r="Q234" s="196">
        <v>0</v>
      </c>
      <c r="R234" s="196">
        <f t="shared" si="22"/>
        <v>0</v>
      </c>
      <c r="S234" s="196">
        <v>0</v>
      </c>
      <c r="T234" s="197">
        <f t="shared" si="23"/>
        <v>0</v>
      </c>
      <c r="U234" s="111"/>
      <c r="V234" s="111"/>
      <c r="W234" s="29"/>
      <c r="X234" s="29"/>
      <c r="Y234" s="29"/>
      <c r="Z234" s="29"/>
      <c r="AA234" s="29"/>
      <c r="AB234" s="29"/>
      <c r="AC234" s="29"/>
      <c r="AD234" s="29"/>
      <c r="AE234" s="29"/>
      <c r="AR234" s="99" t="s">
        <v>211</v>
      </c>
      <c r="AT234" s="99" t="s">
        <v>207</v>
      </c>
      <c r="AU234" s="99" t="s">
        <v>83</v>
      </c>
      <c r="AY234" s="18" t="s">
        <v>204</v>
      </c>
      <c r="BE234" s="100">
        <f t="shared" si="24"/>
        <v>0</v>
      </c>
      <c r="BF234" s="100">
        <f t="shared" si="25"/>
        <v>0</v>
      </c>
      <c r="BG234" s="100">
        <f t="shared" si="26"/>
        <v>0</v>
      </c>
      <c r="BH234" s="100">
        <f t="shared" si="27"/>
        <v>0</v>
      </c>
      <c r="BI234" s="100">
        <f t="shared" si="28"/>
        <v>0</v>
      </c>
      <c r="BJ234" s="18" t="s">
        <v>81</v>
      </c>
      <c r="BK234" s="100">
        <f t="shared" si="29"/>
        <v>0</v>
      </c>
      <c r="BL234" s="18" t="s">
        <v>211</v>
      </c>
      <c r="BM234" s="99" t="s">
        <v>860</v>
      </c>
    </row>
    <row r="235" spans="1:65" s="2" customFormat="1" ht="24.2" customHeight="1" x14ac:dyDescent="0.2">
      <c r="A235" s="111"/>
      <c r="B235" s="112"/>
      <c r="C235" s="187" t="s">
        <v>536</v>
      </c>
      <c r="D235" s="187" t="s">
        <v>207</v>
      </c>
      <c r="E235" s="188" t="s">
        <v>4509</v>
      </c>
      <c r="F235" s="189" t="s">
        <v>4510</v>
      </c>
      <c r="G235" s="190" t="s">
        <v>282</v>
      </c>
      <c r="H235" s="191">
        <v>73</v>
      </c>
      <c r="I235" s="192"/>
      <c r="J235" s="192">
        <f t="shared" si="20"/>
        <v>0</v>
      </c>
      <c r="K235" s="193"/>
      <c r="L235" s="112"/>
      <c r="M235" s="194" t="s">
        <v>1</v>
      </c>
      <c r="N235" s="195" t="s">
        <v>40</v>
      </c>
      <c r="O235" s="196">
        <v>0</v>
      </c>
      <c r="P235" s="196">
        <f t="shared" si="21"/>
        <v>0</v>
      </c>
      <c r="Q235" s="196">
        <v>0</v>
      </c>
      <c r="R235" s="196">
        <f t="shared" si="22"/>
        <v>0</v>
      </c>
      <c r="S235" s="196">
        <v>0</v>
      </c>
      <c r="T235" s="197">
        <f t="shared" si="23"/>
        <v>0</v>
      </c>
      <c r="U235" s="111"/>
      <c r="V235" s="111"/>
      <c r="W235" s="29"/>
      <c r="X235" s="29"/>
      <c r="Y235" s="29"/>
      <c r="Z235" s="29"/>
      <c r="AA235" s="29"/>
      <c r="AB235" s="29"/>
      <c r="AC235" s="29"/>
      <c r="AD235" s="29"/>
      <c r="AE235" s="29"/>
      <c r="AR235" s="99" t="s">
        <v>211</v>
      </c>
      <c r="AT235" s="99" t="s">
        <v>207</v>
      </c>
      <c r="AU235" s="99" t="s">
        <v>83</v>
      </c>
      <c r="AY235" s="18" t="s">
        <v>204</v>
      </c>
      <c r="BE235" s="100">
        <f t="shared" si="24"/>
        <v>0</v>
      </c>
      <c r="BF235" s="100">
        <f t="shared" si="25"/>
        <v>0</v>
      </c>
      <c r="BG235" s="100">
        <f t="shared" si="26"/>
        <v>0</v>
      </c>
      <c r="BH235" s="100">
        <f t="shared" si="27"/>
        <v>0</v>
      </c>
      <c r="BI235" s="100">
        <f t="shared" si="28"/>
        <v>0</v>
      </c>
      <c r="BJ235" s="18" t="s">
        <v>81</v>
      </c>
      <c r="BK235" s="100">
        <f t="shared" si="29"/>
        <v>0</v>
      </c>
      <c r="BL235" s="18" t="s">
        <v>211</v>
      </c>
      <c r="BM235" s="99" t="s">
        <v>863</v>
      </c>
    </row>
    <row r="236" spans="1:65" s="2" customFormat="1" ht="24.2" customHeight="1" x14ac:dyDescent="0.2">
      <c r="A236" s="111"/>
      <c r="B236" s="112"/>
      <c r="C236" s="187" t="s">
        <v>865</v>
      </c>
      <c r="D236" s="187" t="s">
        <v>207</v>
      </c>
      <c r="E236" s="188" t="s">
        <v>4511</v>
      </c>
      <c r="F236" s="189" t="s">
        <v>4512</v>
      </c>
      <c r="G236" s="190" t="s">
        <v>282</v>
      </c>
      <c r="H236" s="191">
        <v>1</v>
      </c>
      <c r="I236" s="192"/>
      <c r="J236" s="192">
        <f t="shared" si="20"/>
        <v>0</v>
      </c>
      <c r="K236" s="193"/>
      <c r="L236" s="112"/>
      <c r="M236" s="194" t="s">
        <v>1</v>
      </c>
      <c r="N236" s="195" t="s">
        <v>40</v>
      </c>
      <c r="O236" s="196">
        <v>0</v>
      </c>
      <c r="P236" s="196">
        <f t="shared" si="21"/>
        <v>0</v>
      </c>
      <c r="Q236" s="196">
        <v>0</v>
      </c>
      <c r="R236" s="196">
        <f t="shared" si="22"/>
        <v>0</v>
      </c>
      <c r="S236" s="196">
        <v>0</v>
      </c>
      <c r="T236" s="197">
        <f t="shared" si="23"/>
        <v>0</v>
      </c>
      <c r="U236" s="111"/>
      <c r="V236" s="111"/>
      <c r="W236" s="29"/>
      <c r="X236" s="29"/>
      <c r="Y236" s="29"/>
      <c r="Z236" s="29"/>
      <c r="AA236" s="29"/>
      <c r="AB236" s="29"/>
      <c r="AC236" s="29"/>
      <c r="AD236" s="29"/>
      <c r="AE236" s="29"/>
      <c r="AR236" s="99" t="s">
        <v>211</v>
      </c>
      <c r="AT236" s="99" t="s">
        <v>207</v>
      </c>
      <c r="AU236" s="99" t="s">
        <v>83</v>
      </c>
      <c r="AY236" s="18" t="s">
        <v>204</v>
      </c>
      <c r="BE236" s="100">
        <f t="shared" si="24"/>
        <v>0</v>
      </c>
      <c r="BF236" s="100">
        <f t="shared" si="25"/>
        <v>0</v>
      </c>
      <c r="BG236" s="100">
        <f t="shared" si="26"/>
        <v>0</v>
      </c>
      <c r="BH236" s="100">
        <f t="shared" si="27"/>
        <v>0</v>
      </c>
      <c r="BI236" s="100">
        <f t="shared" si="28"/>
        <v>0</v>
      </c>
      <c r="BJ236" s="18" t="s">
        <v>81</v>
      </c>
      <c r="BK236" s="100">
        <f t="shared" si="29"/>
        <v>0</v>
      </c>
      <c r="BL236" s="18" t="s">
        <v>211</v>
      </c>
      <c r="BM236" s="99" t="s">
        <v>868</v>
      </c>
    </row>
    <row r="237" spans="1:65" s="2" customFormat="1" ht="16.5" customHeight="1" x14ac:dyDescent="0.2">
      <c r="A237" s="111"/>
      <c r="B237" s="112"/>
      <c r="C237" s="215" t="s">
        <v>541</v>
      </c>
      <c r="D237" s="215" t="s">
        <v>1071</v>
      </c>
      <c r="E237" s="216" t="s">
        <v>4513</v>
      </c>
      <c r="F237" s="217" t="s">
        <v>4514</v>
      </c>
      <c r="G237" s="218" t="s">
        <v>282</v>
      </c>
      <c r="H237" s="219">
        <v>1</v>
      </c>
      <c r="I237" s="220"/>
      <c r="J237" s="220">
        <f t="shared" si="20"/>
        <v>0</v>
      </c>
      <c r="K237" s="221"/>
      <c r="L237" s="222"/>
      <c r="M237" s="223" t="s">
        <v>1</v>
      </c>
      <c r="N237" s="224" t="s">
        <v>40</v>
      </c>
      <c r="O237" s="196">
        <v>0</v>
      </c>
      <c r="P237" s="196">
        <f t="shared" si="21"/>
        <v>0</v>
      </c>
      <c r="Q237" s="196">
        <v>0</v>
      </c>
      <c r="R237" s="196">
        <f t="shared" si="22"/>
        <v>0</v>
      </c>
      <c r="S237" s="196">
        <v>0</v>
      </c>
      <c r="T237" s="197">
        <f t="shared" si="23"/>
        <v>0</v>
      </c>
      <c r="U237" s="111"/>
      <c r="V237" s="111"/>
      <c r="W237" s="29"/>
      <c r="X237" s="29"/>
      <c r="Y237" s="29"/>
      <c r="Z237" s="29"/>
      <c r="AA237" s="29"/>
      <c r="AB237" s="29"/>
      <c r="AC237" s="29"/>
      <c r="AD237" s="29"/>
      <c r="AE237" s="29"/>
      <c r="AR237" s="99" t="s">
        <v>278</v>
      </c>
      <c r="AT237" s="99" t="s">
        <v>1071</v>
      </c>
      <c r="AU237" s="99" t="s">
        <v>83</v>
      </c>
      <c r="AY237" s="18" t="s">
        <v>204</v>
      </c>
      <c r="BE237" s="100">
        <f t="shared" si="24"/>
        <v>0</v>
      </c>
      <c r="BF237" s="100">
        <f t="shared" si="25"/>
        <v>0</v>
      </c>
      <c r="BG237" s="100">
        <f t="shared" si="26"/>
        <v>0</v>
      </c>
      <c r="BH237" s="100">
        <f t="shared" si="27"/>
        <v>0</v>
      </c>
      <c r="BI237" s="100">
        <f t="shared" si="28"/>
        <v>0</v>
      </c>
      <c r="BJ237" s="18" t="s">
        <v>81</v>
      </c>
      <c r="BK237" s="100">
        <f t="shared" si="29"/>
        <v>0</v>
      </c>
      <c r="BL237" s="18" t="s">
        <v>211</v>
      </c>
      <c r="BM237" s="99" t="s">
        <v>871</v>
      </c>
    </row>
    <row r="238" spans="1:65" s="2" customFormat="1" ht="24.2" customHeight="1" x14ac:dyDescent="0.2">
      <c r="A238" s="111"/>
      <c r="B238" s="112"/>
      <c r="C238" s="187" t="s">
        <v>873</v>
      </c>
      <c r="D238" s="187" t="s">
        <v>207</v>
      </c>
      <c r="E238" s="188" t="s">
        <v>4515</v>
      </c>
      <c r="F238" s="189" t="s">
        <v>4516</v>
      </c>
      <c r="G238" s="190" t="s">
        <v>282</v>
      </c>
      <c r="H238" s="191">
        <v>1</v>
      </c>
      <c r="I238" s="192"/>
      <c r="J238" s="192">
        <f t="shared" si="20"/>
        <v>0</v>
      </c>
      <c r="K238" s="193"/>
      <c r="L238" s="112"/>
      <c r="M238" s="194" t="s">
        <v>1</v>
      </c>
      <c r="N238" s="195" t="s">
        <v>40</v>
      </c>
      <c r="O238" s="196">
        <v>0</v>
      </c>
      <c r="P238" s="196">
        <f t="shared" si="21"/>
        <v>0</v>
      </c>
      <c r="Q238" s="196">
        <v>0</v>
      </c>
      <c r="R238" s="196">
        <f t="shared" si="22"/>
        <v>0</v>
      </c>
      <c r="S238" s="196">
        <v>0</v>
      </c>
      <c r="T238" s="197">
        <f t="shared" si="23"/>
        <v>0</v>
      </c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  <c r="AR238" s="99" t="s">
        <v>211</v>
      </c>
      <c r="AT238" s="99" t="s">
        <v>207</v>
      </c>
      <c r="AU238" s="99" t="s">
        <v>83</v>
      </c>
      <c r="AY238" s="18" t="s">
        <v>204</v>
      </c>
      <c r="BE238" s="100">
        <f t="shared" si="24"/>
        <v>0</v>
      </c>
      <c r="BF238" s="100">
        <f t="shared" si="25"/>
        <v>0</v>
      </c>
      <c r="BG238" s="100">
        <f t="shared" si="26"/>
        <v>0</v>
      </c>
      <c r="BH238" s="100">
        <f t="shared" si="27"/>
        <v>0</v>
      </c>
      <c r="BI238" s="100">
        <f t="shared" si="28"/>
        <v>0</v>
      </c>
      <c r="BJ238" s="18" t="s">
        <v>81</v>
      </c>
      <c r="BK238" s="100">
        <f t="shared" si="29"/>
        <v>0</v>
      </c>
      <c r="BL238" s="18" t="s">
        <v>211</v>
      </c>
      <c r="BM238" s="99" t="s">
        <v>1374</v>
      </c>
    </row>
    <row r="239" spans="1:65" s="2" customFormat="1" ht="21.75" customHeight="1" x14ac:dyDescent="0.2">
      <c r="A239" s="111"/>
      <c r="B239" s="112"/>
      <c r="C239" s="187" t="s">
        <v>552</v>
      </c>
      <c r="D239" s="187" t="s">
        <v>207</v>
      </c>
      <c r="E239" s="188" t="s">
        <v>4517</v>
      </c>
      <c r="F239" s="189" t="s">
        <v>4518</v>
      </c>
      <c r="G239" s="190" t="s">
        <v>282</v>
      </c>
      <c r="H239" s="191">
        <v>1</v>
      </c>
      <c r="I239" s="192"/>
      <c r="J239" s="192">
        <f t="shared" si="20"/>
        <v>0</v>
      </c>
      <c r="K239" s="193"/>
      <c r="L239" s="112"/>
      <c r="M239" s="194" t="s">
        <v>1</v>
      </c>
      <c r="N239" s="195" t="s">
        <v>40</v>
      </c>
      <c r="O239" s="196">
        <v>0</v>
      </c>
      <c r="P239" s="196">
        <f t="shared" si="21"/>
        <v>0</v>
      </c>
      <c r="Q239" s="196">
        <v>0</v>
      </c>
      <c r="R239" s="196">
        <f t="shared" si="22"/>
        <v>0</v>
      </c>
      <c r="S239" s="196">
        <v>0</v>
      </c>
      <c r="T239" s="197">
        <f t="shared" si="23"/>
        <v>0</v>
      </c>
      <c r="U239" s="111"/>
      <c r="V239" s="111"/>
      <c r="W239" s="29"/>
      <c r="X239" s="29"/>
      <c r="Y239" s="29"/>
      <c r="Z239" s="29"/>
      <c r="AA239" s="29"/>
      <c r="AB239" s="29"/>
      <c r="AC239" s="29"/>
      <c r="AD239" s="29"/>
      <c r="AE239" s="29"/>
      <c r="AR239" s="99" t="s">
        <v>211</v>
      </c>
      <c r="AT239" s="99" t="s">
        <v>207</v>
      </c>
      <c r="AU239" s="99" t="s">
        <v>83</v>
      </c>
      <c r="AY239" s="18" t="s">
        <v>204</v>
      </c>
      <c r="BE239" s="100">
        <f t="shared" si="24"/>
        <v>0</v>
      </c>
      <c r="BF239" s="100">
        <f t="shared" si="25"/>
        <v>0</v>
      </c>
      <c r="BG239" s="100">
        <f t="shared" si="26"/>
        <v>0</v>
      </c>
      <c r="BH239" s="100">
        <f t="shared" si="27"/>
        <v>0</v>
      </c>
      <c r="BI239" s="100">
        <f t="shared" si="28"/>
        <v>0</v>
      </c>
      <c r="BJ239" s="18" t="s">
        <v>81</v>
      </c>
      <c r="BK239" s="100">
        <f t="shared" si="29"/>
        <v>0</v>
      </c>
      <c r="BL239" s="18" t="s">
        <v>211</v>
      </c>
      <c r="BM239" s="99" t="s">
        <v>1378</v>
      </c>
    </row>
    <row r="240" spans="1:65" s="2" customFormat="1" ht="16.5" customHeight="1" x14ac:dyDescent="0.2">
      <c r="A240" s="111"/>
      <c r="B240" s="112"/>
      <c r="C240" s="187" t="s">
        <v>891</v>
      </c>
      <c r="D240" s="187" t="s">
        <v>207</v>
      </c>
      <c r="E240" s="188" t="s">
        <v>4519</v>
      </c>
      <c r="F240" s="189" t="s">
        <v>4520</v>
      </c>
      <c r="G240" s="190" t="s">
        <v>282</v>
      </c>
      <c r="H240" s="191">
        <v>1</v>
      </c>
      <c r="I240" s="192"/>
      <c r="J240" s="192">
        <f t="shared" si="20"/>
        <v>0</v>
      </c>
      <c r="K240" s="193"/>
      <c r="L240" s="112"/>
      <c r="M240" s="194" t="s">
        <v>1</v>
      </c>
      <c r="N240" s="195" t="s">
        <v>40</v>
      </c>
      <c r="O240" s="196">
        <v>0</v>
      </c>
      <c r="P240" s="196">
        <f t="shared" si="21"/>
        <v>0</v>
      </c>
      <c r="Q240" s="196">
        <v>0</v>
      </c>
      <c r="R240" s="196">
        <f t="shared" si="22"/>
        <v>0</v>
      </c>
      <c r="S240" s="196">
        <v>0</v>
      </c>
      <c r="T240" s="197">
        <f t="shared" si="23"/>
        <v>0</v>
      </c>
      <c r="U240" s="111"/>
      <c r="V240" s="111"/>
      <c r="W240" s="29"/>
      <c r="X240" s="29"/>
      <c r="Y240" s="29"/>
      <c r="Z240" s="29"/>
      <c r="AA240" s="29"/>
      <c r="AB240" s="29"/>
      <c r="AC240" s="29"/>
      <c r="AD240" s="29"/>
      <c r="AE240" s="29"/>
      <c r="AR240" s="99" t="s">
        <v>211</v>
      </c>
      <c r="AT240" s="99" t="s">
        <v>207</v>
      </c>
      <c r="AU240" s="99" t="s">
        <v>83</v>
      </c>
      <c r="AY240" s="18" t="s">
        <v>204</v>
      </c>
      <c r="BE240" s="100">
        <f t="shared" si="24"/>
        <v>0</v>
      </c>
      <c r="BF240" s="100">
        <f t="shared" si="25"/>
        <v>0</v>
      </c>
      <c r="BG240" s="100">
        <f t="shared" si="26"/>
        <v>0</v>
      </c>
      <c r="BH240" s="100">
        <f t="shared" si="27"/>
        <v>0</v>
      </c>
      <c r="BI240" s="100">
        <f t="shared" si="28"/>
        <v>0</v>
      </c>
      <c r="BJ240" s="18" t="s">
        <v>81</v>
      </c>
      <c r="BK240" s="100">
        <f t="shared" si="29"/>
        <v>0</v>
      </c>
      <c r="BL240" s="18" t="s">
        <v>211</v>
      </c>
      <c r="BM240" s="99" t="s">
        <v>894</v>
      </c>
    </row>
    <row r="241" spans="1:65" s="2" customFormat="1" ht="24.2" customHeight="1" x14ac:dyDescent="0.2">
      <c r="A241" s="111"/>
      <c r="B241" s="112"/>
      <c r="C241" s="187" t="s">
        <v>556</v>
      </c>
      <c r="D241" s="187" t="s">
        <v>207</v>
      </c>
      <c r="E241" s="188" t="s">
        <v>4521</v>
      </c>
      <c r="F241" s="189" t="s">
        <v>4522</v>
      </c>
      <c r="G241" s="190" t="s">
        <v>282</v>
      </c>
      <c r="H241" s="191">
        <v>1</v>
      </c>
      <c r="I241" s="192"/>
      <c r="J241" s="192">
        <f t="shared" si="20"/>
        <v>0</v>
      </c>
      <c r="K241" s="193"/>
      <c r="L241" s="112"/>
      <c r="M241" s="194" t="s">
        <v>1</v>
      </c>
      <c r="N241" s="195" t="s">
        <v>40</v>
      </c>
      <c r="O241" s="196">
        <v>0</v>
      </c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111"/>
      <c r="V241" s="111"/>
      <c r="W241" s="29"/>
      <c r="X241" s="29"/>
      <c r="Y241" s="29"/>
      <c r="Z241" s="29"/>
      <c r="AA241" s="29"/>
      <c r="AB241" s="29"/>
      <c r="AC241" s="29"/>
      <c r="AD241" s="29"/>
      <c r="AE241" s="29"/>
      <c r="AR241" s="99" t="s">
        <v>211</v>
      </c>
      <c r="AT241" s="99" t="s">
        <v>207</v>
      </c>
      <c r="AU241" s="99" t="s">
        <v>83</v>
      </c>
      <c r="AY241" s="18" t="s">
        <v>204</v>
      </c>
      <c r="BE241" s="100">
        <f t="shared" si="24"/>
        <v>0</v>
      </c>
      <c r="BF241" s="100">
        <f t="shared" si="25"/>
        <v>0</v>
      </c>
      <c r="BG241" s="100">
        <f t="shared" si="26"/>
        <v>0</v>
      </c>
      <c r="BH241" s="100">
        <f t="shared" si="27"/>
        <v>0</v>
      </c>
      <c r="BI241" s="100">
        <f t="shared" si="28"/>
        <v>0</v>
      </c>
      <c r="BJ241" s="18" t="s">
        <v>81</v>
      </c>
      <c r="BK241" s="100">
        <f t="shared" si="29"/>
        <v>0</v>
      </c>
      <c r="BL241" s="18" t="s">
        <v>211</v>
      </c>
      <c r="BM241" s="99" t="s">
        <v>897</v>
      </c>
    </row>
    <row r="242" spans="1:65" s="2" customFormat="1" ht="24.2" customHeight="1" x14ac:dyDescent="0.2">
      <c r="A242" s="111"/>
      <c r="B242" s="112"/>
      <c r="C242" s="215" t="s">
        <v>902</v>
      </c>
      <c r="D242" s="215" t="s">
        <v>1071</v>
      </c>
      <c r="E242" s="216" t="s">
        <v>4523</v>
      </c>
      <c r="F242" s="217" t="s">
        <v>4524</v>
      </c>
      <c r="G242" s="218" t="s">
        <v>282</v>
      </c>
      <c r="H242" s="219">
        <v>1</v>
      </c>
      <c r="I242" s="220"/>
      <c r="J242" s="220">
        <f t="shared" si="20"/>
        <v>0</v>
      </c>
      <c r="K242" s="221"/>
      <c r="L242" s="222"/>
      <c r="M242" s="223" t="s">
        <v>1</v>
      </c>
      <c r="N242" s="224" t="s">
        <v>40</v>
      </c>
      <c r="O242" s="196">
        <v>0</v>
      </c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111"/>
      <c r="V242" s="111"/>
      <c r="W242" s="29"/>
      <c r="X242" s="29"/>
      <c r="Y242" s="29"/>
      <c r="Z242" s="29"/>
      <c r="AA242" s="29"/>
      <c r="AB242" s="29"/>
      <c r="AC242" s="29"/>
      <c r="AD242" s="29"/>
      <c r="AE242" s="29"/>
      <c r="AR242" s="99" t="s">
        <v>278</v>
      </c>
      <c r="AT242" s="99" t="s">
        <v>1071</v>
      </c>
      <c r="AU242" s="99" t="s">
        <v>83</v>
      </c>
      <c r="AY242" s="18" t="s">
        <v>204</v>
      </c>
      <c r="BE242" s="100">
        <f t="shared" si="24"/>
        <v>0</v>
      </c>
      <c r="BF242" s="100">
        <f t="shared" si="25"/>
        <v>0</v>
      </c>
      <c r="BG242" s="100">
        <f t="shared" si="26"/>
        <v>0</v>
      </c>
      <c r="BH242" s="100">
        <f t="shared" si="27"/>
        <v>0</v>
      </c>
      <c r="BI242" s="100">
        <f t="shared" si="28"/>
        <v>0</v>
      </c>
      <c r="BJ242" s="18" t="s">
        <v>81</v>
      </c>
      <c r="BK242" s="100">
        <f t="shared" si="29"/>
        <v>0</v>
      </c>
      <c r="BL242" s="18" t="s">
        <v>211</v>
      </c>
      <c r="BM242" s="99" t="s">
        <v>905</v>
      </c>
    </row>
    <row r="243" spans="1:65" s="2" customFormat="1" ht="16.5" customHeight="1" x14ac:dyDescent="0.2">
      <c r="A243" s="111"/>
      <c r="B243" s="112"/>
      <c r="C243" s="215" t="s">
        <v>560</v>
      </c>
      <c r="D243" s="215" t="s">
        <v>1071</v>
      </c>
      <c r="E243" s="216" t="s">
        <v>4525</v>
      </c>
      <c r="F243" s="217" t="s">
        <v>4526</v>
      </c>
      <c r="G243" s="218" t="s">
        <v>282</v>
      </c>
      <c r="H243" s="219">
        <v>1</v>
      </c>
      <c r="I243" s="220"/>
      <c r="J243" s="220">
        <f t="shared" si="20"/>
        <v>0</v>
      </c>
      <c r="K243" s="221"/>
      <c r="L243" s="222"/>
      <c r="M243" s="223" t="s">
        <v>1</v>
      </c>
      <c r="N243" s="224" t="s">
        <v>40</v>
      </c>
      <c r="O243" s="196">
        <v>0</v>
      </c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111"/>
      <c r="V243" s="111"/>
      <c r="W243" s="29"/>
      <c r="X243" s="29"/>
      <c r="Y243" s="29"/>
      <c r="Z243" s="29"/>
      <c r="AA243" s="29"/>
      <c r="AB243" s="29"/>
      <c r="AC243" s="29"/>
      <c r="AD243" s="29"/>
      <c r="AE243" s="29"/>
      <c r="AR243" s="99" t="s">
        <v>278</v>
      </c>
      <c r="AT243" s="99" t="s">
        <v>1071</v>
      </c>
      <c r="AU243" s="99" t="s">
        <v>83</v>
      </c>
      <c r="AY243" s="18" t="s">
        <v>204</v>
      </c>
      <c r="BE243" s="100">
        <f t="shared" si="24"/>
        <v>0</v>
      </c>
      <c r="BF243" s="100">
        <f t="shared" si="25"/>
        <v>0</v>
      </c>
      <c r="BG243" s="100">
        <f t="shared" si="26"/>
        <v>0</v>
      </c>
      <c r="BH243" s="100">
        <f t="shared" si="27"/>
        <v>0</v>
      </c>
      <c r="BI243" s="100">
        <f t="shared" si="28"/>
        <v>0</v>
      </c>
      <c r="BJ243" s="18" t="s">
        <v>81</v>
      </c>
      <c r="BK243" s="100">
        <f t="shared" si="29"/>
        <v>0</v>
      </c>
      <c r="BL243" s="18" t="s">
        <v>211</v>
      </c>
      <c r="BM243" s="99" t="s">
        <v>913</v>
      </c>
    </row>
    <row r="244" spans="1:65" s="2" customFormat="1" ht="16.5" customHeight="1" x14ac:dyDescent="0.2">
      <c r="A244" s="111"/>
      <c r="B244" s="112"/>
      <c r="C244" s="215" t="s">
        <v>914</v>
      </c>
      <c r="D244" s="215" t="s">
        <v>1071</v>
      </c>
      <c r="E244" s="216" t="s">
        <v>4527</v>
      </c>
      <c r="F244" s="217" t="s">
        <v>4528</v>
      </c>
      <c r="G244" s="218" t="s">
        <v>282</v>
      </c>
      <c r="H244" s="219">
        <v>1</v>
      </c>
      <c r="I244" s="220"/>
      <c r="J244" s="220">
        <f t="shared" si="20"/>
        <v>0</v>
      </c>
      <c r="K244" s="221"/>
      <c r="L244" s="222"/>
      <c r="M244" s="223" t="s">
        <v>1</v>
      </c>
      <c r="N244" s="224" t="s">
        <v>40</v>
      </c>
      <c r="O244" s="196">
        <v>0</v>
      </c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111"/>
      <c r="V244" s="111"/>
      <c r="W244" s="29"/>
      <c r="X244" s="29"/>
      <c r="Y244" s="29"/>
      <c r="Z244" s="29"/>
      <c r="AA244" s="29"/>
      <c r="AB244" s="29"/>
      <c r="AC244" s="29"/>
      <c r="AD244" s="29"/>
      <c r="AE244" s="29"/>
      <c r="AR244" s="99" t="s">
        <v>278</v>
      </c>
      <c r="AT244" s="99" t="s">
        <v>1071</v>
      </c>
      <c r="AU244" s="99" t="s">
        <v>83</v>
      </c>
      <c r="AY244" s="18" t="s">
        <v>204</v>
      </c>
      <c r="BE244" s="100">
        <f t="shared" si="24"/>
        <v>0</v>
      </c>
      <c r="BF244" s="100">
        <f t="shared" si="25"/>
        <v>0</v>
      </c>
      <c r="BG244" s="100">
        <f t="shared" si="26"/>
        <v>0</v>
      </c>
      <c r="BH244" s="100">
        <f t="shared" si="27"/>
        <v>0</v>
      </c>
      <c r="BI244" s="100">
        <f t="shared" si="28"/>
        <v>0</v>
      </c>
      <c r="BJ244" s="18" t="s">
        <v>81</v>
      </c>
      <c r="BK244" s="100">
        <f t="shared" si="29"/>
        <v>0</v>
      </c>
      <c r="BL244" s="18" t="s">
        <v>211</v>
      </c>
      <c r="BM244" s="99" t="s">
        <v>917</v>
      </c>
    </row>
    <row r="245" spans="1:65" s="12" customFormat="1" ht="22.9" customHeight="1" x14ac:dyDescent="0.2">
      <c r="A245" s="176"/>
      <c r="B245" s="177"/>
      <c r="C245" s="176"/>
      <c r="D245" s="178" t="s">
        <v>74</v>
      </c>
      <c r="E245" s="185" t="s">
        <v>4529</v>
      </c>
      <c r="F245" s="185" t="s">
        <v>4530</v>
      </c>
      <c r="G245" s="176"/>
      <c r="H245" s="176"/>
      <c r="I245" s="176"/>
      <c r="J245" s="186">
        <f>BK245</f>
        <v>0</v>
      </c>
      <c r="K245" s="176"/>
      <c r="L245" s="177"/>
      <c r="M245" s="181"/>
      <c r="N245" s="182"/>
      <c r="O245" s="182"/>
      <c r="P245" s="183">
        <f>SUM(P246:P322)</f>
        <v>0</v>
      </c>
      <c r="Q245" s="182"/>
      <c r="R245" s="183">
        <f>SUM(R246:R322)</f>
        <v>0</v>
      </c>
      <c r="S245" s="182"/>
      <c r="T245" s="184">
        <f>SUM(T246:T322)</f>
        <v>0</v>
      </c>
      <c r="U245" s="176"/>
      <c r="V245" s="176"/>
      <c r="AR245" s="96" t="s">
        <v>81</v>
      </c>
      <c r="AT245" s="97" t="s">
        <v>74</v>
      </c>
      <c r="AU245" s="97" t="s">
        <v>81</v>
      </c>
      <c r="AY245" s="96" t="s">
        <v>204</v>
      </c>
      <c r="BK245" s="98">
        <f>SUM(BK246:BK322)</f>
        <v>0</v>
      </c>
    </row>
    <row r="246" spans="1:65" s="2" customFormat="1" ht="21.75" customHeight="1" x14ac:dyDescent="0.2">
      <c r="A246" s="111"/>
      <c r="B246" s="112"/>
      <c r="C246" s="187" t="s">
        <v>564</v>
      </c>
      <c r="D246" s="187" t="s">
        <v>207</v>
      </c>
      <c r="E246" s="188" t="s">
        <v>4531</v>
      </c>
      <c r="F246" s="189" t="s">
        <v>4532</v>
      </c>
      <c r="G246" s="190" t="s">
        <v>1421</v>
      </c>
      <c r="H246" s="191">
        <v>1</v>
      </c>
      <c r="I246" s="192"/>
      <c r="J246" s="192">
        <f>ROUND(I246*H246,2)</f>
        <v>0</v>
      </c>
      <c r="K246" s="193"/>
      <c r="L246" s="112"/>
      <c r="M246" s="194" t="s">
        <v>1</v>
      </c>
      <c r="N246" s="195" t="s">
        <v>40</v>
      </c>
      <c r="O246" s="196">
        <v>0</v>
      </c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111"/>
      <c r="V246" s="111"/>
      <c r="W246" s="29"/>
      <c r="X246" s="29"/>
      <c r="Y246" s="29"/>
      <c r="Z246" s="29"/>
      <c r="AA246" s="29"/>
      <c r="AB246" s="29"/>
      <c r="AC246" s="29"/>
      <c r="AD246" s="29"/>
      <c r="AE246" s="29"/>
      <c r="AR246" s="99" t="s">
        <v>211</v>
      </c>
      <c r="AT246" s="99" t="s">
        <v>207</v>
      </c>
      <c r="AU246" s="99" t="s">
        <v>83</v>
      </c>
      <c r="AY246" s="18" t="s">
        <v>204</v>
      </c>
      <c r="BE246" s="100">
        <f>IF(N246="základní",J246,0)</f>
        <v>0</v>
      </c>
      <c r="BF246" s="100">
        <f>IF(N246="snížená",J246,0)</f>
        <v>0</v>
      </c>
      <c r="BG246" s="100">
        <f>IF(N246="zákl. přenesená",J246,0)</f>
        <v>0</v>
      </c>
      <c r="BH246" s="100">
        <f>IF(N246="sníž. přenesená",J246,0)</f>
        <v>0</v>
      </c>
      <c r="BI246" s="100">
        <f>IF(N246="nulová",J246,0)</f>
        <v>0</v>
      </c>
      <c r="BJ246" s="18" t="s">
        <v>81</v>
      </c>
      <c r="BK246" s="100">
        <f>ROUND(I246*H246,2)</f>
        <v>0</v>
      </c>
      <c r="BL246" s="18" t="s">
        <v>211</v>
      </c>
      <c r="BM246" s="99" t="s">
        <v>920</v>
      </c>
    </row>
    <row r="247" spans="1:65" s="2" customFormat="1" ht="21.75" customHeight="1" x14ac:dyDescent="0.2">
      <c r="A247" s="111"/>
      <c r="B247" s="112"/>
      <c r="C247" s="187" t="s">
        <v>921</v>
      </c>
      <c r="D247" s="187" t="s">
        <v>207</v>
      </c>
      <c r="E247" s="188" t="s">
        <v>4533</v>
      </c>
      <c r="F247" s="189" t="s">
        <v>4534</v>
      </c>
      <c r="G247" s="190" t="s">
        <v>282</v>
      </c>
      <c r="H247" s="191">
        <v>1</v>
      </c>
      <c r="I247" s="192"/>
      <c r="J247" s="192">
        <f>ROUND(I247*H247,2)</f>
        <v>0</v>
      </c>
      <c r="K247" s="193"/>
      <c r="L247" s="112"/>
      <c r="M247" s="194" t="s">
        <v>1</v>
      </c>
      <c r="N247" s="195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211</v>
      </c>
      <c r="AT247" s="99" t="s">
        <v>207</v>
      </c>
      <c r="AU247" s="99" t="s">
        <v>83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211</v>
      </c>
      <c r="BM247" s="99" t="s">
        <v>924</v>
      </c>
    </row>
    <row r="248" spans="1:65" s="2" customFormat="1" ht="21.75" customHeight="1" x14ac:dyDescent="0.2">
      <c r="A248" s="111"/>
      <c r="B248" s="112"/>
      <c r="C248" s="215" t="s">
        <v>570</v>
      </c>
      <c r="D248" s="215" t="s">
        <v>1071</v>
      </c>
      <c r="E248" s="216" t="s">
        <v>4535</v>
      </c>
      <c r="F248" s="217" t="s">
        <v>4536</v>
      </c>
      <c r="G248" s="218" t="s">
        <v>282</v>
      </c>
      <c r="H248" s="219">
        <v>1</v>
      </c>
      <c r="I248" s="220"/>
      <c r="J248" s="220">
        <f>ROUND(I248*H248,2)</f>
        <v>0</v>
      </c>
      <c r="K248" s="221"/>
      <c r="L248" s="222"/>
      <c r="M248" s="223" t="s">
        <v>1</v>
      </c>
      <c r="N248" s="224" t="s">
        <v>40</v>
      </c>
      <c r="O248" s="196">
        <v>0</v>
      </c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111"/>
      <c r="V248" s="111"/>
      <c r="W248" s="29"/>
      <c r="X248" s="29"/>
      <c r="Y248" s="29"/>
      <c r="Z248" s="29"/>
      <c r="AA248" s="29"/>
      <c r="AB248" s="29"/>
      <c r="AC248" s="29"/>
      <c r="AD248" s="29"/>
      <c r="AE248" s="29"/>
      <c r="AR248" s="99" t="s">
        <v>278</v>
      </c>
      <c r="AT248" s="99" t="s">
        <v>1071</v>
      </c>
      <c r="AU248" s="99" t="s">
        <v>83</v>
      </c>
      <c r="AY248" s="18" t="s">
        <v>204</v>
      </c>
      <c r="BE248" s="100">
        <f>IF(N248="základní",J248,0)</f>
        <v>0</v>
      </c>
      <c r="BF248" s="100">
        <f>IF(N248="snížená",J248,0)</f>
        <v>0</v>
      </c>
      <c r="BG248" s="100">
        <f>IF(N248="zákl. přenesená",J248,0)</f>
        <v>0</v>
      </c>
      <c r="BH248" s="100">
        <f>IF(N248="sníž. přenesená",J248,0)</f>
        <v>0</v>
      </c>
      <c r="BI248" s="100">
        <f>IF(N248="nulová",J248,0)</f>
        <v>0</v>
      </c>
      <c r="BJ248" s="18" t="s">
        <v>81</v>
      </c>
      <c r="BK248" s="100">
        <f>ROUND(I248*H248,2)</f>
        <v>0</v>
      </c>
      <c r="BL248" s="18" t="s">
        <v>211</v>
      </c>
      <c r="BM248" s="99" t="s">
        <v>927</v>
      </c>
    </row>
    <row r="249" spans="1:65" s="14" customFormat="1" x14ac:dyDescent="0.2">
      <c r="A249" s="198"/>
      <c r="B249" s="199"/>
      <c r="C249" s="198"/>
      <c r="D249" s="200" t="s">
        <v>212</v>
      </c>
      <c r="E249" s="201" t="s">
        <v>1</v>
      </c>
      <c r="F249" s="202" t="s">
        <v>4537</v>
      </c>
      <c r="G249" s="198"/>
      <c r="H249" s="203">
        <v>1</v>
      </c>
      <c r="I249" s="198"/>
      <c r="J249" s="198"/>
      <c r="K249" s="198"/>
      <c r="L249" s="199"/>
      <c r="M249" s="204"/>
      <c r="N249" s="205"/>
      <c r="O249" s="205"/>
      <c r="P249" s="205"/>
      <c r="Q249" s="205"/>
      <c r="R249" s="205"/>
      <c r="S249" s="205"/>
      <c r="T249" s="206"/>
      <c r="U249" s="198"/>
      <c r="V249" s="198"/>
      <c r="AT249" s="102" t="s">
        <v>212</v>
      </c>
      <c r="AU249" s="102" t="s">
        <v>83</v>
      </c>
      <c r="AV249" s="14" t="s">
        <v>83</v>
      </c>
      <c r="AW249" s="14" t="s">
        <v>32</v>
      </c>
      <c r="AX249" s="14" t="s">
        <v>75</v>
      </c>
      <c r="AY249" s="102" t="s">
        <v>204</v>
      </c>
    </row>
    <row r="250" spans="1:65" s="15" customFormat="1" x14ac:dyDescent="0.2">
      <c r="A250" s="207"/>
      <c r="B250" s="208"/>
      <c r="C250" s="207"/>
      <c r="D250" s="200" t="s">
        <v>212</v>
      </c>
      <c r="E250" s="209" t="s">
        <v>1</v>
      </c>
      <c r="F250" s="210" t="s">
        <v>227</v>
      </c>
      <c r="G250" s="207"/>
      <c r="H250" s="211">
        <v>1</v>
      </c>
      <c r="I250" s="207"/>
      <c r="J250" s="207"/>
      <c r="K250" s="207"/>
      <c r="L250" s="208"/>
      <c r="M250" s="212"/>
      <c r="N250" s="213"/>
      <c r="O250" s="213"/>
      <c r="P250" s="213"/>
      <c r="Q250" s="213"/>
      <c r="R250" s="213"/>
      <c r="S250" s="213"/>
      <c r="T250" s="214"/>
      <c r="U250" s="207"/>
      <c r="V250" s="207"/>
      <c r="AT250" s="103" t="s">
        <v>212</v>
      </c>
      <c r="AU250" s="103" t="s">
        <v>83</v>
      </c>
      <c r="AV250" s="15" t="s">
        <v>211</v>
      </c>
      <c r="AW250" s="15" t="s">
        <v>32</v>
      </c>
      <c r="AX250" s="15" t="s">
        <v>81</v>
      </c>
      <c r="AY250" s="103" t="s">
        <v>204</v>
      </c>
    </row>
    <row r="251" spans="1:65" s="2" customFormat="1" ht="24.2" customHeight="1" x14ac:dyDescent="0.2">
      <c r="A251" s="111"/>
      <c r="B251" s="112"/>
      <c r="C251" s="187" t="s">
        <v>930</v>
      </c>
      <c r="D251" s="187" t="s">
        <v>207</v>
      </c>
      <c r="E251" s="188" t="s">
        <v>4538</v>
      </c>
      <c r="F251" s="189" t="s">
        <v>4539</v>
      </c>
      <c r="G251" s="190" t="s">
        <v>282</v>
      </c>
      <c r="H251" s="191">
        <v>1</v>
      </c>
      <c r="I251" s="192"/>
      <c r="J251" s="192">
        <f>ROUND(I251*H251,2)</f>
        <v>0</v>
      </c>
      <c r="K251" s="193"/>
      <c r="L251" s="112"/>
      <c r="M251" s="194" t="s">
        <v>1</v>
      </c>
      <c r="N251" s="195" t="s">
        <v>40</v>
      </c>
      <c r="O251" s="196">
        <v>0</v>
      </c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111"/>
      <c r="V251" s="111"/>
      <c r="W251" s="29"/>
      <c r="X251" s="29"/>
      <c r="Y251" s="29"/>
      <c r="Z251" s="29"/>
      <c r="AA251" s="29"/>
      <c r="AB251" s="29"/>
      <c r="AC251" s="29"/>
      <c r="AD251" s="29"/>
      <c r="AE251" s="29"/>
      <c r="AR251" s="99" t="s">
        <v>211</v>
      </c>
      <c r="AT251" s="99" t="s">
        <v>207</v>
      </c>
      <c r="AU251" s="99" t="s">
        <v>83</v>
      </c>
      <c r="AY251" s="18" t="s">
        <v>204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8" t="s">
        <v>81</v>
      </c>
      <c r="BK251" s="100">
        <f>ROUND(I251*H251,2)</f>
        <v>0</v>
      </c>
      <c r="BL251" s="18" t="s">
        <v>211</v>
      </c>
      <c r="BM251" s="99" t="s">
        <v>933</v>
      </c>
    </row>
    <row r="252" spans="1:65" s="2" customFormat="1" ht="24.2" customHeight="1" x14ac:dyDescent="0.2">
      <c r="A252" s="111"/>
      <c r="B252" s="112"/>
      <c r="C252" s="215" t="s">
        <v>576</v>
      </c>
      <c r="D252" s="215" t="s">
        <v>1071</v>
      </c>
      <c r="E252" s="216" t="s">
        <v>4540</v>
      </c>
      <c r="F252" s="217" t="s">
        <v>4541</v>
      </c>
      <c r="G252" s="218" t="s">
        <v>282</v>
      </c>
      <c r="H252" s="219">
        <v>1</v>
      </c>
      <c r="I252" s="220"/>
      <c r="J252" s="220">
        <f>ROUND(I252*H252,2)</f>
        <v>0</v>
      </c>
      <c r="K252" s="221"/>
      <c r="L252" s="222"/>
      <c r="M252" s="223" t="s">
        <v>1</v>
      </c>
      <c r="N252" s="224" t="s">
        <v>40</v>
      </c>
      <c r="O252" s="196">
        <v>0</v>
      </c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111"/>
      <c r="V252" s="111"/>
      <c r="W252" s="29"/>
      <c r="X252" s="29"/>
      <c r="Y252" s="29"/>
      <c r="Z252" s="29"/>
      <c r="AA252" s="29"/>
      <c r="AB252" s="29"/>
      <c r="AC252" s="29"/>
      <c r="AD252" s="29"/>
      <c r="AE252" s="29"/>
      <c r="AR252" s="99" t="s">
        <v>278</v>
      </c>
      <c r="AT252" s="99" t="s">
        <v>1071</v>
      </c>
      <c r="AU252" s="99" t="s">
        <v>83</v>
      </c>
      <c r="AY252" s="18" t="s">
        <v>204</v>
      </c>
      <c r="BE252" s="100">
        <f>IF(N252="základní",J252,0)</f>
        <v>0</v>
      </c>
      <c r="BF252" s="100">
        <f>IF(N252="snížená",J252,0)</f>
        <v>0</v>
      </c>
      <c r="BG252" s="100">
        <f>IF(N252="zákl. přenesená",J252,0)</f>
        <v>0</v>
      </c>
      <c r="BH252" s="100">
        <f>IF(N252="sníž. přenesená",J252,0)</f>
        <v>0</v>
      </c>
      <c r="BI252" s="100">
        <f>IF(N252="nulová",J252,0)</f>
        <v>0</v>
      </c>
      <c r="BJ252" s="18" t="s">
        <v>81</v>
      </c>
      <c r="BK252" s="100">
        <f>ROUND(I252*H252,2)</f>
        <v>0</v>
      </c>
      <c r="BL252" s="18" t="s">
        <v>211</v>
      </c>
      <c r="BM252" s="99" t="s">
        <v>939</v>
      </c>
    </row>
    <row r="253" spans="1:65" s="14" customFormat="1" x14ac:dyDescent="0.2">
      <c r="A253" s="198"/>
      <c r="B253" s="199"/>
      <c r="C253" s="198"/>
      <c r="D253" s="200" t="s">
        <v>212</v>
      </c>
      <c r="E253" s="201" t="s">
        <v>1</v>
      </c>
      <c r="F253" s="202" t="s">
        <v>4542</v>
      </c>
      <c r="G253" s="198"/>
      <c r="H253" s="203">
        <v>1</v>
      </c>
      <c r="I253" s="198"/>
      <c r="J253" s="198"/>
      <c r="K253" s="198"/>
      <c r="L253" s="199"/>
      <c r="M253" s="204"/>
      <c r="N253" s="205"/>
      <c r="O253" s="205"/>
      <c r="P253" s="205"/>
      <c r="Q253" s="205"/>
      <c r="R253" s="205"/>
      <c r="S253" s="205"/>
      <c r="T253" s="206"/>
      <c r="U253" s="198"/>
      <c r="V253" s="198"/>
      <c r="AT253" s="102" t="s">
        <v>212</v>
      </c>
      <c r="AU253" s="102" t="s">
        <v>83</v>
      </c>
      <c r="AV253" s="14" t="s">
        <v>83</v>
      </c>
      <c r="AW253" s="14" t="s">
        <v>32</v>
      </c>
      <c r="AX253" s="14" t="s">
        <v>75</v>
      </c>
      <c r="AY253" s="102" t="s">
        <v>204</v>
      </c>
    </row>
    <row r="254" spans="1:65" s="15" customFormat="1" x14ac:dyDescent="0.2">
      <c r="A254" s="207"/>
      <c r="B254" s="208"/>
      <c r="C254" s="207"/>
      <c r="D254" s="200" t="s">
        <v>212</v>
      </c>
      <c r="E254" s="209" t="s">
        <v>1</v>
      </c>
      <c r="F254" s="210" t="s">
        <v>227</v>
      </c>
      <c r="G254" s="207"/>
      <c r="H254" s="211">
        <v>1</v>
      </c>
      <c r="I254" s="207"/>
      <c r="J254" s="207"/>
      <c r="K254" s="207"/>
      <c r="L254" s="208"/>
      <c r="M254" s="212"/>
      <c r="N254" s="213"/>
      <c r="O254" s="213"/>
      <c r="P254" s="213"/>
      <c r="Q254" s="213"/>
      <c r="R254" s="213"/>
      <c r="S254" s="213"/>
      <c r="T254" s="214"/>
      <c r="U254" s="207"/>
      <c r="V254" s="207"/>
      <c r="AT254" s="103" t="s">
        <v>212</v>
      </c>
      <c r="AU254" s="103" t="s">
        <v>83</v>
      </c>
      <c r="AV254" s="15" t="s">
        <v>211</v>
      </c>
      <c r="AW254" s="15" t="s">
        <v>32</v>
      </c>
      <c r="AX254" s="15" t="s">
        <v>81</v>
      </c>
      <c r="AY254" s="103" t="s">
        <v>204</v>
      </c>
    </row>
    <row r="255" spans="1:65" s="2" customFormat="1" ht="33" customHeight="1" x14ac:dyDescent="0.2">
      <c r="A255" s="111"/>
      <c r="B255" s="112"/>
      <c r="C255" s="187" t="s">
        <v>943</v>
      </c>
      <c r="D255" s="187" t="s">
        <v>207</v>
      </c>
      <c r="E255" s="188" t="s">
        <v>4543</v>
      </c>
      <c r="F255" s="189" t="s">
        <v>4544</v>
      </c>
      <c r="G255" s="190" t="s">
        <v>282</v>
      </c>
      <c r="H255" s="191">
        <v>7</v>
      </c>
      <c r="I255" s="192"/>
      <c r="J255" s="192">
        <f>ROUND(I255*H255,2)</f>
        <v>0</v>
      </c>
      <c r="K255" s="193"/>
      <c r="L255" s="112"/>
      <c r="M255" s="194" t="s">
        <v>1</v>
      </c>
      <c r="N255" s="195" t="s">
        <v>40</v>
      </c>
      <c r="O255" s="196">
        <v>0</v>
      </c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111"/>
      <c r="V255" s="111"/>
      <c r="W255" s="29"/>
      <c r="X255" s="29"/>
      <c r="Y255" s="29"/>
      <c r="Z255" s="29"/>
      <c r="AA255" s="29"/>
      <c r="AB255" s="29"/>
      <c r="AC255" s="29"/>
      <c r="AD255" s="29"/>
      <c r="AE255" s="29"/>
      <c r="AR255" s="99" t="s">
        <v>211</v>
      </c>
      <c r="AT255" s="99" t="s">
        <v>207</v>
      </c>
      <c r="AU255" s="99" t="s">
        <v>83</v>
      </c>
      <c r="AY255" s="18" t="s">
        <v>204</v>
      </c>
      <c r="BE255" s="100">
        <f>IF(N255="základní",J255,0)</f>
        <v>0</v>
      </c>
      <c r="BF255" s="100">
        <f>IF(N255="snížená",J255,0)</f>
        <v>0</v>
      </c>
      <c r="BG255" s="100">
        <f>IF(N255="zákl. přenesená",J255,0)</f>
        <v>0</v>
      </c>
      <c r="BH255" s="100">
        <f>IF(N255="sníž. přenesená",J255,0)</f>
        <v>0</v>
      </c>
      <c r="BI255" s="100">
        <f>IF(N255="nulová",J255,0)</f>
        <v>0</v>
      </c>
      <c r="BJ255" s="18" t="s">
        <v>81</v>
      </c>
      <c r="BK255" s="100">
        <f>ROUND(I255*H255,2)</f>
        <v>0</v>
      </c>
      <c r="BL255" s="18" t="s">
        <v>211</v>
      </c>
      <c r="BM255" s="99" t="s">
        <v>946</v>
      </c>
    </row>
    <row r="256" spans="1:65" s="2" customFormat="1" ht="24.2" customHeight="1" x14ac:dyDescent="0.2">
      <c r="A256" s="111"/>
      <c r="B256" s="112"/>
      <c r="C256" s="215" t="s">
        <v>581</v>
      </c>
      <c r="D256" s="215" t="s">
        <v>1071</v>
      </c>
      <c r="E256" s="216" t="s">
        <v>4545</v>
      </c>
      <c r="F256" s="217" t="s">
        <v>4546</v>
      </c>
      <c r="G256" s="218" t="s">
        <v>282</v>
      </c>
      <c r="H256" s="219">
        <v>7</v>
      </c>
      <c r="I256" s="220"/>
      <c r="J256" s="220">
        <f>ROUND(I256*H256,2)</f>
        <v>0</v>
      </c>
      <c r="K256" s="221"/>
      <c r="L256" s="222"/>
      <c r="M256" s="223" t="s">
        <v>1</v>
      </c>
      <c r="N256" s="224" t="s">
        <v>40</v>
      </c>
      <c r="O256" s="196">
        <v>0</v>
      </c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111"/>
      <c r="V256" s="111"/>
      <c r="W256" s="29"/>
      <c r="X256" s="29"/>
      <c r="Y256" s="29"/>
      <c r="Z256" s="29"/>
      <c r="AA256" s="29"/>
      <c r="AB256" s="29"/>
      <c r="AC256" s="29"/>
      <c r="AD256" s="29"/>
      <c r="AE256" s="29"/>
      <c r="AR256" s="99" t="s">
        <v>278</v>
      </c>
      <c r="AT256" s="99" t="s">
        <v>1071</v>
      </c>
      <c r="AU256" s="99" t="s">
        <v>83</v>
      </c>
      <c r="AY256" s="18" t="s">
        <v>204</v>
      </c>
      <c r="BE256" s="100">
        <f>IF(N256="základní",J256,0)</f>
        <v>0</v>
      </c>
      <c r="BF256" s="100">
        <f>IF(N256="snížená",J256,0)</f>
        <v>0</v>
      </c>
      <c r="BG256" s="100">
        <f>IF(N256="zákl. přenesená",J256,0)</f>
        <v>0</v>
      </c>
      <c r="BH256" s="100">
        <f>IF(N256="sníž. přenesená",J256,0)</f>
        <v>0</v>
      </c>
      <c r="BI256" s="100">
        <f>IF(N256="nulová",J256,0)</f>
        <v>0</v>
      </c>
      <c r="BJ256" s="18" t="s">
        <v>81</v>
      </c>
      <c r="BK256" s="100">
        <f>ROUND(I256*H256,2)</f>
        <v>0</v>
      </c>
      <c r="BL256" s="18" t="s">
        <v>211</v>
      </c>
      <c r="BM256" s="99" t="s">
        <v>950</v>
      </c>
    </row>
    <row r="257" spans="1:65" s="14" customFormat="1" x14ac:dyDescent="0.2">
      <c r="A257" s="198"/>
      <c r="B257" s="199"/>
      <c r="C257" s="198"/>
      <c r="D257" s="200" t="s">
        <v>212</v>
      </c>
      <c r="E257" s="201" t="s">
        <v>1</v>
      </c>
      <c r="F257" s="202" t="s">
        <v>4547</v>
      </c>
      <c r="G257" s="198"/>
      <c r="H257" s="203">
        <v>4</v>
      </c>
      <c r="I257" s="198"/>
      <c r="J257" s="198"/>
      <c r="K257" s="198"/>
      <c r="L257" s="199"/>
      <c r="M257" s="204"/>
      <c r="N257" s="205"/>
      <c r="O257" s="205"/>
      <c r="P257" s="205"/>
      <c r="Q257" s="205"/>
      <c r="R257" s="205"/>
      <c r="S257" s="205"/>
      <c r="T257" s="206"/>
      <c r="U257" s="198"/>
      <c r="V257" s="198"/>
      <c r="AT257" s="102" t="s">
        <v>212</v>
      </c>
      <c r="AU257" s="102" t="s">
        <v>83</v>
      </c>
      <c r="AV257" s="14" t="s">
        <v>83</v>
      </c>
      <c r="AW257" s="14" t="s">
        <v>32</v>
      </c>
      <c r="AX257" s="14" t="s">
        <v>75</v>
      </c>
      <c r="AY257" s="102" t="s">
        <v>204</v>
      </c>
    </row>
    <row r="258" spans="1:65" s="14" customFormat="1" x14ac:dyDescent="0.2">
      <c r="A258" s="198"/>
      <c r="B258" s="199"/>
      <c r="C258" s="198"/>
      <c r="D258" s="200" t="s">
        <v>212</v>
      </c>
      <c r="E258" s="201" t="s">
        <v>1</v>
      </c>
      <c r="F258" s="202" t="s">
        <v>4548</v>
      </c>
      <c r="G258" s="198"/>
      <c r="H258" s="203">
        <v>3</v>
      </c>
      <c r="I258" s="198"/>
      <c r="J258" s="198"/>
      <c r="K258" s="198"/>
      <c r="L258" s="199"/>
      <c r="M258" s="204"/>
      <c r="N258" s="205"/>
      <c r="O258" s="205"/>
      <c r="P258" s="205"/>
      <c r="Q258" s="205"/>
      <c r="R258" s="205"/>
      <c r="S258" s="205"/>
      <c r="T258" s="206"/>
      <c r="U258" s="198"/>
      <c r="V258" s="198"/>
      <c r="AT258" s="102" t="s">
        <v>212</v>
      </c>
      <c r="AU258" s="102" t="s">
        <v>83</v>
      </c>
      <c r="AV258" s="14" t="s">
        <v>83</v>
      </c>
      <c r="AW258" s="14" t="s">
        <v>32</v>
      </c>
      <c r="AX258" s="14" t="s">
        <v>75</v>
      </c>
      <c r="AY258" s="102" t="s">
        <v>204</v>
      </c>
    </row>
    <row r="259" spans="1:65" s="15" customFormat="1" x14ac:dyDescent="0.2">
      <c r="A259" s="207"/>
      <c r="B259" s="208"/>
      <c r="C259" s="207"/>
      <c r="D259" s="200" t="s">
        <v>212</v>
      </c>
      <c r="E259" s="209" t="s">
        <v>1</v>
      </c>
      <c r="F259" s="210" t="s">
        <v>227</v>
      </c>
      <c r="G259" s="207"/>
      <c r="H259" s="211">
        <v>7</v>
      </c>
      <c r="I259" s="207"/>
      <c r="J259" s="207"/>
      <c r="K259" s="207"/>
      <c r="L259" s="208"/>
      <c r="M259" s="212"/>
      <c r="N259" s="213"/>
      <c r="O259" s="213"/>
      <c r="P259" s="213"/>
      <c r="Q259" s="213"/>
      <c r="R259" s="213"/>
      <c r="S259" s="213"/>
      <c r="T259" s="214"/>
      <c r="U259" s="207"/>
      <c r="V259" s="207"/>
      <c r="AT259" s="103" t="s">
        <v>212</v>
      </c>
      <c r="AU259" s="103" t="s">
        <v>83</v>
      </c>
      <c r="AV259" s="15" t="s">
        <v>211</v>
      </c>
      <c r="AW259" s="15" t="s">
        <v>32</v>
      </c>
      <c r="AX259" s="15" t="s">
        <v>81</v>
      </c>
      <c r="AY259" s="103" t="s">
        <v>204</v>
      </c>
    </row>
    <row r="260" spans="1:65" s="2" customFormat="1" ht="33" customHeight="1" x14ac:dyDescent="0.2">
      <c r="A260" s="111"/>
      <c r="B260" s="112"/>
      <c r="C260" s="187" t="s">
        <v>952</v>
      </c>
      <c r="D260" s="187" t="s">
        <v>207</v>
      </c>
      <c r="E260" s="188" t="s">
        <v>4549</v>
      </c>
      <c r="F260" s="189" t="s">
        <v>4550</v>
      </c>
      <c r="G260" s="190" t="s">
        <v>282</v>
      </c>
      <c r="H260" s="191">
        <v>11</v>
      </c>
      <c r="I260" s="192"/>
      <c r="J260" s="192">
        <f>ROUND(I260*H260,2)</f>
        <v>0</v>
      </c>
      <c r="K260" s="193"/>
      <c r="L260" s="112"/>
      <c r="M260" s="194" t="s">
        <v>1</v>
      </c>
      <c r="N260" s="195" t="s">
        <v>40</v>
      </c>
      <c r="O260" s="196">
        <v>0</v>
      </c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111"/>
      <c r="V260" s="111"/>
      <c r="W260" s="29"/>
      <c r="X260" s="29"/>
      <c r="Y260" s="29"/>
      <c r="Z260" s="29"/>
      <c r="AA260" s="29"/>
      <c r="AB260" s="29"/>
      <c r="AC260" s="29"/>
      <c r="AD260" s="29"/>
      <c r="AE260" s="29"/>
      <c r="AR260" s="99" t="s">
        <v>211</v>
      </c>
      <c r="AT260" s="99" t="s">
        <v>207</v>
      </c>
      <c r="AU260" s="99" t="s">
        <v>83</v>
      </c>
      <c r="AY260" s="18" t="s">
        <v>204</v>
      </c>
      <c r="BE260" s="100">
        <f>IF(N260="základní",J260,0)</f>
        <v>0</v>
      </c>
      <c r="BF260" s="100">
        <f>IF(N260="snížená",J260,0)</f>
        <v>0</v>
      </c>
      <c r="BG260" s="100">
        <f>IF(N260="zákl. přenesená",J260,0)</f>
        <v>0</v>
      </c>
      <c r="BH260" s="100">
        <f>IF(N260="sníž. přenesená",J260,0)</f>
        <v>0</v>
      </c>
      <c r="BI260" s="100">
        <f>IF(N260="nulová",J260,0)</f>
        <v>0</v>
      </c>
      <c r="BJ260" s="18" t="s">
        <v>81</v>
      </c>
      <c r="BK260" s="100">
        <f>ROUND(I260*H260,2)</f>
        <v>0</v>
      </c>
      <c r="BL260" s="18" t="s">
        <v>211</v>
      </c>
      <c r="BM260" s="99" t="s">
        <v>955</v>
      </c>
    </row>
    <row r="261" spans="1:65" s="14" customFormat="1" x14ac:dyDescent="0.2">
      <c r="A261" s="198"/>
      <c r="B261" s="199"/>
      <c r="C261" s="198"/>
      <c r="D261" s="200" t="s">
        <v>212</v>
      </c>
      <c r="E261" s="201" t="s">
        <v>1</v>
      </c>
      <c r="F261" s="202" t="s">
        <v>4551</v>
      </c>
      <c r="G261" s="198"/>
      <c r="H261" s="203">
        <v>11</v>
      </c>
      <c r="I261" s="198"/>
      <c r="J261" s="198"/>
      <c r="K261" s="198"/>
      <c r="L261" s="199"/>
      <c r="M261" s="204"/>
      <c r="N261" s="205"/>
      <c r="O261" s="205"/>
      <c r="P261" s="205"/>
      <c r="Q261" s="205"/>
      <c r="R261" s="205"/>
      <c r="S261" s="205"/>
      <c r="T261" s="206"/>
      <c r="U261" s="198"/>
      <c r="V261" s="198"/>
      <c r="AT261" s="102" t="s">
        <v>212</v>
      </c>
      <c r="AU261" s="102" t="s">
        <v>83</v>
      </c>
      <c r="AV261" s="14" t="s">
        <v>83</v>
      </c>
      <c r="AW261" s="14" t="s">
        <v>32</v>
      </c>
      <c r="AX261" s="14" t="s">
        <v>75</v>
      </c>
      <c r="AY261" s="102" t="s">
        <v>204</v>
      </c>
    </row>
    <row r="262" spans="1:65" s="15" customFormat="1" x14ac:dyDescent="0.2">
      <c r="A262" s="207"/>
      <c r="B262" s="208"/>
      <c r="C262" s="207"/>
      <c r="D262" s="200" t="s">
        <v>212</v>
      </c>
      <c r="E262" s="209" t="s">
        <v>1</v>
      </c>
      <c r="F262" s="210" t="s">
        <v>227</v>
      </c>
      <c r="G262" s="207"/>
      <c r="H262" s="211">
        <v>11</v>
      </c>
      <c r="I262" s="207"/>
      <c r="J262" s="207"/>
      <c r="K262" s="207"/>
      <c r="L262" s="208"/>
      <c r="M262" s="212"/>
      <c r="N262" s="213"/>
      <c r="O262" s="213"/>
      <c r="P262" s="213"/>
      <c r="Q262" s="213"/>
      <c r="R262" s="213"/>
      <c r="S262" s="213"/>
      <c r="T262" s="214"/>
      <c r="U262" s="207"/>
      <c r="V262" s="207"/>
      <c r="AT262" s="103" t="s">
        <v>212</v>
      </c>
      <c r="AU262" s="103" t="s">
        <v>83</v>
      </c>
      <c r="AV262" s="15" t="s">
        <v>211</v>
      </c>
      <c r="AW262" s="15" t="s">
        <v>32</v>
      </c>
      <c r="AX262" s="15" t="s">
        <v>81</v>
      </c>
      <c r="AY262" s="103" t="s">
        <v>204</v>
      </c>
    </row>
    <row r="263" spans="1:65" s="2" customFormat="1" ht="21.75" customHeight="1" x14ac:dyDescent="0.2">
      <c r="A263" s="111"/>
      <c r="B263" s="112"/>
      <c r="C263" s="215" t="s">
        <v>586</v>
      </c>
      <c r="D263" s="215" t="s">
        <v>1071</v>
      </c>
      <c r="E263" s="216" t="s">
        <v>4552</v>
      </c>
      <c r="F263" s="217" t="s">
        <v>4553</v>
      </c>
      <c r="G263" s="218" t="s">
        <v>282</v>
      </c>
      <c r="H263" s="219">
        <v>11</v>
      </c>
      <c r="I263" s="220"/>
      <c r="J263" s="220">
        <f>ROUND(I263*H263,2)</f>
        <v>0</v>
      </c>
      <c r="K263" s="221"/>
      <c r="L263" s="222"/>
      <c r="M263" s="223" t="s">
        <v>1</v>
      </c>
      <c r="N263" s="224" t="s">
        <v>40</v>
      </c>
      <c r="O263" s="196">
        <v>0</v>
      </c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111"/>
      <c r="V263" s="111"/>
      <c r="W263" s="29"/>
      <c r="X263" s="29"/>
      <c r="Y263" s="29"/>
      <c r="Z263" s="29"/>
      <c r="AA263" s="29"/>
      <c r="AB263" s="29"/>
      <c r="AC263" s="29"/>
      <c r="AD263" s="29"/>
      <c r="AE263" s="29"/>
      <c r="AR263" s="99" t="s">
        <v>278</v>
      </c>
      <c r="AT263" s="99" t="s">
        <v>1071</v>
      </c>
      <c r="AU263" s="99" t="s">
        <v>83</v>
      </c>
      <c r="AY263" s="18" t="s">
        <v>204</v>
      </c>
      <c r="BE263" s="100">
        <f>IF(N263="základní",J263,0)</f>
        <v>0</v>
      </c>
      <c r="BF263" s="100">
        <f>IF(N263="snížená",J263,0)</f>
        <v>0</v>
      </c>
      <c r="BG263" s="100">
        <f>IF(N263="zákl. přenesená",J263,0)</f>
        <v>0</v>
      </c>
      <c r="BH263" s="100">
        <f>IF(N263="sníž. přenesená",J263,0)</f>
        <v>0</v>
      </c>
      <c r="BI263" s="100">
        <f>IF(N263="nulová",J263,0)</f>
        <v>0</v>
      </c>
      <c r="BJ263" s="18" t="s">
        <v>81</v>
      </c>
      <c r="BK263" s="100">
        <f>ROUND(I263*H263,2)</f>
        <v>0</v>
      </c>
      <c r="BL263" s="18" t="s">
        <v>211</v>
      </c>
      <c r="BM263" s="99" t="s">
        <v>959</v>
      </c>
    </row>
    <row r="264" spans="1:65" s="2" customFormat="1" ht="37.9" customHeight="1" x14ac:dyDescent="0.2">
      <c r="A264" s="111"/>
      <c r="B264" s="112"/>
      <c r="C264" s="187" t="s">
        <v>962</v>
      </c>
      <c r="D264" s="187" t="s">
        <v>207</v>
      </c>
      <c r="E264" s="188" t="s">
        <v>4554</v>
      </c>
      <c r="F264" s="189" t="s">
        <v>4555</v>
      </c>
      <c r="G264" s="190" t="s">
        <v>282</v>
      </c>
      <c r="H264" s="191">
        <v>3</v>
      </c>
      <c r="I264" s="192"/>
      <c r="J264" s="192">
        <f>ROUND(I264*H264,2)</f>
        <v>0</v>
      </c>
      <c r="K264" s="193"/>
      <c r="L264" s="112"/>
      <c r="M264" s="194" t="s">
        <v>1</v>
      </c>
      <c r="N264" s="195" t="s">
        <v>40</v>
      </c>
      <c r="O264" s="196">
        <v>0</v>
      </c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111"/>
      <c r="V264" s="111"/>
      <c r="W264" s="29"/>
      <c r="X264" s="29"/>
      <c r="Y264" s="29"/>
      <c r="Z264" s="29"/>
      <c r="AA264" s="29"/>
      <c r="AB264" s="29"/>
      <c r="AC264" s="29"/>
      <c r="AD264" s="29"/>
      <c r="AE264" s="29"/>
      <c r="AR264" s="99" t="s">
        <v>211</v>
      </c>
      <c r="AT264" s="99" t="s">
        <v>207</v>
      </c>
      <c r="AU264" s="99" t="s">
        <v>83</v>
      </c>
      <c r="AY264" s="18" t="s">
        <v>204</v>
      </c>
      <c r="BE264" s="100">
        <f>IF(N264="základní",J264,0)</f>
        <v>0</v>
      </c>
      <c r="BF264" s="100">
        <f>IF(N264="snížená",J264,0)</f>
        <v>0</v>
      </c>
      <c r="BG264" s="100">
        <f>IF(N264="zákl. přenesená",J264,0)</f>
        <v>0</v>
      </c>
      <c r="BH264" s="100">
        <f>IF(N264="sníž. přenesená",J264,0)</f>
        <v>0</v>
      </c>
      <c r="BI264" s="100">
        <f>IF(N264="nulová",J264,0)</f>
        <v>0</v>
      </c>
      <c r="BJ264" s="18" t="s">
        <v>81</v>
      </c>
      <c r="BK264" s="100">
        <f>ROUND(I264*H264,2)</f>
        <v>0</v>
      </c>
      <c r="BL264" s="18" t="s">
        <v>211</v>
      </c>
      <c r="BM264" s="99" t="s">
        <v>965</v>
      </c>
    </row>
    <row r="265" spans="1:65" s="14" customFormat="1" x14ac:dyDescent="0.2">
      <c r="A265" s="198"/>
      <c r="B265" s="199"/>
      <c r="C265" s="198"/>
      <c r="D265" s="200" t="s">
        <v>212</v>
      </c>
      <c r="E265" s="201" t="s">
        <v>1</v>
      </c>
      <c r="F265" s="202" t="s">
        <v>4556</v>
      </c>
      <c r="G265" s="198"/>
      <c r="H265" s="203">
        <v>3</v>
      </c>
      <c r="I265" s="198"/>
      <c r="J265" s="198"/>
      <c r="K265" s="198"/>
      <c r="L265" s="199"/>
      <c r="M265" s="204"/>
      <c r="N265" s="205"/>
      <c r="O265" s="205"/>
      <c r="P265" s="205"/>
      <c r="Q265" s="205"/>
      <c r="R265" s="205"/>
      <c r="S265" s="205"/>
      <c r="T265" s="206"/>
      <c r="U265" s="198"/>
      <c r="V265" s="198"/>
      <c r="AT265" s="102" t="s">
        <v>212</v>
      </c>
      <c r="AU265" s="102" t="s">
        <v>83</v>
      </c>
      <c r="AV265" s="14" t="s">
        <v>83</v>
      </c>
      <c r="AW265" s="14" t="s">
        <v>32</v>
      </c>
      <c r="AX265" s="14" t="s">
        <v>75</v>
      </c>
      <c r="AY265" s="102" t="s">
        <v>204</v>
      </c>
    </row>
    <row r="266" spans="1:65" s="15" customFormat="1" x14ac:dyDescent="0.2">
      <c r="A266" s="207"/>
      <c r="B266" s="208"/>
      <c r="C266" s="207"/>
      <c r="D266" s="200" t="s">
        <v>212</v>
      </c>
      <c r="E266" s="209" t="s">
        <v>1</v>
      </c>
      <c r="F266" s="210" t="s">
        <v>227</v>
      </c>
      <c r="G266" s="207"/>
      <c r="H266" s="211">
        <v>3</v>
      </c>
      <c r="I266" s="207"/>
      <c r="J266" s="207"/>
      <c r="K266" s="207"/>
      <c r="L266" s="208"/>
      <c r="M266" s="212"/>
      <c r="N266" s="213"/>
      <c r="O266" s="213"/>
      <c r="P266" s="213"/>
      <c r="Q266" s="213"/>
      <c r="R266" s="213"/>
      <c r="S266" s="213"/>
      <c r="T266" s="214"/>
      <c r="U266" s="207"/>
      <c r="V266" s="207"/>
      <c r="AT266" s="103" t="s">
        <v>212</v>
      </c>
      <c r="AU266" s="103" t="s">
        <v>83</v>
      </c>
      <c r="AV266" s="15" t="s">
        <v>211</v>
      </c>
      <c r="AW266" s="15" t="s">
        <v>32</v>
      </c>
      <c r="AX266" s="15" t="s">
        <v>81</v>
      </c>
      <c r="AY266" s="103" t="s">
        <v>204</v>
      </c>
    </row>
    <row r="267" spans="1:65" s="2" customFormat="1" ht="16.5" customHeight="1" x14ac:dyDescent="0.2">
      <c r="A267" s="111"/>
      <c r="B267" s="112"/>
      <c r="C267" s="215" t="s">
        <v>593</v>
      </c>
      <c r="D267" s="215" t="s">
        <v>1071</v>
      </c>
      <c r="E267" s="216" t="s">
        <v>4557</v>
      </c>
      <c r="F267" s="217" t="s">
        <v>4558</v>
      </c>
      <c r="G267" s="218" t="s">
        <v>282</v>
      </c>
      <c r="H267" s="219">
        <v>3</v>
      </c>
      <c r="I267" s="220"/>
      <c r="J267" s="220">
        <f>ROUND(I267*H267,2)</f>
        <v>0</v>
      </c>
      <c r="K267" s="221"/>
      <c r="L267" s="222"/>
      <c r="M267" s="223" t="s">
        <v>1</v>
      </c>
      <c r="N267" s="224" t="s">
        <v>40</v>
      </c>
      <c r="O267" s="196">
        <v>0</v>
      </c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111"/>
      <c r="V267" s="111"/>
      <c r="W267" s="29"/>
      <c r="X267" s="29"/>
      <c r="Y267" s="29"/>
      <c r="Z267" s="29"/>
      <c r="AA267" s="29"/>
      <c r="AB267" s="29"/>
      <c r="AC267" s="29"/>
      <c r="AD267" s="29"/>
      <c r="AE267" s="29"/>
      <c r="AR267" s="99" t="s">
        <v>278</v>
      </c>
      <c r="AT267" s="99" t="s">
        <v>1071</v>
      </c>
      <c r="AU267" s="99" t="s">
        <v>83</v>
      </c>
      <c r="AY267" s="18" t="s">
        <v>204</v>
      </c>
      <c r="BE267" s="100">
        <f>IF(N267="základní",J267,0)</f>
        <v>0</v>
      </c>
      <c r="BF267" s="100">
        <f>IF(N267="snížená",J267,0)</f>
        <v>0</v>
      </c>
      <c r="BG267" s="100">
        <f>IF(N267="zákl. přenesená",J267,0)</f>
        <v>0</v>
      </c>
      <c r="BH267" s="100">
        <f>IF(N267="sníž. přenesená",J267,0)</f>
        <v>0</v>
      </c>
      <c r="BI267" s="100">
        <f>IF(N267="nulová",J267,0)</f>
        <v>0</v>
      </c>
      <c r="BJ267" s="18" t="s">
        <v>81</v>
      </c>
      <c r="BK267" s="100">
        <f>ROUND(I267*H267,2)</f>
        <v>0</v>
      </c>
      <c r="BL267" s="18" t="s">
        <v>211</v>
      </c>
      <c r="BM267" s="99" t="s">
        <v>968</v>
      </c>
    </row>
    <row r="268" spans="1:65" s="2" customFormat="1" ht="24.2" customHeight="1" x14ac:dyDescent="0.2">
      <c r="A268" s="111"/>
      <c r="B268" s="112"/>
      <c r="C268" s="187" t="s">
        <v>971</v>
      </c>
      <c r="D268" s="187" t="s">
        <v>207</v>
      </c>
      <c r="E268" s="188" t="s">
        <v>4559</v>
      </c>
      <c r="F268" s="189" t="s">
        <v>4560</v>
      </c>
      <c r="G268" s="190" t="s">
        <v>282</v>
      </c>
      <c r="H268" s="191">
        <v>3</v>
      </c>
      <c r="I268" s="192"/>
      <c r="J268" s="192">
        <f>ROUND(I268*H268,2)</f>
        <v>0</v>
      </c>
      <c r="K268" s="193"/>
      <c r="L268" s="112"/>
      <c r="M268" s="194" t="s">
        <v>1</v>
      </c>
      <c r="N268" s="195" t="s">
        <v>40</v>
      </c>
      <c r="O268" s="196">
        <v>0</v>
      </c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111"/>
      <c r="V268" s="111"/>
      <c r="W268" s="29"/>
      <c r="X268" s="29"/>
      <c r="Y268" s="29"/>
      <c r="Z268" s="29"/>
      <c r="AA268" s="29"/>
      <c r="AB268" s="29"/>
      <c r="AC268" s="29"/>
      <c r="AD268" s="29"/>
      <c r="AE268" s="29"/>
      <c r="AR268" s="99" t="s">
        <v>211</v>
      </c>
      <c r="AT268" s="99" t="s">
        <v>207</v>
      </c>
      <c r="AU268" s="99" t="s">
        <v>83</v>
      </c>
      <c r="AY268" s="18" t="s">
        <v>204</v>
      </c>
      <c r="BE268" s="100">
        <f>IF(N268="základní",J268,0)</f>
        <v>0</v>
      </c>
      <c r="BF268" s="100">
        <f>IF(N268="snížená",J268,0)</f>
        <v>0</v>
      </c>
      <c r="BG268" s="100">
        <f>IF(N268="zákl. přenesená",J268,0)</f>
        <v>0</v>
      </c>
      <c r="BH268" s="100">
        <f>IF(N268="sníž. přenesená",J268,0)</f>
        <v>0</v>
      </c>
      <c r="BI268" s="100">
        <f>IF(N268="nulová",J268,0)</f>
        <v>0</v>
      </c>
      <c r="BJ268" s="18" t="s">
        <v>81</v>
      </c>
      <c r="BK268" s="100">
        <f>ROUND(I268*H268,2)</f>
        <v>0</v>
      </c>
      <c r="BL268" s="18" t="s">
        <v>211</v>
      </c>
      <c r="BM268" s="99" t="s">
        <v>974</v>
      </c>
    </row>
    <row r="269" spans="1:65" s="14" customFormat="1" x14ac:dyDescent="0.2">
      <c r="A269" s="198"/>
      <c r="B269" s="199"/>
      <c r="C269" s="198"/>
      <c r="D269" s="200" t="s">
        <v>212</v>
      </c>
      <c r="E269" s="201" t="s">
        <v>1</v>
      </c>
      <c r="F269" s="202" t="s">
        <v>4561</v>
      </c>
      <c r="G269" s="198"/>
      <c r="H269" s="203">
        <v>3</v>
      </c>
      <c r="I269" s="198"/>
      <c r="J269" s="198"/>
      <c r="K269" s="198"/>
      <c r="L269" s="199"/>
      <c r="M269" s="204"/>
      <c r="N269" s="205"/>
      <c r="O269" s="205"/>
      <c r="P269" s="205"/>
      <c r="Q269" s="205"/>
      <c r="R269" s="205"/>
      <c r="S269" s="205"/>
      <c r="T269" s="206"/>
      <c r="U269" s="198"/>
      <c r="V269" s="198"/>
      <c r="AT269" s="102" t="s">
        <v>212</v>
      </c>
      <c r="AU269" s="102" t="s">
        <v>83</v>
      </c>
      <c r="AV269" s="14" t="s">
        <v>83</v>
      </c>
      <c r="AW269" s="14" t="s">
        <v>32</v>
      </c>
      <c r="AX269" s="14" t="s">
        <v>75</v>
      </c>
      <c r="AY269" s="102" t="s">
        <v>204</v>
      </c>
    </row>
    <row r="270" spans="1:65" s="15" customFormat="1" x14ac:dyDescent="0.2">
      <c r="A270" s="207"/>
      <c r="B270" s="208"/>
      <c r="C270" s="207"/>
      <c r="D270" s="200" t="s">
        <v>212</v>
      </c>
      <c r="E270" s="209" t="s">
        <v>1</v>
      </c>
      <c r="F270" s="210" t="s">
        <v>227</v>
      </c>
      <c r="G270" s="207"/>
      <c r="H270" s="211">
        <v>3</v>
      </c>
      <c r="I270" s="207"/>
      <c r="J270" s="207"/>
      <c r="K270" s="207"/>
      <c r="L270" s="208"/>
      <c r="M270" s="212"/>
      <c r="N270" s="213"/>
      <c r="O270" s="213"/>
      <c r="P270" s="213"/>
      <c r="Q270" s="213"/>
      <c r="R270" s="213"/>
      <c r="S270" s="213"/>
      <c r="T270" s="214"/>
      <c r="U270" s="207"/>
      <c r="V270" s="207"/>
      <c r="AT270" s="103" t="s">
        <v>212</v>
      </c>
      <c r="AU270" s="103" t="s">
        <v>83</v>
      </c>
      <c r="AV270" s="15" t="s">
        <v>211</v>
      </c>
      <c r="AW270" s="15" t="s">
        <v>32</v>
      </c>
      <c r="AX270" s="15" t="s">
        <v>81</v>
      </c>
      <c r="AY270" s="103" t="s">
        <v>204</v>
      </c>
    </row>
    <row r="271" spans="1:65" s="2" customFormat="1" ht="24.2" customHeight="1" x14ac:dyDescent="0.2">
      <c r="A271" s="111"/>
      <c r="B271" s="112"/>
      <c r="C271" s="215" t="s">
        <v>597</v>
      </c>
      <c r="D271" s="215" t="s">
        <v>1071</v>
      </c>
      <c r="E271" s="216" t="s">
        <v>4562</v>
      </c>
      <c r="F271" s="217" t="s">
        <v>4563</v>
      </c>
      <c r="G271" s="218" t="s">
        <v>282</v>
      </c>
      <c r="H271" s="219">
        <v>3</v>
      </c>
      <c r="I271" s="220"/>
      <c r="J271" s="220">
        <f>ROUND(I271*H271,2)</f>
        <v>0</v>
      </c>
      <c r="K271" s="221"/>
      <c r="L271" s="222"/>
      <c r="M271" s="223" t="s">
        <v>1</v>
      </c>
      <c r="N271" s="224" t="s">
        <v>40</v>
      </c>
      <c r="O271" s="196">
        <v>0</v>
      </c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278</v>
      </c>
      <c r="AT271" s="99" t="s">
        <v>1071</v>
      </c>
      <c r="AU271" s="99" t="s">
        <v>83</v>
      </c>
      <c r="AY271" s="18" t="s">
        <v>204</v>
      </c>
      <c r="BE271" s="100">
        <f>IF(N271="základní",J271,0)</f>
        <v>0</v>
      </c>
      <c r="BF271" s="100">
        <f>IF(N271="snížená",J271,0)</f>
        <v>0</v>
      </c>
      <c r="BG271" s="100">
        <f>IF(N271="zákl. přenesená",J271,0)</f>
        <v>0</v>
      </c>
      <c r="BH271" s="100">
        <f>IF(N271="sníž. přenesená",J271,0)</f>
        <v>0</v>
      </c>
      <c r="BI271" s="100">
        <f>IF(N271="nulová",J271,0)</f>
        <v>0</v>
      </c>
      <c r="BJ271" s="18" t="s">
        <v>81</v>
      </c>
      <c r="BK271" s="100">
        <f>ROUND(I271*H271,2)</f>
        <v>0</v>
      </c>
      <c r="BL271" s="18" t="s">
        <v>211</v>
      </c>
      <c r="BM271" s="99" t="s">
        <v>981</v>
      </c>
    </row>
    <row r="272" spans="1:65" s="2" customFormat="1" ht="24.2" customHeight="1" x14ac:dyDescent="0.2">
      <c r="A272" s="111"/>
      <c r="B272" s="112"/>
      <c r="C272" s="187" t="s">
        <v>984</v>
      </c>
      <c r="D272" s="187" t="s">
        <v>207</v>
      </c>
      <c r="E272" s="188" t="s">
        <v>4564</v>
      </c>
      <c r="F272" s="189" t="s">
        <v>4565</v>
      </c>
      <c r="G272" s="190" t="s">
        <v>282</v>
      </c>
      <c r="H272" s="191">
        <v>2</v>
      </c>
      <c r="I272" s="192"/>
      <c r="J272" s="192">
        <f>ROUND(I272*H272,2)</f>
        <v>0</v>
      </c>
      <c r="K272" s="193"/>
      <c r="L272" s="112"/>
      <c r="M272" s="194" t="s">
        <v>1</v>
      </c>
      <c r="N272" s="195" t="s">
        <v>40</v>
      </c>
      <c r="O272" s="196">
        <v>0</v>
      </c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111"/>
      <c r="V272" s="111"/>
      <c r="W272" s="29"/>
      <c r="X272" s="29"/>
      <c r="Y272" s="29"/>
      <c r="Z272" s="29"/>
      <c r="AA272" s="29"/>
      <c r="AB272" s="29"/>
      <c r="AC272" s="29"/>
      <c r="AD272" s="29"/>
      <c r="AE272" s="29"/>
      <c r="AR272" s="99" t="s">
        <v>211</v>
      </c>
      <c r="AT272" s="99" t="s">
        <v>207</v>
      </c>
      <c r="AU272" s="99" t="s">
        <v>83</v>
      </c>
      <c r="AY272" s="18" t="s">
        <v>204</v>
      </c>
      <c r="BE272" s="100">
        <f>IF(N272="základní",J272,0)</f>
        <v>0</v>
      </c>
      <c r="BF272" s="100">
        <f>IF(N272="snížená",J272,0)</f>
        <v>0</v>
      </c>
      <c r="BG272" s="100">
        <f>IF(N272="zákl. přenesená",J272,0)</f>
        <v>0</v>
      </c>
      <c r="BH272" s="100">
        <f>IF(N272="sníž. přenesená",J272,0)</f>
        <v>0</v>
      </c>
      <c r="BI272" s="100">
        <f>IF(N272="nulová",J272,0)</f>
        <v>0</v>
      </c>
      <c r="BJ272" s="18" t="s">
        <v>81</v>
      </c>
      <c r="BK272" s="100">
        <f>ROUND(I272*H272,2)</f>
        <v>0</v>
      </c>
      <c r="BL272" s="18" t="s">
        <v>211</v>
      </c>
      <c r="BM272" s="99" t="s">
        <v>987</v>
      </c>
    </row>
    <row r="273" spans="1:65" s="14" customFormat="1" x14ac:dyDescent="0.2">
      <c r="A273" s="198"/>
      <c r="B273" s="199"/>
      <c r="C273" s="198"/>
      <c r="D273" s="200" t="s">
        <v>212</v>
      </c>
      <c r="E273" s="201" t="s">
        <v>1</v>
      </c>
      <c r="F273" s="202" t="s">
        <v>4566</v>
      </c>
      <c r="G273" s="198"/>
      <c r="H273" s="203">
        <v>2</v>
      </c>
      <c r="I273" s="198"/>
      <c r="J273" s="198"/>
      <c r="K273" s="198"/>
      <c r="L273" s="199"/>
      <c r="M273" s="204"/>
      <c r="N273" s="205"/>
      <c r="O273" s="205"/>
      <c r="P273" s="205"/>
      <c r="Q273" s="205"/>
      <c r="R273" s="205"/>
      <c r="S273" s="205"/>
      <c r="T273" s="206"/>
      <c r="U273" s="198"/>
      <c r="V273" s="198"/>
      <c r="AT273" s="102" t="s">
        <v>212</v>
      </c>
      <c r="AU273" s="102" t="s">
        <v>83</v>
      </c>
      <c r="AV273" s="14" t="s">
        <v>83</v>
      </c>
      <c r="AW273" s="14" t="s">
        <v>32</v>
      </c>
      <c r="AX273" s="14" t="s">
        <v>75</v>
      </c>
      <c r="AY273" s="102" t="s">
        <v>204</v>
      </c>
    </row>
    <row r="274" spans="1:65" s="15" customFormat="1" x14ac:dyDescent="0.2">
      <c r="A274" s="207"/>
      <c r="B274" s="208"/>
      <c r="C274" s="207"/>
      <c r="D274" s="200" t="s">
        <v>212</v>
      </c>
      <c r="E274" s="209" t="s">
        <v>1</v>
      </c>
      <c r="F274" s="210" t="s">
        <v>227</v>
      </c>
      <c r="G274" s="207"/>
      <c r="H274" s="211">
        <v>2</v>
      </c>
      <c r="I274" s="207"/>
      <c r="J274" s="207"/>
      <c r="K274" s="207"/>
      <c r="L274" s="208"/>
      <c r="M274" s="212"/>
      <c r="N274" s="213"/>
      <c r="O274" s="213"/>
      <c r="P274" s="213"/>
      <c r="Q274" s="213"/>
      <c r="R274" s="213"/>
      <c r="S274" s="213"/>
      <c r="T274" s="214"/>
      <c r="U274" s="207"/>
      <c r="V274" s="207"/>
      <c r="AT274" s="103" t="s">
        <v>212</v>
      </c>
      <c r="AU274" s="103" t="s">
        <v>83</v>
      </c>
      <c r="AV274" s="15" t="s">
        <v>211</v>
      </c>
      <c r="AW274" s="15" t="s">
        <v>32</v>
      </c>
      <c r="AX274" s="15" t="s">
        <v>81</v>
      </c>
      <c r="AY274" s="103" t="s">
        <v>204</v>
      </c>
    </row>
    <row r="275" spans="1:65" s="2" customFormat="1" ht="24.2" customHeight="1" x14ac:dyDescent="0.2">
      <c r="A275" s="111"/>
      <c r="B275" s="112"/>
      <c r="C275" s="215" t="s">
        <v>601</v>
      </c>
      <c r="D275" s="215" t="s">
        <v>1071</v>
      </c>
      <c r="E275" s="216" t="s">
        <v>4567</v>
      </c>
      <c r="F275" s="217" t="s">
        <v>4568</v>
      </c>
      <c r="G275" s="218" t="s">
        <v>282</v>
      </c>
      <c r="H275" s="219">
        <v>2</v>
      </c>
      <c r="I275" s="220"/>
      <c r="J275" s="220">
        <f>ROUND(I275*H275,2)</f>
        <v>0</v>
      </c>
      <c r="K275" s="221"/>
      <c r="L275" s="222"/>
      <c r="M275" s="223" t="s">
        <v>1</v>
      </c>
      <c r="N275" s="224" t="s">
        <v>40</v>
      </c>
      <c r="O275" s="196">
        <v>0</v>
      </c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111"/>
      <c r="V275" s="111"/>
      <c r="W275" s="29"/>
      <c r="X275" s="29"/>
      <c r="Y275" s="29"/>
      <c r="Z275" s="29"/>
      <c r="AA275" s="29"/>
      <c r="AB275" s="29"/>
      <c r="AC275" s="29"/>
      <c r="AD275" s="29"/>
      <c r="AE275" s="29"/>
      <c r="AR275" s="99" t="s">
        <v>278</v>
      </c>
      <c r="AT275" s="99" t="s">
        <v>1071</v>
      </c>
      <c r="AU275" s="99" t="s">
        <v>83</v>
      </c>
      <c r="AY275" s="18" t="s">
        <v>204</v>
      </c>
      <c r="BE275" s="100">
        <f>IF(N275="základní",J275,0)</f>
        <v>0</v>
      </c>
      <c r="BF275" s="100">
        <f>IF(N275="snížená",J275,0)</f>
        <v>0</v>
      </c>
      <c r="BG275" s="100">
        <f>IF(N275="zákl. přenesená",J275,0)</f>
        <v>0</v>
      </c>
      <c r="BH275" s="100">
        <f>IF(N275="sníž. přenesená",J275,0)</f>
        <v>0</v>
      </c>
      <c r="BI275" s="100">
        <f>IF(N275="nulová",J275,0)</f>
        <v>0</v>
      </c>
      <c r="BJ275" s="18" t="s">
        <v>81</v>
      </c>
      <c r="BK275" s="100">
        <f>ROUND(I275*H275,2)</f>
        <v>0</v>
      </c>
      <c r="BL275" s="18" t="s">
        <v>211</v>
      </c>
      <c r="BM275" s="99" t="s">
        <v>991</v>
      </c>
    </row>
    <row r="276" spans="1:65" s="2" customFormat="1" ht="33" customHeight="1" x14ac:dyDescent="0.2">
      <c r="A276" s="111"/>
      <c r="B276" s="112"/>
      <c r="C276" s="187" t="s">
        <v>993</v>
      </c>
      <c r="D276" s="187" t="s">
        <v>207</v>
      </c>
      <c r="E276" s="188" t="s">
        <v>4569</v>
      </c>
      <c r="F276" s="189" t="s">
        <v>4570</v>
      </c>
      <c r="G276" s="190" t="s">
        <v>282</v>
      </c>
      <c r="H276" s="191">
        <v>2</v>
      </c>
      <c r="I276" s="192"/>
      <c r="J276" s="192">
        <f>ROUND(I276*H276,2)</f>
        <v>0</v>
      </c>
      <c r="K276" s="193"/>
      <c r="L276" s="112"/>
      <c r="M276" s="194" t="s">
        <v>1</v>
      </c>
      <c r="N276" s="195" t="s">
        <v>40</v>
      </c>
      <c r="O276" s="196">
        <v>0</v>
      </c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111"/>
      <c r="V276" s="111"/>
      <c r="W276" s="29"/>
      <c r="X276" s="29"/>
      <c r="Y276" s="29"/>
      <c r="Z276" s="29"/>
      <c r="AA276" s="29"/>
      <c r="AB276" s="29"/>
      <c r="AC276" s="29"/>
      <c r="AD276" s="29"/>
      <c r="AE276" s="29"/>
      <c r="AR276" s="99" t="s">
        <v>211</v>
      </c>
      <c r="AT276" s="99" t="s">
        <v>207</v>
      </c>
      <c r="AU276" s="99" t="s">
        <v>83</v>
      </c>
      <c r="AY276" s="18" t="s">
        <v>204</v>
      </c>
      <c r="BE276" s="100">
        <f>IF(N276="základní",J276,0)</f>
        <v>0</v>
      </c>
      <c r="BF276" s="100">
        <f>IF(N276="snížená",J276,0)</f>
        <v>0</v>
      </c>
      <c r="BG276" s="100">
        <f>IF(N276="zákl. přenesená",J276,0)</f>
        <v>0</v>
      </c>
      <c r="BH276" s="100">
        <f>IF(N276="sníž. přenesená",J276,0)</f>
        <v>0</v>
      </c>
      <c r="BI276" s="100">
        <f>IF(N276="nulová",J276,0)</f>
        <v>0</v>
      </c>
      <c r="BJ276" s="18" t="s">
        <v>81</v>
      </c>
      <c r="BK276" s="100">
        <f>ROUND(I276*H276,2)</f>
        <v>0</v>
      </c>
      <c r="BL276" s="18" t="s">
        <v>211</v>
      </c>
      <c r="BM276" s="99" t="s">
        <v>996</v>
      </c>
    </row>
    <row r="277" spans="1:65" s="2" customFormat="1" ht="24.2" customHeight="1" x14ac:dyDescent="0.2">
      <c r="A277" s="111"/>
      <c r="B277" s="112"/>
      <c r="C277" s="215" t="s">
        <v>606</v>
      </c>
      <c r="D277" s="215" t="s">
        <v>1071</v>
      </c>
      <c r="E277" s="216" t="s">
        <v>4571</v>
      </c>
      <c r="F277" s="217" t="s">
        <v>4572</v>
      </c>
      <c r="G277" s="218" t="s">
        <v>282</v>
      </c>
      <c r="H277" s="219">
        <v>2</v>
      </c>
      <c r="I277" s="220"/>
      <c r="J277" s="220">
        <f>ROUND(I277*H277,2)</f>
        <v>0</v>
      </c>
      <c r="K277" s="221"/>
      <c r="L277" s="222"/>
      <c r="M277" s="223" t="s">
        <v>1</v>
      </c>
      <c r="N277" s="224" t="s">
        <v>40</v>
      </c>
      <c r="O277" s="196">
        <v>0</v>
      </c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111"/>
      <c r="V277" s="111"/>
      <c r="W277" s="29"/>
      <c r="X277" s="29"/>
      <c r="Y277" s="29"/>
      <c r="Z277" s="29"/>
      <c r="AA277" s="29"/>
      <c r="AB277" s="29"/>
      <c r="AC277" s="29"/>
      <c r="AD277" s="29"/>
      <c r="AE277" s="29"/>
      <c r="AR277" s="99" t="s">
        <v>278</v>
      </c>
      <c r="AT277" s="99" t="s">
        <v>1071</v>
      </c>
      <c r="AU277" s="99" t="s">
        <v>83</v>
      </c>
      <c r="AY277" s="18" t="s">
        <v>204</v>
      </c>
      <c r="BE277" s="100">
        <f>IF(N277="základní",J277,0)</f>
        <v>0</v>
      </c>
      <c r="BF277" s="100">
        <f>IF(N277="snížená",J277,0)</f>
        <v>0</v>
      </c>
      <c r="BG277" s="100">
        <f>IF(N277="zákl. přenesená",J277,0)</f>
        <v>0</v>
      </c>
      <c r="BH277" s="100">
        <f>IF(N277="sníž. přenesená",J277,0)</f>
        <v>0</v>
      </c>
      <c r="BI277" s="100">
        <f>IF(N277="nulová",J277,0)</f>
        <v>0</v>
      </c>
      <c r="BJ277" s="18" t="s">
        <v>81</v>
      </c>
      <c r="BK277" s="100">
        <f>ROUND(I277*H277,2)</f>
        <v>0</v>
      </c>
      <c r="BL277" s="18" t="s">
        <v>211</v>
      </c>
      <c r="BM277" s="99" t="s">
        <v>1010</v>
      </c>
    </row>
    <row r="278" spans="1:65" s="14" customFormat="1" x14ac:dyDescent="0.2">
      <c r="A278" s="198"/>
      <c r="B278" s="199"/>
      <c r="C278" s="198"/>
      <c r="D278" s="200" t="s">
        <v>212</v>
      </c>
      <c r="E278" s="201" t="s">
        <v>1</v>
      </c>
      <c r="F278" s="202" t="s">
        <v>4573</v>
      </c>
      <c r="G278" s="198"/>
      <c r="H278" s="203">
        <v>1</v>
      </c>
      <c r="I278" s="198"/>
      <c r="J278" s="198"/>
      <c r="K278" s="198"/>
      <c r="L278" s="199"/>
      <c r="M278" s="204"/>
      <c r="N278" s="205"/>
      <c r="O278" s="205"/>
      <c r="P278" s="205"/>
      <c r="Q278" s="205"/>
      <c r="R278" s="205"/>
      <c r="S278" s="205"/>
      <c r="T278" s="206"/>
      <c r="U278" s="198"/>
      <c r="V278" s="198"/>
      <c r="AT278" s="102" t="s">
        <v>212</v>
      </c>
      <c r="AU278" s="102" t="s">
        <v>83</v>
      </c>
      <c r="AV278" s="14" t="s">
        <v>83</v>
      </c>
      <c r="AW278" s="14" t="s">
        <v>32</v>
      </c>
      <c r="AX278" s="14" t="s">
        <v>75</v>
      </c>
      <c r="AY278" s="102" t="s">
        <v>204</v>
      </c>
    </row>
    <row r="279" spans="1:65" s="14" customFormat="1" x14ac:dyDescent="0.2">
      <c r="A279" s="198"/>
      <c r="B279" s="199"/>
      <c r="C279" s="198"/>
      <c r="D279" s="200" t="s">
        <v>212</v>
      </c>
      <c r="E279" s="201" t="s">
        <v>1</v>
      </c>
      <c r="F279" s="202" t="s">
        <v>4574</v>
      </c>
      <c r="G279" s="198"/>
      <c r="H279" s="203">
        <v>1</v>
      </c>
      <c r="I279" s="198"/>
      <c r="J279" s="198"/>
      <c r="K279" s="198"/>
      <c r="L279" s="199"/>
      <c r="M279" s="204"/>
      <c r="N279" s="205"/>
      <c r="O279" s="205"/>
      <c r="P279" s="205"/>
      <c r="Q279" s="205"/>
      <c r="R279" s="205"/>
      <c r="S279" s="205"/>
      <c r="T279" s="206"/>
      <c r="U279" s="198"/>
      <c r="V279" s="198"/>
      <c r="AT279" s="102" t="s">
        <v>212</v>
      </c>
      <c r="AU279" s="102" t="s">
        <v>83</v>
      </c>
      <c r="AV279" s="14" t="s">
        <v>83</v>
      </c>
      <c r="AW279" s="14" t="s">
        <v>32</v>
      </c>
      <c r="AX279" s="14" t="s">
        <v>75</v>
      </c>
      <c r="AY279" s="102" t="s">
        <v>204</v>
      </c>
    </row>
    <row r="280" spans="1:65" s="15" customFormat="1" x14ac:dyDescent="0.2">
      <c r="A280" s="207"/>
      <c r="B280" s="208"/>
      <c r="C280" s="207"/>
      <c r="D280" s="200" t="s">
        <v>212</v>
      </c>
      <c r="E280" s="209" t="s">
        <v>1</v>
      </c>
      <c r="F280" s="210" t="s">
        <v>227</v>
      </c>
      <c r="G280" s="207"/>
      <c r="H280" s="211">
        <v>2</v>
      </c>
      <c r="I280" s="207"/>
      <c r="J280" s="207"/>
      <c r="K280" s="207"/>
      <c r="L280" s="208"/>
      <c r="M280" s="212"/>
      <c r="N280" s="213"/>
      <c r="O280" s="213"/>
      <c r="P280" s="213"/>
      <c r="Q280" s="213"/>
      <c r="R280" s="213"/>
      <c r="S280" s="213"/>
      <c r="T280" s="214"/>
      <c r="U280" s="207"/>
      <c r="V280" s="207"/>
      <c r="AT280" s="103" t="s">
        <v>212</v>
      </c>
      <c r="AU280" s="103" t="s">
        <v>83</v>
      </c>
      <c r="AV280" s="15" t="s">
        <v>211</v>
      </c>
      <c r="AW280" s="15" t="s">
        <v>32</v>
      </c>
      <c r="AX280" s="15" t="s">
        <v>81</v>
      </c>
      <c r="AY280" s="103" t="s">
        <v>204</v>
      </c>
    </row>
    <row r="281" spans="1:65" s="2" customFormat="1" ht="24.2" customHeight="1" x14ac:dyDescent="0.2">
      <c r="A281" s="111"/>
      <c r="B281" s="112"/>
      <c r="C281" s="187" t="s">
        <v>1012</v>
      </c>
      <c r="D281" s="187" t="s">
        <v>207</v>
      </c>
      <c r="E281" s="188" t="s">
        <v>4575</v>
      </c>
      <c r="F281" s="189" t="s">
        <v>4576</v>
      </c>
      <c r="G281" s="190" t="s">
        <v>282</v>
      </c>
      <c r="H281" s="191">
        <v>32</v>
      </c>
      <c r="I281" s="192"/>
      <c r="J281" s="192">
        <f>ROUND(I281*H281,2)</f>
        <v>0</v>
      </c>
      <c r="K281" s="193"/>
      <c r="L281" s="112"/>
      <c r="M281" s="194" t="s">
        <v>1</v>
      </c>
      <c r="N281" s="195" t="s">
        <v>40</v>
      </c>
      <c r="O281" s="196">
        <v>0</v>
      </c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111"/>
      <c r="V281" s="111"/>
      <c r="W281" s="29"/>
      <c r="X281" s="29"/>
      <c r="Y281" s="29"/>
      <c r="Z281" s="29"/>
      <c r="AA281" s="29"/>
      <c r="AB281" s="29"/>
      <c r="AC281" s="29"/>
      <c r="AD281" s="29"/>
      <c r="AE281" s="29"/>
      <c r="AR281" s="99" t="s">
        <v>211</v>
      </c>
      <c r="AT281" s="99" t="s">
        <v>207</v>
      </c>
      <c r="AU281" s="99" t="s">
        <v>83</v>
      </c>
      <c r="AY281" s="18" t="s">
        <v>204</v>
      </c>
      <c r="BE281" s="100">
        <f>IF(N281="základní",J281,0)</f>
        <v>0</v>
      </c>
      <c r="BF281" s="100">
        <f>IF(N281="snížená",J281,0)</f>
        <v>0</v>
      </c>
      <c r="BG281" s="100">
        <f>IF(N281="zákl. přenesená",J281,0)</f>
        <v>0</v>
      </c>
      <c r="BH281" s="100">
        <f>IF(N281="sníž. přenesená",J281,0)</f>
        <v>0</v>
      </c>
      <c r="BI281" s="100">
        <f>IF(N281="nulová",J281,0)</f>
        <v>0</v>
      </c>
      <c r="BJ281" s="18" t="s">
        <v>81</v>
      </c>
      <c r="BK281" s="100">
        <f>ROUND(I281*H281,2)</f>
        <v>0</v>
      </c>
      <c r="BL281" s="18" t="s">
        <v>211</v>
      </c>
      <c r="BM281" s="99" t="s">
        <v>1015</v>
      </c>
    </row>
    <row r="282" spans="1:65" s="14" customFormat="1" x14ac:dyDescent="0.2">
      <c r="A282" s="198"/>
      <c r="B282" s="199"/>
      <c r="C282" s="198"/>
      <c r="D282" s="200" t="s">
        <v>212</v>
      </c>
      <c r="E282" s="201" t="s">
        <v>1</v>
      </c>
      <c r="F282" s="202" t="s">
        <v>4577</v>
      </c>
      <c r="G282" s="198"/>
      <c r="H282" s="203">
        <v>24</v>
      </c>
      <c r="I282" s="198"/>
      <c r="J282" s="198"/>
      <c r="K282" s="198"/>
      <c r="L282" s="199"/>
      <c r="M282" s="204"/>
      <c r="N282" s="205"/>
      <c r="O282" s="205"/>
      <c r="P282" s="205"/>
      <c r="Q282" s="205"/>
      <c r="R282" s="205"/>
      <c r="S282" s="205"/>
      <c r="T282" s="206"/>
      <c r="U282" s="198"/>
      <c r="V282" s="198"/>
      <c r="AT282" s="102" t="s">
        <v>212</v>
      </c>
      <c r="AU282" s="102" t="s">
        <v>83</v>
      </c>
      <c r="AV282" s="14" t="s">
        <v>83</v>
      </c>
      <c r="AW282" s="14" t="s">
        <v>32</v>
      </c>
      <c r="AX282" s="14" t="s">
        <v>75</v>
      </c>
      <c r="AY282" s="102" t="s">
        <v>204</v>
      </c>
    </row>
    <row r="283" spans="1:65" s="14" customFormat="1" x14ac:dyDescent="0.2">
      <c r="A283" s="198"/>
      <c r="B283" s="199"/>
      <c r="C283" s="198"/>
      <c r="D283" s="200" t="s">
        <v>212</v>
      </c>
      <c r="E283" s="201" t="s">
        <v>1</v>
      </c>
      <c r="F283" s="202" t="s">
        <v>4578</v>
      </c>
      <c r="G283" s="198"/>
      <c r="H283" s="203">
        <v>8</v>
      </c>
      <c r="I283" s="198"/>
      <c r="J283" s="198"/>
      <c r="K283" s="198"/>
      <c r="L283" s="199"/>
      <c r="M283" s="204"/>
      <c r="N283" s="205"/>
      <c r="O283" s="205"/>
      <c r="P283" s="205"/>
      <c r="Q283" s="205"/>
      <c r="R283" s="205"/>
      <c r="S283" s="205"/>
      <c r="T283" s="206"/>
      <c r="U283" s="198"/>
      <c r="V283" s="198"/>
      <c r="AT283" s="102" t="s">
        <v>212</v>
      </c>
      <c r="AU283" s="102" t="s">
        <v>83</v>
      </c>
      <c r="AV283" s="14" t="s">
        <v>83</v>
      </c>
      <c r="AW283" s="14" t="s">
        <v>32</v>
      </c>
      <c r="AX283" s="14" t="s">
        <v>75</v>
      </c>
      <c r="AY283" s="102" t="s">
        <v>204</v>
      </c>
    </row>
    <row r="284" spans="1:65" s="15" customFormat="1" x14ac:dyDescent="0.2">
      <c r="A284" s="207"/>
      <c r="B284" s="208"/>
      <c r="C284" s="207"/>
      <c r="D284" s="200" t="s">
        <v>212</v>
      </c>
      <c r="E284" s="209" t="s">
        <v>1</v>
      </c>
      <c r="F284" s="210" t="s">
        <v>227</v>
      </c>
      <c r="G284" s="207"/>
      <c r="H284" s="211">
        <v>32</v>
      </c>
      <c r="I284" s="207"/>
      <c r="J284" s="207"/>
      <c r="K284" s="207"/>
      <c r="L284" s="208"/>
      <c r="M284" s="212"/>
      <c r="N284" s="213"/>
      <c r="O284" s="213"/>
      <c r="P284" s="213"/>
      <c r="Q284" s="213"/>
      <c r="R284" s="213"/>
      <c r="S284" s="213"/>
      <c r="T284" s="214"/>
      <c r="U284" s="207"/>
      <c r="V284" s="207"/>
      <c r="AT284" s="103" t="s">
        <v>212</v>
      </c>
      <c r="AU284" s="103" t="s">
        <v>83</v>
      </c>
      <c r="AV284" s="15" t="s">
        <v>211</v>
      </c>
      <c r="AW284" s="15" t="s">
        <v>32</v>
      </c>
      <c r="AX284" s="15" t="s">
        <v>81</v>
      </c>
      <c r="AY284" s="103" t="s">
        <v>204</v>
      </c>
    </row>
    <row r="285" spans="1:65" s="2" customFormat="1" ht="24.2" customHeight="1" x14ac:dyDescent="0.2">
      <c r="A285" s="111"/>
      <c r="B285" s="112"/>
      <c r="C285" s="215" t="s">
        <v>286</v>
      </c>
      <c r="D285" s="215" t="s">
        <v>1071</v>
      </c>
      <c r="E285" s="216" t="s">
        <v>4579</v>
      </c>
      <c r="F285" s="217" t="s">
        <v>4580</v>
      </c>
      <c r="G285" s="218" t="s">
        <v>282</v>
      </c>
      <c r="H285" s="219">
        <v>16</v>
      </c>
      <c r="I285" s="220"/>
      <c r="J285" s="220">
        <f>ROUND(I285*H285,2)</f>
        <v>0</v>
      </c>
      <c r="K285" s="221"/>
      <c r="L285" s="222"/>
      <c r="M285" s="223" t="s">
        <v>1</v>
      </c>
      <c r="N285" s="224" t="s">
        <v>40</v>
      </c>
      <c r="O285" s="196">
        <v>0</v>
      </c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111"/>
      <c r="V285" s="111"/>
      <c r="W285" s="29"/>
      <c r="X285" s="29"/>
      <c r="Y285" s="29"/>
      <c r="Z285" s="29"/>
      <c r="AA285" s="29"/>
      <c r="AB285" s="29"/>
      <c r="AC285" s="29"/>
      <c r="AD285" s="29"/>
      <c r="AE285" s="29"/>
      <c r="AR285" s="99" t="s">
        <v>278</v>
      </c>
      <c r="AT285" s="99" t="s">
        <v>1071</v>
      </c>
      <c r="AU285" s="99" t="s">
        <v>83</v>
      </c>
      <c r="AY285" s="18" t="s">
        <v>204</v>
      </c>
      <c r="BE285" s="100">
        <f>IF(N285="základní",J285,0)</f>
        <v>0</v>
      </c>
      <c r="BF285" s="100">
        <f>IF(N285="snížená",J285,0)</f>
        <v>0</v>
      </c>
      <c r="BG285" s="100">
        <f>IF(N285="zákl. přenesená",J285,0)</f>
        <v>0</v>
      </c>
      <c r="BH285" s="100">
        <f>IF(N285="sníž. přenesená",J285,0)</f>
        <v>0</v>
      </c>
      <c r="BI285" s="100">
        <f>IF(N285="nulová",J285,0)</f>
        <v>0</v>
      </c>
      <c r="BJ285" s="18" t="s">
        <v>81</v>
      </c>
      <c r="BK285" s="100">
        <f>ROUND(I285*H285,2)</f>
        <v>0</v>
      </c>
      <c r="BL285" s="18" t="s">
        <v>211</v>
      </c>
      <c r="BM285" s="99" t="s">
        <v>1022</v>
      </c>
    </row>
    <row r="286" spans="1:65" s="2" customFormat="1" ht="33" customHeight="1" x14ac:dyDescent="0.2">
      <c r="A286" s="111"/>
      <c r="B286" s="112"/>
      <c r="C286" s="187" t="s">
        <v>1025</v>
      </c>
      <c r="D286" s="187" t="s">
        <v>207</v>
      </c>
      <c r="E286" s="188" t="s">
        <v>4581</v>
      </c>
      <c r="F286" s="189" t="s">
        <v>4582</v>
      </c>
      <c r="G286" s="190" t="s">
        <v>282</v>
      </c>
      <c r="H286" s="191">
        <v>32</v>
      </c>
      <c r="I286" s="192"/>
      <c r="J286" s="192">
        <f>ROUND(I286*H286,2)</f>
        <v>0</v>
      </c>
      <c r="K286" s="193"/>
      <c r="L286" s="112"/>
      <c r="M286" s="194" t="s">
        <v>1</v>
      </c>
      <c r="N286" s="195" t="s">
        <v>40</v>
      </c>
      <c r="O286" s="196">
        <v>0</v>
      </c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U286" s="111"/>
      <c r="V286" s="111"/>
      <c r="W286" s="29"/>
      <c r="X286" s="29"/>
      <c r="Y286" s="29"/>
      <c r="Z286" s="29"/>
      <c r="AA286" s="29"/>
      <c r="AB286" s="29"/>
      <c r="AC286" s="29"/>
      <c r="AD286" s="29"/>
      <c r="AE286" s="29"/>
      <c r="AR286" s="99" t="s">
        <v>211</v>
      </c>
      <c r="AT286" s="99" t="s">
        <v>207</v>
      </c>
      <c r="AU286" s="99" t="s">
        <v>83</v>
      </c>
      <c r="AY286" s="18" t="s">
        <v>204</v>
      </c>
      <c r="BE286" s="100">
        <f>IF(N286="základní",J286,0)</f>
        <v>0</v>
      </c>
      <c r="BF286" s="100">
        <f>IF(N286="snížená",J286,0)</f>
        <v>0</v>
      </c>
      <c r="BG286" s="100">
        <f>IF(N286="zákl. přenesená",J286,0)</f>
        <v>0</v>
      </c>
      <c r="BH286" s="100">
        <f>IF(N286="sníž. přenesená",J286,0)</f>
        <v>0</v>
      </c>
      <c r="BI286" s="100">
        <f>IF(N286="nulová",J286,0)</f>
        <v>0</v>
      </c>
      <c r="BJ286" s="18" t="s">
        <v>81</v>
      </c>
      <c r="BK286" s="100">
        <f>ROUND(I286*H286,2)</f>
        <v>0</v>
      </c>
      <c r="BL286" s="18" t="s">
        <v>211</v>
      </c>
      <c r="BM286" s="99" t="s">
        <v>1028</v>
      </c>
    </row>
    <row r="287" spans="1:65" s="2" customFormat="1" ht="16.5" customHeight="1" x14ac:dyDescent="0.2">
      <c r="A287" s="111"/>
      <c r="B287" s="112"/>
      <c r="C287" s="215" t="s">
        <v>306</v>
      </c>
      <c r="D287" s="215" t="s">
        <v>1071</v>
      </c>
      <c r="E287" s="216" t="s">
        <v>4583</v>
      </c>
      <c r="F287" s="217" t="s">
        <v>4584</v>
      </c>
      <c r="G287" s="218" t="s">
        <v>282</v>
      </c>
      <c r="H287" s="219">
        <v>32</v>
      </c>
      <c r="I287" s="220"/>
      <c r="J287" s="220">
        <f>ROUND(I287*H287,2)</f>
        <v>0</v>
      </c>
      <c r="K287" s="221"/>
      <c r="L287" s="222"/>
      <c r="M287" s="223" t="s">
        <v>1</v>
      </c>
      <c r="N287" s="224" t="s">
        <v>40</v>
      </c>
      <c r="O287" s="196">
        <v>0</v>
      </c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111"/>
      <c r="V287" s="111"/>
      <c r="W287" s="29"/>
      <c r="X287" s="29"/>
      <c r="Y287" s="29"/>
      <c r="Z287" s="29"/>
      <c r="AA287" s="29"/>
      <c r="AB287" s="29"/>
      <c r="AC287" s="29"/>
      <c r="AD287" s="29"/>
      <c r="AE287" s="29"/>
      <c r="AR287" s="99" t="s">
        <v>278</v>
      </c>
      <c r="AT287" s="99" t="s">
        <v>1071</v>
      </c>
      <c r="AU287" s="99" t="s">
        <v>83</v>
      </c>
      <c r="AY287" s="18" t="s">
        <v>204</v>
      </c>
      <c r="BE287" s="100">
        <f>IF(N287="základní",J287,0)</f>
        <v>0</v>
      </c>
      <c r="BF287" s="100">
        <f>IF(N287="snížená",J287,0)</f>
        <v>0</v>
      </c>
      <c r="BG287" s="100">
        <f>IF(N287="zákl. přenesená",J287,0)</f>
        <v>0</v>
      </c>
      <c r="BH287" s="100">
        <f>IF(N287="sníž. přenesená",J287,0)</f>
        <v>0</v>
      </c>
      <c r="BI287" s="100">
        <f>IF(N287="nulová",J287,0)</f>
        <v>0</v>
      </c>
      <c r="BJ287" s="18" t="s">
        <v>81</v>
      </c>
      <c r="BK287" s="100">
        <f>ROUND(I287*H287,2)</f>
        <v>0</v>
      </c>
      <c r="BL287" s="18" t="s">
        <v>211</v>
      </c>
      <c r="BM287" s="99" t="s">
        <v>1033</v>
      </c>
    </row>
    <row r="288" spans="1:65" s="2" customFormat="1" ht="37.9" customHeight="1" x14ac:dyDescent="0.2">
      <c r="A288" s="111"/>
      <c r="B288" s="112"/>
      <c r="C288" s="187" t="s">
        <v>1039</v>
      </c>
      <c r="D288" s="187" t="s">
        <v>207</v>
      </c>
      <c r="E288" s="188" t="s">
        <v>4585</v>
      </c>
      <c r="F288" s="189" t="s">
        <v>4586</v>
      </c>
      <c r="G288" s="190" t="s">
        <v>282</v>
      </c>
      <c r="H288" s="191">
        <v>15</v>
      </c>
      <c r="I288" s="192"/>
      <c r="J288" s="192">
        <f>ROUND(I288*H288,2)</f>
        <v>0</v>
      </c>
      <c r="K288" s="193"/>
      <c r="L288" s="112"/>
      <c r="M288" s="194" t="s">
        <v>1</v>
      </c>
      <c r="N288" s="195" t="s">
        <v>40</v>
      </c>
      <c r="O288" s="196">
        <v>0</v>
      </c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111"/>
      <c r="V288" s="111"/>
      <c r="W288" s="29"/>
      <c r="X288" s="29"/>
      <c r="Y288" s="29"/>
      <c r="Z288" s="29"/>
      <c r="AA288" s="29"/>
      <c r="AB288" s="29"/>
      <c r="AC288" s="29"/>
      <c r="AD288" s="29"/>
      <c r="AE288" s="29"/>
      <c r="AR288" s="99" t="s">
        <v>211</v>
      </c>
      <c r="AT288" s="99" t="s">
        <v>207</v>
      </c>
      <c r="AU288" s="99" t="s">
        <v>83</v>
      </c>
      <c r="AY288" s="18" t="s">
        <v>204</v>
      </c>
      <c r="BE288" s="100">
        <f>IF(N288="základní",J288,0)</f>
        <v>0</v>
      </c>
      <c r="BF288" s="100">
        <f>IF(N288="snížená",J288,0)</f>
        <v>0</v>
      </c>
      <c r="BG288" s="100">
        <f>IF(N288="zákl. přenesená",J288,0)</f>
        <v>0</v>
      </c>
      <c r="BH288" s="100">
        <f>IF(N288="sníž. přenesená",J288,0)</f>
        <v>0</v>
      </c>
      <c r="BI288" s="100">
        <f>IF(N288="nulová",J288,0)</f>
        <v>0</v>
      </c>
      <c r="BJ288" s="18" t="s">
        <v>81</v>
      </c>
      <c r="BK288" s="100">
        <f>ROUND(I288*H288,2)</f>
        <v>0</v>
      </c>
      <c r="BL288" s="18" t="s">
        <v>211</v>
      </c>
      <c r="BM288" s="99" t="s">
        <v>1042</v>
      </c>
    </row>
    <row r="289" spans="1:65" s="14" customFormat="1" ht="22.5" x14ac:dyDescent="0.2">
      <c r="A289" s="198"/>
      <c r="B289" s="199"/>
      <c r="C289" s="198"/>
      <c r="D289" s="200" t="s">
        <v>212</v>
      </c>
      <c r="E289" s="201" t="s">
        <v>1</v>
      </c>
      <c r="F289" s="202" t="s">
        <v>4587</v>
      </c>
      <c r="G289" s="198"/>
      <c r="H289" s="203">
        <v>14</v>
      </c>
      <c r="I289" s="198"/>
      <c r="J289" s="198"/>
      <c r="K289" s="198"/>
      <c r="L289" s="199"/>
      <c r="M289" s="204"/>
      <c r="N289" s="205"/>
      <c r="O289" s="205"/>
      <c r="P289" s="205"/>
      <c r="Q289" s="205"/>
      <c r="R289" s="205"/>
      <c r="S289" s="205"/>
      <c r="T289" s="206"/>
      <c r="U289" s="198"/>
      <c r="V289" s="198"/>
      <c r="AT289" s="102" t="s">
        <v>212</v>
      </c>
      <c r="AU289" s="102" t="s">
        <v>83</v>
      </c>
      <c r="AV289" s="14" t="s">
        <v>83</v>
      </c>
      <c r="AW289" s="14" t="s">
        <v>32</v>
      </c>
      <c r="AX289" s="14" t="s">
        <v>75</v>
      </c>
      <c r="AY289" s="102" t="s">
        <v>204</v>
      </c>
    </row>
    <row r="290" spans="1:65" s="16" customFormat="1" x14ac:dyDescent="0.2">
      <c r="A290" s="232"/>
      <c r="B290" s="233"/>
      <c r="C290" s="232"/>
      <c r="D290" s="200" t="s">
        <v>212</v>
      </c>
      <c r="E290" s="234" t="s">
        <v>1</v>
      </c>
      <c r="F290" s="235" t="s">
        <v>4588</v>
      </c>
      <c r="G290" s="232"/>
      <c r="H290" s="236">
        <v>14</v>
      </c>
      <c r="I290" s="232"/>
      <c r="J290" s="232"/>
      <c r="K290" s="232"/>
      <c r="L290" s="233"/>
      <c r="M290" s="237"/>
      <c r="N290" s="238"/>
      <c r="O290" s="238"/>
      <c r="P290" s="238"/>
      <c r="Q290" s="238"/>
      <c r="R290" s="238"/>
      <c r="S290" s="238"/>
      <c r="T290" s="239"/>
      <c r="U290" s="232"/>
      <c r="V290" s="232"/>
      <c r="AT290" s="104" t="s">
        <v>212</v>
      </c>
      <c r="AU290" s="104" t="s">
        <v>83</v>
      </c>
      <c r="AV290" s="16" t="s">
        <v>230</v>
      </c>
      <c r="AW290" s="16" t="s">
        <v>32</v>
      </c>
      <c r="AX290" s="16" t="s">
        <v>75</v>
      </c>
      <c r="AY290" s="104" t="s">
        <v>204</v>
      </c>
    </row>
    <row r="291" spans="1:65" s="14" customFormat="1" x14ac:dyDescent="0.2">
      <c r="A291" s="198"/>
      <c r="B291" s="199"/>
      <c r="C291" s="198"/>
      <c r="D291" s="200" t="s">
        <v>212</v>
      </c>
      <c r="E291" s="201" t="s">
        <v>1</v>
      </c>
      <c r="F291" s="202" t="s">
        <v>4589</v>
      </c>
      <c r="G291" s="198"/>
      <c r="H291" s="203">
        <v>1</v>
      </c>
      <c r="I291" s="198"/>
      <c r="J291" s="198"/>
      <c r="K291" s="198"/>
      <c r="L291" s="199"/>
      <c r="M291" s="204"/>
      <c r="N291" s="205"/>
      <c r="O291" s="205"/>
      <c r="P291" s="205"/>
      <c r="Q291" s="205"/>
      <c r="R291" s="205"/>
      <c r="S291" s="205"/>
      <c r="T291" s="206"/>
      <c r="U291" s="198"/>
      <c r="V291" s="198"/>
      <c r="AT291" s="102" t="s">
        <v>212</v>
      </c>
      <c r="AU291" s="102" t="s">
        <v>83</v>
      </c>
      <c r="AV291" s="14" t="s">
        <v>83</v>
      </c>
      <c r="AW291" s="14" t="s">
        <v>32</v>
      </c>
      <c r="AX291" s="14" t="s">
        <v>75</v>
      </c>
      <c r="AY291" s="102" t="s">
        <v>204</v>
      </c>
    </row>
    <row r="292" spans="1:65" s="16" customFormat="1" x14ac:dyDescent="0.2">
      <c r="A292" s="232"/>
      <c r="B292" s="233"/>
      <c r="C292" s="232"/>
      <c r="D292" s="200" t="s">
        <v>212</v>
      </c>
      <c r="E292" s="234" t="s">
        <v>1</v>
      </c>
      <c r="F292" s="235" t="s">
        <v>4590</v>
      </c>
      <c r="G292" s="232"/>
      <c r="H292" s="236">
        <v>1</v>
      </c>
      <c r="I292" s="232"/>
      <c r="J292" s="232"/>
      <c r="K292" s="232"/>
      <c r="L292" s="233"/>
      <c r="M292" s="237"/>
      <c r="N292" s="238"/>
      <c r="O292" s="238"/>
      <c r="P292" s="238"/>
      <c r="Q292" s="238"/>
      <c r="R292" s="238"/>
      <c r="S292" s="238"/>
      <c r="T292" s="239"/>
      <c r="U292" s="232"/>
      <c r="V292" s="232"/>
      <c r="AT292" s="104" t="s">
        <v>212</v>
      </c>
      <c r="AU292" s="104" t="s">
        <v>83</v>
      </c>
      <c r="AV292" s="16" t="s">
        <v>230</v>
      </c>
      <c r="AW292" s="16" t="s">
        <v>32</v>
      </c>
      <c r="AX292" s="16" t="s">
        <v>75</v>
      </c>
      <c r="AY292" s="104" t="s">
        <v>204</v>
      </c>
    </row>
    <row r="293" spans="1:65" s="15" customFormat="1" x14ac:dyDescent="0.2">
      <c r="A293" s="207"/>
      <c r="B293" s="208"/>
      <c r="C293" s="207"/>
      <c r="D293" s="200" t="s">
        <v>212</v>
      </c>
      <c r="E293" s="209" t="s">
        <v>1</v>
      </c>
      <c r="F293" s="210" t="s">
        <v>227</v>
      </c>
      <c r="G293" s="207"/>
      <c r="H293" s="211">
        <v>15</v>
      </c>
      <c r="I293" s="207"/>
      <c r="J293" s="207"/>
      <c r="K293" s="207"/>
      <c r="L293" s="208"/>
      <c r="M293" s="212"/>
      <c r="N293" s="213"/>
      <c r="O293" s="213"/>
      <c r="P293" s="213"/>
      <c r="Q293" s="213"/>
      <c r="R293" s="213"/>
      <c r="S293" s="213"/>
      <c r="T293" s="214"/>
      <c r="U293" s="207"/>
      <c r="V293" s="207"/>
      <c r="AT293" s="103" t="s">
        <v>212</v>
      </c>
      <c r="AU293" s="103" t="s">
        <v>83</v>
      </c>
      <c r="AV293" s="15" t="s">
        <v>211</v>
      </c>
      <c r="AW293" s="15" t="s">
        <v>32</v>
      </c>
      <c r="AX293" s="15" t="s">
        <v>81</v>
      </c>
      <c r="AY293" s="103" t="s">
        <v>204</v>
      </c>
    </row>
    <row r="294" spans="1:65" s="2" customFormat="1" ht="37.9" customHeight="1" x14ac:dyDescent="0.2">
      <c r="A294" s="111"/>
      <c r="B294" s="112"/>
      <c r="C294" s="215" t="s">
        <v>640</v>
      </c>
      <c r="D294" s="215" t="s">
        <v>1071</v>
      </c>
      <c r="E294" s="216" t="s">
        <v>4591</v>
      </c>
      <c r="F294" s="217" t="s">
        <v>4592</v>
      </c>
      <c r="G294" s="218" t="s">
        <v>282</v>
      </c>
      <c r="H294" s="219">
        <v>14</v>
      </c>
      <c r="I294" s="220"/>
      <c r="J294" s="220">
        <f>ROUND(I294*H294,2)</f>
        <v>0</v>
      </c>
      <c r="K294" s="221"/>
      <c r="L294" s="222"/>
      <c r="M294" s="223" t="s">
        <v>1</v>
      </c>
      <c r="N294" s="224" t="s">
        <v>40</v>
      </c>
      <c r="O294" s="196">
        <v>0</v>
      </c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111"/>
      <c r="V294" s="111"/>
      <c r="W294" s="29"/>
      <c r="X294" s="29"/>
      <c r="Y294" s="29"/>
      <c r="Z294" s="29"/>
      <c r="AA294" s="29"/>
      <c r="AB294" s="29"/>
      <c r="AC294" s="29"/>
      <c r="AD294" s="29"/>
      <c r="AE294" s="29"/>
      <c r="AR294" s="99" t="s">
        <v>278</v>
      </c>
      <c r="AT294" s="99" t="s">
        <v>1071</v>
      </c>
      <c r="AU294" s="99" t="s">
        <v>83</v>
      </c>
      <c r="AY294" s="18" t="s">
        <v>204</v>
      </c>
      <c r="BE294" s="100">
        <f>IF(N294="základní",J294,0)</f>
        <v>0</v>
      </c>
      <c r="BF294" s="100">
        <f>IF(N294="snížená",J294,0)</f>
        <v>0</v>
      </c>
      <c r="BG294" s="100">
        <f>IF(N294="zákl. přenesená",J294,0)</f>
        <v>0</v>
      </c>
      <c r="BH294" s="100">
        <f>IF(N294="sníž. přenesená",J294,0)</f>
        <v>0</v>
      </c>
      <c r="BI294" s="100">
        <f>IF(N294="nulová",J294,0)</f>
        <v>0</v>
      </c>
      <c r="BJ294" s="18" t="s">
        <v>81</v>
      </c>
      <c r="BK294" s="100">
        <f>ROUND(I294*H294,2)</f>
        <v>0</v>
      </c>
      <c r="BL294" s="18" t="s">
        <v>211</v>
      </c>
      <c r="BM294" s="99" t="s">
        <v>1047</v>
      </c>
    </row>
    <row r="295" spans="1:65" s="2" customFormat="1" ht="44.25" customHeight="1" x14ac:dyDescent="0.2">
      <c r="A295" s="111"/>
      <c r="B295" s="112"/>
      <c r="C295" s="215" t="s">
        <v>1048</v>
      </c>
      <c r="D295" s="215" t="s">
        <v>1071</v>
      </c>
      <c r="E295" s="216" t="s">
        <v>4593</v>
      </c>
      <c r="F295" s="217" t="s">
        <v>4594</v>
      </c>
      <c r="G295" s="218" t="s">
        <v>282</v>
      </c>
      <c r="H295" s="219">
        <v>1</v>
      </c>
      <c r="I295" s="220"/>
      <c r="J295" s="220">
        <f>ROUND(I295*H295,2)</f>
        <v>0</v>
      </c>
      <c r="K295" s="221"/>
      <c r="L295" s="222"/>
      <c r="M295" s="223" t="s">
        <v>1</v>
      </c>
      <c r="N295" s="224" t="s">
        <v>40</v>
      </c>
      <c r="O295" s="196">
        <v>0</v>
      </c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111"/>
      <c r="V295" s="111"/>
      <c r="W295" s="29"/>
      <c r="X295" s="29"/>
      <c r="Y295" s="29"/>
      <c r="Z295" s="29"/>
      <c r="AA295" s="29"/>
      <c r="AB295" s="29"/>
      <c r="AC295" s="29"/>
      <c r="AD295" s="29"/>
      <c r="AE295" s="29"/>
      <c r="AR295" s="99" t="s">
        <v>278</v>
      </c>
      <c r="AT295" s="99" t="s">
        <v>1071</v>
      </c>
      <c r="AU295" s="99" t="s">
        <v>83</v>
      </c>
      <c r="AY295" s="18" t="s">
        <v>204</v>
      </c>
      <c r="BE295" s="100">
        <f>IF(N295="základní",J295,0)</f>
        <v>0</v>
      </c>
      <c r="BF295" s="100">
        <f>IF(N295="snížená",J295,0)</f>
        <v>0</v>
      </c>
      <c r="BG295" s="100">
        <f>IF(N295="zákl. přenesená",J295,0)</f>
        <v>0</v>
      </c>
      <c r="BH295" s="100">
        <f>IF(N295="sníž. přenesená",J295,0)</f>
        <v>0</v>
      </c>
      <c r="BI295" s="100">
        <f>IF(N295="nulová",J295,0)</f>
        <v>0</v>
      </c>
      <c r="BJ295" s="18" t="s">
        <v>81</v>
      </c>
      <c r="BK295" s="100">
        <f>ROUND(I295*H295,2)</f>
        <v>0</v>
      </c>
      <c r="BL295" s="18" t="s">
        <v>211</v>
      </c>
      <c r="BM295" s="99" t="s">
        <v>1051</v>
      </c>
    </row>
    <row r="296" spans="1:65" s="2" customFormat="1" ht="37.9" customHeight="1" x14ac:dyDescent="0.2">
      <c r="A296" s="111"/>
      <c r="B296" s="112"/>
      <c r="C296" s="187" t="s">
        <v>644</v>
      </c>
      <c r="D296" s="187" t="s">
        <v>207</v>
      </c>
      <c r="E296" s="188" t="s">
        <v>4595</v>
      </c>
      <c r="F296" s="189" t="s">
        <v>4586</v>
      </c>
      <c r="G296" s="190" t="s">
        <v>282</v>
      </c>
      <c r="H296" s="191">
        <v>61</v>
      </c>
      <c r="I296" s="192"/>
      <c r="J296" s="192">
        <f>ROUND(I296*H296,2)</f>
        <v>0</v>
      </c>
      <c r="K296" s="193"/>
      <c r="L296" s="112"/>
      <c r="M296" s="194" t="s">
        <v>1</v>
      </c>
      <c r="N296" s="195" t="s">
        <v>40</v>
      </c>
      <c r="O296" s="196">
        <v>0</v>
      </c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111"/>
      <c r="V296" s="111"/>
      <c r="W296" s="29"/>
      <c r="X296" s="29"/>
      <c r="Y296" s="29"/>
      <c r="Z296" s="29"/>
      <c r="AA296" s="29"/>
      <c r="AB296" s="29"/>
      <c r="AC296" s="29"/>
      <c r="AD296" s="29"/>
      <c r="AE296" s="29"/>
      <c r="AR296" s="99" t="s">
        <v>211</v>
      </c>
      <c r="AT296" s="99" t="s">
        <v>207</v>
      </c>
      <c r="AU296" s="99" t="s">
        <v>83</v>
      </c>
      <c r="AY296" s="18" t="s">
        <v>204</v>
      </c>
      <c r="BE296" s="100">
        <f>IF(N296="základní",J296,0)</f>
        <v>0</v>
      </c>
      <c r="BF296" s="100">
        <f>IF(N296="snížená",J296,0)</f>
        <v>0</v>
      </c>
      <c r="BG296" s="100">
        <f>IF(N296="zákl. přenesená",J296,0)</f>
        <v>0</v>
      </c>
      <c r="BH296" s="100">
        <f>IF(N296="sníž. přenesená",J296,0)</f>
        <v>0</v>
      </c>
      <c r="BI296" s="100">
        <f>IF(N296="nulová",J296,0)</f>
        <v>0</v>
      </c>
      <c r="BJ296" s="18" t="s">
        <v>81</v>
      </c>
      <c r="BK296" s="100">
        <f>ROUND(I296*H296,2)</f>
        <v>0</v>
      </c>
      <c r="BL296" s="18" t="s">
        <v>211</v>
      </c>
      <c r="BM296" s="99" t="s">
        <v>1054</v>
      </c>
    </row>
    <row r="297" spans="1:65" s="13" customFormat="1" x14ac:dyDescent="0.2">
      <c r="A297" s="225"/>
      <c r="B297" s="226"/>
      <c r="C297" s="225"/>
      <c r="D297" s="200" t="s">
        <v>212</v>
      </c>
      <c r="E297" s="227" t="s">
        <v>1</v>
      </c>
      <c r="F297" s="228" t="s">
        <v>4596</v>
      </c>
      <c r="G297" s="225"/>
      <c r="H297" s="227" t="s">
        <v>1</v>
      </c>
      <c r="I297" s="225"/>
      <c r="J297" s="225"/>
      <c r="K297" s="225"/>
      <c r="L297" s="226"/>
      <c r="M297" s="229"/>
      <c r="N297" s="230"/>
      <c r="O297" s="230"/>
      <c r="P297" s="230"/>
      <c r="Q297" s="230"/>
      <c r="R297" s="230"/>
      <c r="S297" s="230"/>
      <c r="T297" s="231"/>
      <c r="U297" s="225"/>
      <c r="V297" s="225"/>
      <c r="AT297" s="101" t="s">
        <v>212</v>
      </c>
      <c r="AU297" s="101" t="s">
        <v>83</v>
      </c>
      <c r="AV297" s="13" t="s">
        <v>81</v>
      </c>
      <c r="AW297" s="13" t="s">
        <v>32</v>
      </c>
      <c r="AX297" s="13" t="s">
        <v>75</v>
      </c>
      <c r="AY297" s="101" t="s">
        <v>204</v>
      </c>
    </row>
    <row r="298" spans="1:65" s="14" customFormat="1" x14ac:dyDescent="0.2">
      <c r="A298" s="198"/>
      <c r="B298" s="199"/>
      <c r="C298" s="198"/>
      <c r="D298" s="200" t="s">
        <v>212</v>
      </c>
      <c r="E298" s="201" t="s">
        <v>1</v>
      </c>
      <c r="F298" s="202" t="s">
        <v>4597</v>
      </c>
      <c r="G298" s="198"/>
      <c r="H298" s="203">
        <v>5</v>
      </c>
      <c r="I298" s="198"/>
      <c r="J298" s="198"/>
      <c r="K298" s="198"/>
      <c r="L298" s="199"/>
      <c r="M298" s="204"/>
      <c r="N298" s="205"/>
      <c r="O298" s="205"/>
      <c r="P298" s="205"/>
      <c r="Q298" s="205"/>
      <c r="R298" s="205"/>
      <c r="S298" s="205"/>
      <c r="T298" s="206"/>
      <c r="U298" s="198"/>
      <c r="V298" s="198"/>
      <c r="AT298" s="102" t="s">
        <v>212</v>
      </c>
      <c r="AU298" s="102" t="s">
        <v>83</v>
      </c>
      <c r="AV298" s="14" t="s">
        <v>83</v>
      </c>
      <c r="AW298" s="14" t="s">
        <v>32</v>
      </c>
      <c r="AX298" s="14" t="s">
        <v>75</v>
      </c>
      <c r="AY298" s="102" t="s">
        <v>204</v>
      </c>
    </row>
    <row r="299" spans="1:65" s="16" customFormat="1" x14ac:dyDescent="0.2">
      <c r="A299" s="232"/>
      <c r="B299" s="233"/>
      <c r="C299" s="232"/>
      <c r="D299" s="200" t="s">
        <v>212</v>
      </c>
      <c r="E299" s="234" t="s">
        <v>1</v>
      </c>
      <c r="F299" s="235" t="s">
        <v>4598</v>
      </c>
      <c r="G299" s="232"/>
      <c r="H299" s="236">
        <v>5</v>
      </c>
      <c r="I299" s="232"/>
      <c r="J299" s="232"/>
      <c r="K299" s="232"/>
      <c r="L299" s="233"/>
      <c r="M299" s="237"/>
      <c r="N299" s="238"/>
      <c r="O299" s="238"/>
      <c r="P299" s="238"/>
      <c r="Q299" s="238"/>
      <c r="R299" s="238"/>
      <c r="S299" s="238"/>
      <c r="T299" s="239"/>
      <c r="U299" s="232"/>
      <c r="V299" s="232"/>
      <c r="AT299" s="104" t="s">
        <v>212</v>
      </c>
      <c r="AU299" s="104" t="s">
        <v>83</v>
      </c>
      <c r="AV299" s="16" t="s">
        <v>230</v>
      </c>
      <c r="AW299" s="16" t="s">
        <v>32</v>
      </c>
      <c r="AX299" s="16" t="s">
        <v>75</v>
      </c>
      <c r="AY299" s="104" t="s">
        <v>204</v>
      </c>
    </row>
    <row r="300" spans="1:65" s="14" customFormat="1" ht="22.5" x14ac:dyDescent="0.2">
      <c r="A300" s="198"/>
      <c r="B300" s="199"/>
      <c r="C300" s="198"/>
      <c r="D300" s="200" t="s">
        <v>212</v>
      </c>
      <c r="E300" s="201" t="s">
        <v>1</v>
      </c>
      <c r="F300" s="202" t="s">
        <v>4599</v>
      </c>
      <c r="G300" s="198"/>
      <c r="H300" s="203">
        <v>38</v>
      </c>
      <c r="I300" s="198"/>
      <c r="J300" s="198"/>
      <c r="K300" s="198"/>
      <c r="L300" s="199"/>
      <c r="M300" s="204"/>
      <c r="N300" s="205"/>
      <c r="O300" s="205"/>
      <c r="P300" s="205"/>
      <c r="Q300" s="205"/>
      <c r="R300" s="205"/>
      <c r="S300" s="205"/>
      <c r="T300" s="206"/>
      <c r="U300" s="198"/>
      <c r="V300" s="198"/>
      <c r="AT300" s="102" t="s">
        <v>212</v>
      </c>
      <c r="AU300" s="102" t="s">
        <v>83</v>
      </c>
      <c r="AV300" s="14" t="s">
        <v>83</v>
      </c>
      <c r="AW300" s="14" t="s">
        <v>32</v>
      </c>
      <c r="AX300" s="14" t="s">
        <v>75</v>
      </c>
      <c r="AY300" s="102" t="s">
        <v>204</v>
      </c>
    </row>
    <row r="301" spans="1:65" s="16" customFormat="1" x14ac:dyDescent="0.2">
      <c r="A301" s="232"/>
      <c r="B301" s="233"/>
      <c r="C301" s="232"/>
      <c r="D301" s="200" t="s">
        <v>212</v>
      </c>
      <c r="E301" s="234" t="s">
        <v>1</v>
      </c>
      <c r="F301" s="235" t="s">
        <v>4600</v>
      </c>
      <c r="G301" s="232"/>
      <c r="H301" s="236">
        <v>38</v>
      </c>
      <c r="I301" s="232"/>
      <c r="J301" s="232"/>
      <c r="K301" s="232"/>
      <c r="L301" s="233"/>
      <c r="M301" s="237"/>
      <c r="N301" s="238"/>
      <c r="O301" s="238"/>
      <c r="P301" s="238"/>
      <c r="Q301" s="238"/>
      <c r="R301" s="238"/>
      <c r="S301" s="238"/>
      <c r="T301" s="239"/>
      <c r="U301" s="232"/>
      <c r="V301" s="232"/>
      <c r="AT301" s="104" t="s">
        <v>212</v>
      </c>
      <c r="AU301" s="104" t="s">
        <v>83</v>
      </c>
      <c r="AV301" s="16" t="s">
        <v>230</v>
      </c>
      <c r="AW301" s="16" t="s">
        <v>32</v>
      </c>
      <c r="AX301" s="16" t="s">
        <v>75</v>
      </c>
      <c r="AY301" s="104" t="s">
        <v>204</v>
      </c>
    </row>
    <row r="302" spans="1:65" s="14" customFormat="1" x14ac:dyDescent="0.2">
      <c r="A302" s="198"/>
      <c r="B302" s="199"/>
      <c r="C302" s="198"/>
      <c r="D302" s="200" t="s">
        <v>212</v>
      </c>
      <c r="E302" s="201" t="s">
        <v>1</v>
      </c>
      <c r="F302" s="202" t="s">
        <v>4601</v>
      </c>
      <c r="G302" s="198"/>
      <c r="H302" s="203">
        <v>7</v>
      </c>
      <c r="I302" s="198"/>
      <c r="J302" s="198"/>
      <c r="K302" s="198"/>
      <c r="L302" s="199"/>
      <c r="M302" s="204"/>
      <c r="N302" s="205"/>
      <c r="O302" s="205"/>
      <c r="P302" s="205"/>
      <c r="Q302" s="205"/>
      <c r="R302" s="205"/>
      <c r="S302" s="205"/>
      <c r="T302" s="206"/>
      <c r="U302" s="198"/>
      <c r="V302" s="198"/>
      <c r="AT302" s="102" t="s">
        <v>212</v>
      </c>
      <c r="AU302" s="102" t="s">
        <v>83</v>
      </c>
      <c r="AV302" s="14" t="s">
        <v>83</v>
      </c>
      <c r="AW302" s="14" t="s">
        <v>32</v>
      </c>
      <c r="AX302" s="14" t="s">
        <v>75</v>
      </c>
      <c r="AY302" s="102" t="s">
        <v>204</v>
      </c>
    </row>
    <row r="303" spans="1:65" s="14" customFormat="1" ht="22.5" x14ac:dyDescent="0.2">
      <c r="A303" s="198"/>
      <c r="B303" s="199"/>
      <c r="C303" s="198"/>
      <c r="D303" s="200" t="s">
        <v>212</v>
      </c>
      <c r="E303" s="201" t="s">
        <v>1</v>
      </c>
      <c r="F303" s="202" t="s">
        <v>4602</v>
      </c>
      <c r="G303" s="198"/>
      <c r="H303" s="203">
        <v>4</v>
      </c>
      <c r="I303" s="198"/>
      <c r="J303" s="198"/>
      <c r="K303" s="198"/>
      <c r="L303" s="199"/>
      <c r="M303" s="204"/>
      <c r="N303" s="205"/>
      <c r="O303" s="205"/>
      <c r="P303" s="205"/>
      <c r="Q303" s="205"/>
      <c r="R303" s="205"/>
      <c r="S303" s="205"/>
      <c r="T303" s="206"/>
      <c r="U303" s="198"/>
      <c r="V303" s="198"/>
      <c r="AT303" s="102" t="s">
        <v>212</v>
      </c>
      <c r="AU303" s="102" t="s">
        <v>83</v>
      </c>
      <c r="AV303" s="14" t="s">
        <v>83</v>
      </c>
      <c r="AW303" s="14" t="s">
        <v>32</v>
      </c>
      <c r="AX303" s="14" t="s">
        <v>75</v>
      </c>
      <c r="AY303" s="102" t="s">
        <v>204</v>
      </c>
    </row>
    <row r="304" spans="1:65" s="16" customFormat="1" x14ac:dyDescent="0.2">
      <c r="A304" s="232"/>
      <c r="B304" s="233"/>
      <c r="C304" s="232"/>
      <c r="D304" s="200" t="s">
        <v>212</v>
      </c>
      <c r="E304" s="234" t="s">
        <v>1</v>
      </c>
      <c r="F304" s="235" t="s">
        <v>4603</v>
      </c>
      <c r="G304" s="232"/>
      <c r="H304" s="236">
        <v>11</v>
      </c>
      <c r="I304" s="232"/>
      <c r="J304" s="232"/>
      <c r="K304" s="232"/>
      <c r="L304" s="233"/>
      <c r="M304" s="237"/>
      <c r="N304" s="238"/>
      <c r="O304" s="238"/>
      <c r="P304" s="238"/>
      <c r="Q304" s="238"/>
      <c r="R304" s="238"/>
      <c r="S304" s="238"/>
      <c r="T304" s="239"/>
      <c r="U304" s="232"/>
      <c r="V304" s="232"/>
      <c r="AT304" s="104" t="s">
        <v>212</v>
      </c>
      <c r="AU304" s="104" t="s">
        <v>83</v>
      </c>
      <c r="AV304" s="16" t="s">
        <v>230</v>
      </c>
      <c r="AW304" s="16" t="s">
        <v>32</v>
      </c>
      <c r="AX304" s="16" t="s">
        <v>75</v>
      </c>
      <c r="AY304" s="104" t="s">
        <v>204</v>
      </c>
    </row>
    <row r="305" spans="1:65" s="14" customFormat="1" ht="22.5" x14ac:dyDescent="0.2">
      <c r="A305" s="198"/>
      <c r="B305" s="199"/>
      <c r="C305" s="198"/>
      <c r="D305" s="200" t="s">
        <v>212</v>
      </c>
      <c r="E305" s="201" t="s">
        <v>1</v>
      </c>
      <c r="F305" s="202" t="s">
        <v>4604</v>
      </c>
      <c r="G305" s="198"/>
      <c r="H305" s="203">
        <v>5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83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6" customFormat="1" x14ac:dyDescent="0.2">
      <c r="A306" s="232"/>
      <c r="B306" s="233"/>
      <c r="C306" s="232"/>
      <c r="D306" s="200" t="s">
        <v>212</v>
      </c>
      <c r="E306" s="234" t="s">
        <v>1</v>
      </c>
      <c r="F306" s="235" t="s">
        <v>4605</v>
      </c>
      <c r="G306" s="232"/>
      <c r="H306" s="236">
        <v>5</v>
      </c>
      <c r="I306" s="232"/>
      <c r="J306" s="232"/>
      <c r="K306" s="232"/>
      <c r="L306" s="233"/>
      <c r="M306" s="237"/>
      <c r="N306" s="238"/>
      <c r="O306" s="238"/>
      <c r="P306" s="238"/>
      <c r="Q306" s="238"/>
      <c r="R306" s="238"/>
      <c r="S306" s="238"/>
      <c r="T306" s="239"/>
      <c r="U306" s="232"/>
      <c r="V306" s="232"/>
      <c r="AT306" s="104" t="s">
        <v>212</v>
      </c>
      <c r="AU306" s="104" t="s">
        <v>83</v>
      </c>
      <c r="AV306" s="16" t="s">
        <v>230</v>
      </c>
      <c r="AW306" s="16" t="s">
        <v>32</v>
      </c>
      <c r="AX306" s="16" t="s">
        <v>75</v>
      </c>
      <c r="AY306" s="104" t="s">
        <v>204</v>
      </c>
    </row>
    <row r="307" spans="1:65" s="14" customFormat="1" x14ac:dyDescent="0.2">
      <c r="A307" s="198"/>
      <c r="B307" s="199"/>
      <c r="C307" s="198"/>
      <c r="D307" s="200" t="s">
        <v>212</v>
      </c>
      <c r="E307" s="201" t="s">
        <v>1</v>
      </c>
      <c r="F307" s="202" t="s">
        <v>4606</v>
      </c>
      <c r="G307" s="198"/>
      <c r="H307" s="203">
        <v>2</v>
      </c>
      <c r="I307" s="198"/>
      <c r="J307" s="198"/>
      <c r="K307" s="198"/>
      <c r="L307" s="199"/>
      <c r="M307" s="204"/>
      <c r="N307" s="205"/>
      <c r="O307" s="205"/>
      <c r="P307" s="205"/>
      <c r="Q307" s="205"/>
      <c r="R307" s="205"/>
      <c r="S307" s="205"/>
      <c r="T307" s="206"/>
      <c r="U307" s="198"/>
      <c r="V307" s="198"/>
      <c r="AT307" s="102" t="s">
        <v>212</v>
      </c>
      <c r="AU307" s="102" t="s">
        <v>83</v>
      </c>
      <c r="AV307" s="14" t="s">
        <v>83</v>
      </c>
      <c r="AW307" s="14" t="s">
        <v>32</v>
      </c>
      <c r="AX307" s="14" t="s">
        <v>75</v>
      </c>
      <c r="AY307" s="102" t="s">
        <v>204</v>
      </c>
    </row>
    <row r="308" spans="1:65" s="16" customFormat="1" x14ac:dyDescent="0.2">
      <c r="A308" s="232"/>
      <c r="B308" s="233"/>
      <c r="C308" s="232"/>
      <c r="D308" s="200" t="s">
        <v>212</v>
      </c>
      <c r="E308" s="234" t="s">
        <v>1</v>
      </c>
      <c r="F308" s="235" t="s">
        <v>4607</v>
      </c>
      <c r="G308" s="232"/>
      <c r="H308" s="236">
        <v>2</v>
      </c>
      <c r="I308" s="232"/>
      <c r="J308" s="232"/>
      <c r="K308" s="232"/>
      <c r="L308" s="233"/>
      <c r="M308" s="237"/>
      <c r="N308" s="238"/>
      <c r="O308" s="238"/>
      <c r="P308" s="238"/>
      <c r="Q308" s="238"/>
      <c r="R308" s="238"/>
      <c r="S308" s="238"/>
      <c r="T308" s="239"/>
      <c r="U308" s="232"/>
      <c r="V308" s="232"/>
      <c r="AT308" s="104" t="s">
        <v>212</v>
      </c>
      <c r="AU308" s="104" t="s">
        <v>83</v>
      </c>
      <c r="AV308" s="16" t="s">
        <v>230</v>
      </c>
      <c r="AW308" s="16" t="s">
        <v>32</v>
      </c>
      <c r="AX308" s="16" t="s">
        <v>75</v>
      </c>
      <c r="AY308" s="104" t="s">
        <v>204</v>
      </c>
    </row>
    <row r="309" spans="1:65" s="15" customFormat="1" x14ac:dyDescent="0.2">
      <c r="A309" s="207"/>
      <c r="B309" s="208"/>
      <c r="C309" s="207"/>
      <c r="D309" s="200" t="s">
        <v>212</v>
      </c>
      <c r="E309" s="209" t="s">
        <v>1</v>
      </c>
      <c r="F309" s="210" t="s">
        <v>227</v>
      </c>
      <c r="G309" s="207"/>
      <c r="H309" s="211">
        <v>61</v>
      </c>
      <c r="I309" s="207"/>
      <c r="J309" s="207"/>
      <c r="K309" s="207"/>
      <c r="L309" s="208"/>
      <c r="M309" s="212"/>
      <c r="N309" s="213"/>
      <c r="O309" s="213"/>
      <c r="P309" s="213"/>
      <c r="Q309" s="213"/>
      <c r="R309" s="213"/>
      <c r="S309" s="213"/>
      <c r="T309" s="214"/>
      <c r="U309" s="207"/>
      <c r="V309" s="207"/>
      <c r="AT309" s="103" t="s">
        <v>212</v>
      </c>
      <c r="AU309" s="103" t="s">
        <v>83</v>
      </c>
      <c r="AV309" s="15" t="s">
        <v>211</v>
      </c>
      <c r="AW309" s="15" t="s">
        <v>32</v>
      </c>
      <c r="AX309" s="15" t="s">
        <v>81</v>
      </c>
      <c r="AY309" s="103" t="s">
        <v>204</v>
      </c>
    </row>
    <row r="310" spans="1:65" s="2" customFormat="1" ht="33" customHeight="1" x14ac:dyDescent="0.2">
      <c r="A310" s="111"/>
      <c r="B310" s="112"/>
      <c r="C310" s="215" t="s">
        <v>1057</v>
      </c>
      <c r="D310" s="215" t="s">
        <v>1071</v>
      </c>
      <c r="E310" s="216" t="s">
        <v>4608</v>
      </c>
      <c r="F310" s="217" t="s">
        <v>4609</v>
      </c>
      <c r="G310" s="218" t="s">
        <v>282</v>
      </c>
      <c r="H310" s="219">
        <v>38</v>
      </c>
      <c r="I310" s="220"/>
      <c r="J310" s="220">
        <f t="shared" ref="J310:J316" si="30">ROUND(I310*H310,2)</f>
        <v>0</v>
      </c>
      <c r="K310" s="221"/>
      <c r="L310" s="222"/>
      <c r="M310" s="223" t="s">
        <v>1</v>
      </c>
      <c r="N310" s="224" t="s">
        <v>40</v>
      </c>
      <c r="O310" s="196">
        <v>0</v>
      </c>
      <c r="P310" s="196">
        <f t="shared" ref="P310:P316" si="31">O310*H310</f>
        <v>0</v>
      </c>
      <c r="Q310" s="196">
        <v>0</v>
      </c>
      <c r="R310" s="196">
        <f t="shared" ref="R310:R316" si="32">Q310*H310</f>
        <v>0</v>
      </c>
      <c r="S310" s="196">
        <v>0</v>
      </c>
      <c r="T310" s="197">
        <f t="shared" ref="T310:T316" si="33">S310*H310</f>
        <v>0</v>
      </c>
      <c r="U310" s="111"/>
      <c r="V310" s="111"/>
      <c r="W310" s="29"/>
      <c r="X310" s="29"/>
      <c r="Y310" s="29"/>
      <c r="Z310" s="29"/>
      <c r="AA310" s="29"/>
      <c r="AB310" s="29"/>
      <c r="AC310" s="29"/>
      <c r="AD310" s="29"/>
      <c r="AE310" s="29"/>
      <c r="AR310" s="99" t="s">
        <v>278</v>
      </c>
      <c r="AT310" s="99" t="s">
        <v>1071</v>
      </c>
      <c r="AU310" s="99" t="s">
        <v>83</v>
      </c>
      <c r="AY310" s="18" t="s">
        <v>204</v>
      </c>
      <c r="BE310" s="100">
        <f t="shared" ref="BE310:BE316" si="34">IF(N310="základní",J310,0)</f>
        <v>0</v>
      </c>
      <c r="BF310" s="100">
        <f t="shared" ref="BF310:BF316" si="35">IF(N310="snížená",J310,0)</f>
        <v>0</v>
      </c>
      <c r="BG310" s="100">
        <f t="shared" ref="BG310:BG316" si="36">IF(N310="zákl. přenesená",J310,0)</f>
        <v>0</v>
      </c>
      <c r="BH310" s="100">
        <f t="shared" ref="BH310:BH316" si="37">IF(N310="sníž. přenesená",J310,0)</f>
        <v>0</v>
      </c>
      <c r="BI310" s="100">
        <f t="shared" ref="BI310:BI316" si="38">IF(N310="nulová",J310,0)</f>
        <v>0</v>
      </c>
      <c r="BJ310" s="18" t="s">
        <v>81</v>
      </c>
      <c r="BK310" s="100">
        <f t="shared" ref="BK310:BK316" si="39">ROUND(I310*H310,2)</f>
        <v>0</v>
      </c>
      <c r="BL310" s="18" t="s">
        <v>211</v>
      </c>
      <c r="BM310" s="99" t="s">
        <v>1060</v>
      </c>
    </row>
    <row r="311" spans="1:65" s="2" customFormat="1" ht="44.25" customHeight="1" x14ac:dyDescent="0.2">
      <c r="A311" s="111"/>
      <c r="B311" s="112"/>
      <c r="C311" s="215" t="s">
        <v>648</v>
      </c>
      <c r="D311" s="215" t="s">
        <v>1071</v>
      </c>
      <c r="E311" s="216" t="s">
        <v>4610</v>
      </c>
      <c r="F311" s="217" t="s">
        <v>4611</v>
      </c>
      <c r="G311" s="218" t="s">
        <v>282</v>
      </c>
      <c r="H311" s="219">
        <v>11</v>
      </c>
      <c r="I311" s="220"/>
      <c r="J311" s="220">
        <f t="shared" si="30"/>
        <v>0</v>
      </c>
      <c r="K311" s="221"/>
      <c r="L311" s="222"/>
      <c r="M311" s="223" t="s">
        <v>1</v>
      </c>
      <c r="N311" s="224" t="s">
        <v>40</v>
      </c>
      <c r="O311" s="196">
        <v>0</v>
      </c>
      <c r="P311" s="196">
        <f t="shared" si="31"/>
        <v>0</v>
      </c>
      <c r="Q311" s="196">
        <v>0</v>
      </c>
      <c r="R311" s="196">
        <f t="shared" si="32"/>
        <v>0</v>
      </c>
      <c r="S311" s="196">
        <v>0</v>
      </c>
      <c r="T311" s="197">
        <f t="shared" si="33"/>
        <v>0</v>
      </c>
      <c r="U311" s="111"/>
      <c r="V311" s="111"/>
      <c r="W311" s="29"/>
      <c r="X311" s="29"/>
      <c r="Y311" s="29"/>
      <c r="Z311" s="29"/>
      <c r="AA311" s="29"/>
      <c r="AB311" s="29"/>
      <c r="AC311" s="29"/>
      <c r="AD311" s="29"/>
      <c r="AE311" s="29"/>
      <c r="AR311" s="99" t="s">
        <v>278</v>
      </c>
      <c r="AT311" s="99" t="s">
        <v>1071</v>
      </c>
      <c r="AU311" s="99" t="s">
        <v>83</v>
      </c>
      <c r="AY311" s="18" t="s">
        <v>204</v>
      </c>
      <c r="BE311" s="100">
        <f t="shared" si="34"/>
        <v>0</v>
      </c>
      <c r="BF311" s="100">
        <f t="shared" si="35"/>
        <v>0</v>
      </c>
      <c r="BG311" s="100">
        <f t="shared" si="36"/>
        <v>0</v>
      </c>
      <c r="BH311" s="100">
        <f t="shared" si="37"/>
        <v>0</v>
      </c>
      <c r="BI311" s="100">
        <f t="shared" si="38"/>
        <v>0</v>
      </c>
      <c r="BJ311" s="18" t="s">
        <v>81</v>
      </c>
      <c r="BK311" s="100">
        <f t="shared" si="39"/>
        <v>0</v>
      </c>
      <c r="BL311" s="18" t="s">
        <v>211</v>
      </c>
      <c r="BM311" s="99" t="s">
        <v>1065</v>
      </c>
    </row>
    <row r="312" spans="1:65" s="2" customFormat="1" ht="62.65" customHeight="1" x14ac:dyDescent="0.2">
      <c r="A312" s="111"/>
      <c r="B312" s="112"/>
      <c r="C312" s="215" t="s">
        <v>1070</v>
      </c>
      <c r="D312" s="215" t="s">
        <v>1071</v>
      </c>
      <c r="E312" s="216" t="s">
        <v>4612</v>
      </c>
      <c r="F312" s="217" t="s">
        <v>4613</v>
      </c>
      <c r="G312" s="218" t="s">
        <v>282</v>
      </c>
      <c r="H312" s="219">
        <v>2</v>
      </c>
      <c r="I312" s="220"/>
      <c r="J312" s="220">
        <f t="shared" si="30"/>
        <v>0</v>
      </c>
      <c r="K312" s="221"/>
      <c r="L312" s="222"/>
      <c r="M312" s="223" t="s">
        <v>1</v>
      </c>
      <c r="N312" s="224" t="s">
        <v>40</v>
      </c>
      <c r="O312" s="196">
        <v>0</v>
      </c>
      <c r="P312" s="196">
        <f t="shared" si="31"/>
        <v>0</v>
      </c>
      <c r="Q312" s="196">
        <v>0</v>
      </c>
      <c r="R312" s="196">
        <f t="shared" si="32"/>
        <v>0</v>
      </c>
      <c r="S312" s="196">
        <v>0</v>
      </c>
      <c r="T312" s="197">
        <f t="shared" si="33"/>
        <v>0</v>
      </c>
      <c r="U312" s="111"/>
      <c r="V312" s="111"/>
      <c r="W312" s="29"/>
      <c r="X312" s="29"/>
      <c r="Y312" s="29"/>
      <c r="Z312" s="29"/>
      <c r="AA312" s="29"/>
      <c r="AB312" s="29"/>
      <c r="AC312" s="29"/>
      <c r="AD312" s="29"/>
      <c r="AE312" s="29"/>
      <c r="AR312" s="99" t="s">
        <v>278</v>
      </c>
      <c r="AT312" s="99" t="s">
        <v>1071</v>
      </c>
      <c r="AU312" s="99" t="s">
        <v>83</v>
      </c>
      <c r="AY312" s="18" t="s">
        <v>204</v>
      </c>
      <c r="BE312" s="100">
        <f t="shared" si="34"/>
        <v>0</v>
      </c>
      <c r="BF312" s="100">
        <f t="shared" si="35"/>
        <v>0</v>
      </c>
      <c r="BG312" s="100">
        <f t="shared" si="36"/>
        <v>0</v>
      </c>
      <c r="BH312" s="100">
        <f t="shared" si="37"/>
        <v>0</v>
      </c>
      <c r="BI312" s="100">
        <f t="shared" si="38"/>
        <v>0</v>
      </c>
      <c r="BJ312" s="18" t="s">
        <v>81</v>
      </c>
      <c r="BK312" s="100">
        <f t="shared" si="39"/>
        <v>0</v>
      </c>
      <c r="BL312" s="18" t="s">
        <v>211</v>
      </c>
      <c r="BM312" s="99" t="s">
        <v>1074</v>
      </c>
    </row>
    <row r="313" spans="1:65" s="2" customFormat="1" ht="24.2" customHeight="1" x14ac:dyDescent="0.2">
      <c r="A313" s="111"/>
      <c r="B313" s="112"/>
      <c r="C313" s="215" t="s">
        <v>681</v>
      </c>
      <c r="D313" s="215" t="s">
        <v>1071</v>
      </c>
      <c r="E313" s="216" t="s">
        <v>4614</v>
      </c>
      <c r="F313" s="217" t="s">
        <v>4615</v>
      </c>
      <c r="G313" s="218" t="s">
        <v>282</v>
      </c>
      <c r="H313" s="219">
        <v>5</v>
      </c>
      <c r="I313" s="220"/>
      <c r="J313" s="220">
        <f t="shared" si="30"/>
        <v>0</v>
      </c>
      <c r="K313" s="221"/>
      <c r="L313" s="222"/>
      <c r="M313" s="223" t="s">
        <v>1</v>
      </c>
      <c r="N313" s="224" t="s">
        <v>40</v>
      </c>
      <c r="O313" s="196">
        <v>0</v>
      </c>
      <c r="P313" s="196">
        <f t="shared" si="31"/>
        <v>0</v>
      </c>
      <c r="Q313" s="196">
        <v>0</v>
      </c>
      <c r="R313" s="196">
        <f t="shared" si="32"/>
        <v>0</v>
      </c>
      <c r="S313" s="196">
        <v>0</v>
      </c>
      <c r="T313" s="197">
        <f t="shared" si="33"/>
        <v>0</v>
      </c>
      <c r="U313" s="111"/>
      <c r="V313" s="111"/>
      <c r="W313" s="29"/>
      <c r="X313" s="29"/>
      <c r="Y313" s="29"/>
      <c r="Z313" s="29"/>
      <c r="AA313" s="29"/>
      <c r="AB313" s="29"/>
      <c r="AC313" s="29"/>
      <c r="AD313" s="29"/>
      <c r="AE313" s="29"/>
      <c r="AR313" s="99" t="s">
        <v>278</v>
      </c>
      <c r="AT313" s="99" t="s">
        <v>1071</v>
      </c>
      <c r="AU313" s="99" t="s">
        <v>83</v>
      </c>
      <c r="AY313" s="18" t="s">
        <v>204</v>
      </c>
      <c r="BE313" s="100">
        <f t="shared" si="34"/>
        <v>0</v>
      </c>
      <c r="BF313" s="100">
        <f t="shared" si="35"/>
        <v>0</v>
      </c>
      <c r="BG313" s="100">
        <f t="shared" si="36"/>
        <v>0</v>
      </c>
      <c r="BH313" s="100">
        <f t="shared" si="37"/>
        <v>0</v>
      </c>
      <c r="BI313" s="100">
        <f t="shared" si="38"/>
        <v>0</v>
      </c>
      <c r="BJ313" s="18" t="s">
        <v>81</v>
      </c>
      <c r="BK313" s="100">
        <f t="shared" si="39"/>
        <v>0</v>
      </c>
      <c r="BL313" s="18" t="s">
        <v>211</v>
      </c>
      <c r="BM313" s="99" t="s">
        <v>1475</v>
      </c>
    </row>
    <row r="314" spans="1:65" s="2" customFormat="1" ht="33" customHeight="1" x14ac:dyDescent="0.2">
      <c r="A314" s="111"/>
      <c r="B314" s="112"/>
      <c r="C314" s="215" t="s">
        <v>1478</v>
      </c>
      <c r="D314" s="215" t="s">
        <v>1071</v>
      </c>
      <c r="E314" s="216" t="s">
        <v>4616</v>
      </c>
      <c r="F314" s="217" t="s">
        <v>4617</v>
      </c>
      <c r="G314" s="218" t="s">
        <v>282</v>
      </c>
      <c r="H314" s="219">
        <v>5</v>
      </c>
      <c r="I314" s="220"/>
      <c r="J314" s="220">
        <f t="shared" si="30"/>
        <v>0</v>
      </c>
      <c r="K314" s="221"/>
      <c r="L314" s="222"/>
      <c r="M314" s="223" t="s">
        <v>1</v>
      </c>
      <c r="N314" s="224" t="s">
        <v>40</v>
      </c>
      <c r="O314" s="196">
        <v>0</v>
      </c>
      <c r="P314" s="196">
        <f t="shared" si="31"/>
        <v>0</v>
      </c>
      <c r="Q314" s="196">
        <v>0</v>
      </c>
      <c r="R314" s="196">
        <f t="shared" si="32"/>
        <v>0</v>
      </c>
      <c r="S314" s="196">
        <v>0</v>
      </c>
      <c r="T314" s="197">
        <f t="shared" si="33"/>
        <v>0</v>
      </c>
      <c r="U314" s="111"/>
      <c r="V314" s="111"/>
      <c r="W314" s="29"/>
      <c r="X314" s="29"/>
      <c r="Y314" s="29"/>
      <c r="Z314" s="29"/>
      <c r="AA314" s="29"/>
      <c r="AB314" s="29"/>
      <c r="AC314" s="29"/>
      <c r="AD314" s="29"/>
      <c r="AE314" s="29"/>
      <c r="AR314" s="99" t="s">
        <v>278</v>
      </c>
      <c r="AT314" s="99" t="s">
        <v>1071</v>
      </c>
      <c r="AU314" s="99" t="s">
        <v>83</v>
      </c>
      <c r="AY314" s="18" t="s">
        <v>204</v>
      </c>
      <c r="BE314" s="100">
        <f t="shared" si="34"/>
        <v>0</v>
      </c>
      <c r="BF314" s="100">
        <f t="shared" si="35"/>
        <v>0</v>
      </c>
      <c r="BG314" s="100">
        <f t="shared" si="36"/>
        <v>0</v>
      </c>
      <c r="BH314" s="100">
        <f t="shared" si="37"/>
        <v>0</v>
      </c>
      <c r="BI314" s="100">
        <f t="shared" si="38"/>
        <v>0</v>
      </c>
      <c r="BJ314" s="18" t="s">
        <v>81</v>
      </c>
      <c r="BK314" s="100">
        <f t="shared" si="39"/>
        <v>0</v>
      </c>
      <c r="BL314" s="18" t="s">
        <v>211</v>
      </c>
      <c r="BM314" s="99" t="s">
        <v>1481</v>
      </c>
    </row>
    <row r="315" spans="1:65" s="2" customFormat="1" ht="24.2" customHeight="1" x14ac:dyDescent="0.2">
      <c r="A315" s="111"/>
      <c r="B315" s="112"/>
      <c r="C315" s="187" t="s">
        <v>750</v>
      </c>
      <c r="D315" s="187" t="s">
        <v>207</v>
      </c>
      <c r="E315" s="188" t="s">
        <v>4618</v>
      </c>
      <c r="F315" s="189" t="s">
        <v>4619</v>
      </c>
      <c r="G315" s="190" t="s">
        <v>282</v>
      </c>
      <c r="H315" s="191">
        <v>137</v>
      </c>
      <c r="I315" s="192"/>
      <c r="J315" s="192">
        <f t="shared" si="30"/>
        <v>0</v>
      </c>
      <c r="K315" s="193"/>
      <c r="L315" s="112"/>
      <c r="M315" s="194" t="s">
        <v>1</v>
      </c>
      <c r="N315" s="195" t="s">
        <v>40</v>
      </c>
      <c r="O315" s="196">
        <v>0</v>
      </c>
      <c r="P315" s="196">
        <f t="shared" si="31"/>
        <v>0</v>
      </c>
      <c r="Q315" s="196">
        <v>0</v>
      </c>
      <c r="R315" s="196">
        <f t="shared" si="32"/>
        <v>0</v>
      </c>
      <c r="S315" s="196">
        <v>0</v>
      </c>
      <c r="T315" s="197">
        <f t="shared" si="33"/>
        <v>0</v>
      </c>
      <c r="U315" s="111"/>
      <c r="V315" s="111"/>
      <c r="W315" s="29"/>
      <c r="X315" s="29"/>
      <c r="Y315" s="29"/>
      <c r="Z315" s="29"/>
      <c r="AA315" s="29"/>
      <c r="AB315" s="29"/>
      <c r="AC315" s="29"/>
      <c r="AD315" s="29"/>
      <c r="AE315" s="29"/>
      <c r="AR315" s="99" t="s">
        <v>211</v>
      </c>
      <c r="AT315" s="99" t="s">
        <v>207</v>
      </c>
      <c r="AU315" s="99" t="s">
        <v>83</v>
      </c>
      <c r="AY315" s="18" t="s">
        <v>204</v>
      </c>
      <c r="BE315" s="100">
        <f t="shared" si="34"/>
        <v>0</v>
      </c>
      <c r="BF315" s="100">
        <f t="shared" si="35"/>
        <v>0</v>
      </c>
      <c r="BG315" s="100">
        <f t="shared" si="36"/>
        <v>0</v>
      </c>
      <c r="BH315" s="100">
        <f t="shared" si="37"/>
        <v>0</v>
      </c>
      <c r="BI315" s="100">
        <f t="shared" si="38"/>
        <v>0</v>
      </c>
      <c r="BJ315" s="18" t="s">
        <v>81</v>
      </c>
      <c r="BK315" s="100">
        <f t="shared" si="39"/>
        <v>0</v>
      </c>
      <c r="BL315" s="18" t="s">
        <v>211</v>
      </c>
      <c r="BM315" s="99" t="s">
        <v>1485</v>
      </c>
    </row>
    <row r="316" spans="1:65" s="2" customFormat="1" ht="24.2" customHeight="1" x14ac:dyDescent="0.2">
      <c r="A316" s="111"/>
      <c r="B316" s="112"/>
      <c r="C316" s="187" t="s">
        <v>1487</v>
      </c>
      <c r="D316" s="187" t="s">
        <v>207</v>
      </c>
      <c r="E316" s="188" t="s">
        <v>4620</v>
      </c>
      <c r="F316" s="189" t="s">
        <v>4621</v>
      </c>
      <c r="G316" s="190" t="s">
        <v>282</v>
      </c>
      <c r="H316" s="191">
        <v>8</v>
      </c>
      <c r="I316" s="192"/>
      <c r="J316" s="192">
        <f t="shared" si="30"/>
        <v>0</v>
      </c>
      <c r="K316" s="193"/>
      <c r="L316" s="112"/>
      <c r="M316" s="194" t="s">
        <v>1</v>
      </c>
      <c r="N316" s="195" t="s">
        <v>40</v>
      </c>
      <c r="O316" s="196">
        <v>0</v>
      </c>
      <c r="P316" s="196">
        <f t="shared" si="31"/>
        <v>0</v>
      </c>
      <c r="Q316" s="196">
        <v>0</v>
      </c>
      <c r="R316" s="196">
        <f t="shared" si="32"/>
        <v>0</v>
      </c>
      <c r="S316" s="196">
        <v>0</v>
      </c>
      <c r="T316" s="197">
        <f t="shared" si="33"/>
        <v>0</v>
      </c>
      <c r="U316" s="111"/>
      <c r="V316" s="111"/>
      <c r="W316" s="29"/>
      <c r="X316" s="29"/>
      <c r="Y316" s="29"/>
      <c r="Z316" s="29"/>
      <c r="AA316" s="29"/>
      <c r="AB316" s="29"/>
      <c r="AC316" s="29"/>
      <c r="AD316" s="29"/>
      <c r="AE316" s="29"/>
      <c r="AR316" s="99" t="s">
        <v>211</v>
      </c>
      <c r="AT316" s="99" t="s">
        <v>207</v>
      </c>
      <c r="AU316" s="99" t="s">
        <v>83</v>
      </c>
      <c r="AY316" s="18" t="s">
        <v>204</v>
      </c>
      <c r="BE316" s="100">
        <f t="shared" si="34"/>
        <v>0</v>
      </c>
      <c r="BF316" s="100">
        <f t="shared" si="35"/>
        <v>0</v>
      </c>
      <c r="BG316" s="100">
        <f t="shared" si="36"/>
        <v>0</v>
      </c>
      <c r="BH316" s="100">
        <f t="shared" si="37"/>
        <v>0</v>
      </c>
      <c r="BI316" s="100">
        <f t="shared" si="38"/>
        <v>0</v>
      </c>
      <c r="BJ316" s="18" t="s">
        <v>81</v>
      </c>
      <c r="BK316" s="100">
        <f t="shared" si="39"/>
        <v>0</v>
      </c>
      <c r="BL316" s="18" t="s">
        <v>211</v>
      </c>
      <c r="BM316" s="99" t="s">
        <v>1490</v>
      </c>
    </row>
    <row r="317" spans="1:65" s="14" customFormat="1" x14ac:dyDescent="0.2">
      <c r="A317" s="198"/>
      <c r="B317" s="199"/>
      <c r="C317" s="198"/>
      <c r="D317" s="200" t="s">
        <v>212</v>
      </c>
      <c r="E317" s="201" t="s">
        <v>1</v>
      </c>
      <c r="F317" s="202" t="s">
        <v>278</v>
      </c>
      <c r="G317" s="198"/>
      <c r="H317" s="203">
        <v>8</v>
      </c>
      <c r="I317" s="198"/>
      <c r="J317" s="198"/>
      <c r="K317" s="198"/>
      <c r="L317" s="199"/>
      <c r="M317" s="204"/>
      <c r="N317" s="205"/>
      <c r="O317" s="205"/>
      <c r="P317" s="205"/>
      <c r="Q317" s="205"/>
      <c r="R317" s="205"/>
      <c r="S317" s="205"/>
      <c r="T317" s="206"/>
      <c r="U317" s="198"/>
      <c r="V317" s="198"/>
      <c r="AT317" s="102" t="s">
        <v>212</v>
      </c>
      <c r="AU317" s="102" t="s">
        <v>83</v>
      </c>
      <c r="AV317" s="14" t="s">
        <v>83</v>
      </c>
      <c r="AW317" s="14" t="s">
        <v>32</v>
      </c>
      <c r="AX317" s="14" t="s">
        <v>75</v>
      </c>
      <c r="AY317" s="102" t="s">
        <v>204</v>
      </c>
    </row>
    <row r="318" spans="1:65" s="15" customFormat="1" x14ac:dyDescent="0.2">
      <c r="A318" s="207"/>
      <c r="B318" s="208"/>
      <c r="C318" s="207"/>
      <c r="D318" s="200" t="s">
        <v>212</v>
      </c>
      <c r="E318" s="209" t="s">
        <v>1</v>
      </c>
      <c r="F318" s="210" t="s">
        <v>227</v>
      </c>
      <c r="G318" s="207"/>
      <c r="H318" s="211">
        <v>8</v>
      </c>
      <c r="I318" s="207"/>
      <c r="J318" s="207"/>
      <c r="K318" s="207"/>
      <c r="L318" s="208"/>
      <c r="M318" s="212"/>
      <c r="N318" s="213"/>
      <c r="O318" s="213"/>
      <c r="P318" s="213"/>
      <c r="Q318" s="213"/>
      <c r="R318" s="213"/>
      <c r="S318" s="213"/>
      <c r="T318" s="214"/>
      <c r="U318" s="207"/>
      <c r="V318" s="207"/>
      <c r="AT318" s="103" t="s">
        <v>212</v>
      </c>
      <c r="AU318" s="103" t="s">
        <v>83</v>
      </c>
      <c r="AV318" s="15" t="s">
        <v>211</v>
      </c>
      <c r="AW318" s="15" t="s">
        <v>32</v>
      </c>
      <c r="AX318" s="15" t="s">
        <v>81</v>
      </c>
      <c r="AY318" s="103" t="s">
        <v>204</v>
      </c>
    </row>
    <row r="319" spans="1:65" s="2" customFormat="1" ht="24.2" customHeight="1" x14ac:dyDescent="0.2">
      <c r="A319" s="111"/>
      <c r="B319" s="112"/>
      <c r="C319" s="187" t="s">
        <v>776</v>
      </c>
      <c r="D319" s="187" t="s">
        <v>207</v>
      </c>
      <c r="E319" s="188" t="s">
        <v>4622</v>
      </c>
      <c r="F319" s="189" t="s">
        <v>4623</v>
      </c>
      <c r="G319" s="190" t="s">
        <v>282</v>
      </c>
      <c r="H319" s="191">
        <v>137</v>
      </c>
      <c r="I319" s="192"/>
      <c r="J319" s="192">
        <f>ROUND(I319*H319,2)</f>
        <v>0</v>
      </c>
      <c r="K319" s="193"/>
      <c r="L319" s="112"/>
      <c r="M319" s="194" t="s">
        <v>1</v>
      </c>
      <c r="N319" s="195" t="s">
        <v>40</v>
      </c>
      <c r="O319" s="196">
        <v>0</v>
      </c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111"/>
      <c r="V319" s="111"/>
      <c r="W319" s="29"/>
      <c r="X319" s="29"/>
      <c r="Y319" s="29"/>
      <c r="Z319" s="29"/>
      <c r="AA319" s="29"/>
      <c r="AB319" s="29"/>
      <c r="AC319" s="29"/>
      <c r="AD319" s="29"/>
      <c r="AE319" s="29"/>
      <c r="AR319" s="99" t="s">
        <v>211</v>
      </c>
      <c r="AT319" s="99" t="s">
        <v>207</v>
      </c>
      <c r="AU319" s="99" t="s">
        <v>83</v>
      </c>
      <c r="AY319" s="18" t="s">
        <v>204</v>
      </c>
      <c r="BE319" s="100">
        <f>IF(N319="základní",J319,0)</f>
        <v>0</v>
      </c>
      <c r="BF319" s="100">
        <f>IF(N319="snížená",J319,0)</f>
        <v>0</v>
      </c>
      <c r="BG319" s="100">
        <f>IF(N319="zákl. přenesená",J319,0)</f>
        <v>0</v>
      </c>
      <c r="BH319" s="100">
        <f>IF(N319="sníž. přenesená",J319,0)</f>
        <v>0</v>
      </c>
      <c r="BI319" s="100">
        <f>IF(N319="nulová",J319,0)</f>
        <v>0</v>
      </c>
      <c r="BJ319" s="18" t="s">
        <v>81</v>
      </c>
      <c r="BK319" s="100">
        <f>ROUND(I319*H319,2)</f>
        <v>0</v>
      </c>
      <c r="BL319" s="18" t="s">
        <v>211</v>
      </c>
      <c r="BM319" s="99" t="s">
        <v>1495</v>
      </c>
    </row>
    <row r="320" spans="1:65" s="2" customFormat="1" ht="24.2" customHeight="1" x14ac:dyDescent="0.2">
      <c r="A320" s="111"/>
      <c r="B320" s="112"/>
      <c r="C320" s="187" t="s">
        <v>1497</v>
      </c>
      <c r="D320" s="187" t="s">
        <v>207</v>
      </c>
      <c r="E320" s="188" t="s">
        <v>4624</v>
      </c>
      <c r="F320" s="189" t="s">
        <v>4625</v>
      </c>
      <c r="G320" s="190" t="s">
        <v>282</v>
      </c>
      <c r="H320" s="191">
        <v>24</v>
      </c>
      <c r="I320" s="192"/>
      <c r="J320" s="192">
        <f>ROUND(I320*H320,2)</f>
        <v>0</v>
      </c>
      <c r="K320" s="193"/>
      <c r="L320" s="112"/>
      <c r="M320" s="194" t="s">
        <v>1</v>
      </c>
      <c r="N320" s="195" t="s">
        <v>40</v>
      </c>
      <c r="O320" s="196">
        <v>0</v>
      </c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111"/>
      <c r="V320" s="111"/>
      <c r="W320" s="29"/>
      <c r="X320" s="29"/>
      <c r="Y320" s="29"/>
      <c r="Z320" s="29"/>
      <c r="AA320" s="29"/>
      <c r="AB320" s="29"/>
      <c r="AC320" s="29"/>
      <c r="AD320" s="29"/>
      <c r="AE320" s="29"/>
      <c r="AR320" s="99" t="s">
        <v>211</v>
      </c>
      <c r="AT320" s="99" t="s">
        <v>207</v>
      </c>
      <c r="AU320" s="99" t="s">
        <v>83</v>
      </c>
      <c r="AY320" s="18" t="s">
        <v>204</v>
      </c>
      <c r="BE320" s="100">
        <f>IF(N320="základní",J320,0)</f>
        <v>0</v>
      </c>
      <c r="BF320" s="100">
        <f>IF(N320="snížená",J320,0)</f>
        <v>0</v>
      </c>
      <c r="BG320" s="100">
        <f>IF(N320="zákl. přenesená",J320,0)</f>
        <v>0</v>
      </c>
      <c r="BH320" s="100">
        <f>IF(N320="sníž. přenesená",J320,0)</f>
        <v>0</v>
      </c>
      <c r="BI320" s="100">
        <f>IF(N320="nulová",J320,0)</f>
        <v>0</v>
      </c>
      <c r="BJ320" s="18" t="s">
        <v>81</v>
      </c>
      <c r="BK320" s="100">
        <f>ROUND(I320*H320,2)</f>
        <v>0</v>
      </c>
      <c r="BL320" s="18" t="s">
        <v>211</v>
      </c>
      <c r="BM320" s="99" t="s">
        <v>1500</v>
      </c>
    </row>
    <row r="321" spans="1:65" s="14" customFormat="1" x14ac:dyDescent="0.2">
      <c r="A321" s="198"/>
      <c r="B321" s="199"/>
      <c r="C321" s="198"/>
      <c r="D321" s="200" t="s">
        <v>212</v>
      </c>
      <c r="E321" s="201" t="s">
        <v>1</v>
      </c>
      <c r="F321" s="202" t="s">
        <v>4626</v>
      </c>
      <c r="G321" s="198"/>
      <c r="H321" s="203">
        <v>24</v>
      </c>
      <c r="I321" s="198"/>
      <c r="J321" s="198"/>
      <c r="K321" s="198"/>
      <c r="L321" s="199"/>
      <c r="M321" s="204"/>
      <c r="N321" s="205"/>
      <c r="O321" s="205"/>
      <c r="P321" s="205"/>
      <c r="Q321" s="205"/>
      <c r="R321" s="205"/>
      <c r="S321" s="205"/>
      <c r="T321" s="206"/>
      <c r="U321" s="198"/>
      <c r="V321" s="198"/>
      <c r="AT321" s="102" t="s">
        <v>212</v>
      </c>
      <c r="AU321" s="102" t="s">
        <v>83</v>
      </c>
      <c r="AV321" s="14" t="s">
        <v>83</v>
      </c>
      <c r="AW321" s="14" t="s">
        <v>32</v>
      </c>
      <c r="AX321" s="14" t="s">
        <v>75</v>
      </c>
      <c r="AY321" s="102" t="s">
        <v>204</v>
      </c>
    </row>
    <row r="322" spans="1:65" s="15" customFormat="1" x14ac:dyDescent="0.2">
      <c r="A322" s="207"/>
      <c r="B322" s="208"/>
      <c r="C322" s="207"/>
      <c r="D322" s="200" t="s">
        <v>212</v>
      </c>
      <c r="E322" s="209" t="s">
        <v>1</v>
      </c>
      <c r="F322" s="210" t="s">
        <v>227</v>
      </c>
      <c r="G322" s="207"/>
      <c r="H322" s="211">
        <v>24</v>
      </c>
      <c r="I322" s="207"/>
      <c r="J322" s="207"/>
      <c r="K322" s="207"/>
      <c r="L322" s="208"/>
      <c r="M322" s="212"/>
      <c r="N322" s="213"/>
      <c r="O322" s="213"/>
      <c r="P322" s="213"/>
      <c r="Q322" s="213"/>
      <c r="R322" s="213"/>
      <c r="S322" s="213"/>
      <c r="T322" s="214"/>
      <c r="U322" s="207"/>
      <c r="V322" s="207"/>
      <c r="AT322" s="103" t="s">
        <v>212</v>
      </c>
      <c r="AU322" s="103" t="s">
        <v>83</v>
      </c>
      <c r="AV322" s="15" t="s">
        <v>211</v>
      </c>
      <c r="AW322" s="15" t="s">
        <v>32</v>
      </c>
      <c r="AX322" s="15" t="s">
        <v>81</v>
      </c>
      <c r="AY322" s="103" t="s">
        <v>204</v>
      </c>
    </row>
    <row r="323" spans="1:65" s="12" customFormat="1" ht="22.9" customHeight="1" x14ac:dyDescent="0.2">
      <c r="A323" s="176"/>
      <c r="B323" s="177"/>
      <c r="C323" s="176"/>
      <c r="D323" s="178" t="s">
        <v>74</v>
      </c>
      <c r="E323" s="185" t="s">
        <v>4627</v>
      </c>
      <c r="F323" s="185" t="s">
        <v>4628</v>
      </c>
      <c r="G323" s="176"/>
      <c r="H323" s="176"/>
      <c r="I323" s="176"/>
      <c r="J323" s="186">
        <f>BK323</f>
        <v>0</v>
      </c>
      <c r="K323" s="176"/>
      <c r="L323" s="177"/>
      <c r="M323" s="181"/>
      <c r="N323" s="182"/>
      <c r="O323" s="182"/>
      <c r="P323" s="183">
        <f>SUM(P324:P356)</f>
        <v>0</v>
      </c>
      <c r="Q323" s="182"/>
      <c r="R323" s="183">
        <f>SUM(R324:R356)</f>
        <v>0</v>
      </c>
      <c r="S323" s="182"/>
      <c r="T323" s="184">
        <f>SUM(T324:T356)</f>
        <v>0</v>
      </c>
      <c r="U323" s="176"/>
      <c r="V323" s="176"/>
      <c r="AR323" s="96" t="s">
        <v>81</v>
      </c>
      <c r="AT323" s="97" t="s">
        <v>74</v>
      </c>
      <c r="AU323" s="97" t="s">
        <v>81</v>
      </c>
      <c r="AY323" s="96" t="s">
        <v>204</v>
      </c>
      <c r="BK323" s="98">
        <f>SUM(BK324:BK356)</f>
        <v>0</v>
      </c>
    </row>
    <row r="324" spans="1:65" s="2" customFormat="1" ht="33" customHeight="1" x14ac:dyDescent="0.2">
      <c r="A324" s="111"/>
      <c r="B324" s="112"/>
      <c r="C324" s="187" t="s">
        <v>785</v>
      </c>
      <c r="D324" s="187" t="s">
        <v>207</v>
      </c>
      <c r="E324" s="188" t="s">
        <v>4629</v>
      </c>
      <c r="F324" s="189" t="s">
        <v>4630</v>
      </c>
      <c r="G324" s="190" t="s">
        <v>282</v>
      </c>
      <c r="H324" s="191">
        <v>1</v>
      </c>
      <c r="I324" s="192"/>
      <c r="J324" s="192">
        <f t="shared" ref="J324:J336" si="40">ROUND(I324*H324,2)</f>
        <v>0</v>
      </c>
      <c r="K324" s="193"/>
      <c r="L324" s="112"/>
      <c r="M324" s="194" t="s">
        <v>1</v>
      </c>
      <c r="N324" s="195" t="s">
        <v>40</v>
      </c>
      <c r="O324" s="196">
        <v>0</v>
      </c>
      <c r="P324" s="196">
        <f t="shared" ref="P324:P336" si="41">O324*H324</f>
        <v>0</v>
      </c>
      <c r="Q324" s="196">
        <v>0</v>
      </c>
      <c r="R324" s="196">
        <f t="shared" ref="R324:R336" si="42">Q324*H324</f>
        <v>0</v>
      </c>
      <c r="S324" s="196">
        <v>0</v>
      </c>
      <c r="T324" s="197">
        <f t="shared" ref="T324:T336" si="43">S324*H324</f>
        <v>0</v>
      </c>
      <c r="U324" s="111"/>
      <c r="V324" s="111"/>
      <c r="W324" s="29"/>
      <c r="X324" s="29"/>
      <c r="Y324" s="29"/>
      <c r="Z324" s="29"/>
      <c r="AA324" s="29"/>
      <c r="AB324" s="29"/>
      <c r="AC324" s="29"/>
      <c r="AD324" s="29"/>
      <c r="AE324" s="29"/>
      <c r="AR324" s="99" t="s">
        <v>211</v>
      </c>
      <c r="AT324" s="99" t="s">
        <v>207</v>
      </c>
      <c r="AU324" s="99" t="s">
        <v>83</v>
      </c>
      <c r="AY324" s="18" t="s">
        <v>204</v>
      </c>
      <c r="BE324" s="100">
        <f t="shared" ref="BE324:BE336" si="44">IF(N324="základní",J324,0)</f>
        <v>0</v>
      </c>
      <c r="BF324" s="100">
        <f t="shared" ref="BF324:BF336" si="45">IF(N324="snížená",J324,0)</f>
        <v>0</v>
      </c>
      <c r="BG324" s="100">
        <f t="shared" ref="BG324:BG336" si="46">IF(N324="zákl. přenesená",J324,0)</f>
        <v>0</v>
      </c>
      <c r="BH324" s="100">
        <f t="shared" ref="BH324:BH336" si="47">IF(N324="sníž. přenesená",J324,0)</f>
        <v>0</v>
      </c>
      <c r="BI324" s="100">
        <f t="shared" ref="BI324:BI336" si="48">IF(N324="nulová",J324,0)</f>
        <v>0</v>
      </c>
      <c r="BJ324" s="18" t="s">
        <v>81</v>
      </c>
      <c r="BK324" s="100">
        <f t="shared" ref="BK324:BK336" si="49">ROUND(I324*H324,2)</f>
        <v>0</v>
      </c>
      <c r="BL324" s="18" t="s">
        <v>211</v>
      </c>
      <c r="BM324" s="99" t="s">
        <v>1503</v>
      </c>
    </row>
    <row r="325" spans="1:65" s="2" customFormat="1" ht="16.5" customHeight="1" x14ac:dyDescent="0.2">
      <c r="A325" s="111"/>
      <c r="B325" s="112"/>
      <c r="C325" s="215" t="s">
        <v>1504</v>
      </c>
      <c r="D325" s="215" t="s">
        <v>1071</v>
      </c>
      <c r="E325" s="216" t="s">
        <v>4631</v>
      </c>
      <c r="F325" s="217" t="s">
        <v>4632</v>
      </c>
      <c r="G325" s="218" t="s">
        <v>4003</v>
      </c>
      <c r="H325" s="219">
        <v>1</v>
      </c>
      <c r="I325" s="220"/>
      <c r="J325" s="220">
        <f t="shared" si="40"/>
        <v>0</v>
      </c>
      <c r="K325" s="221"/>
      <c r="L325" s="222"/>
      <c r="M325" s="223" t="s">
        <v>1</v>
      </c>
      <c r="N325" s="224" t="s">
        <v>40</v>
      </c>
      <c r="O325" s="196">
        <v>0</v>
      </c>
      <c r="P325" s="196">
        <f t="shared" si="41"/>
        <v>0</v>
      </c>
      <c r="Q325" s="196">
        <v>0</v>
      </c>
      <c r="R325" s="196">
        <f t="shared" si="42"/>
        <v>0</v>
      </c>
      <c r="S325" s="196">
        <v>0</v>
      </c>
      <c r="T325" s="197">
        <f t="shared" si="43"/>
        <v>0</v>
      </c>
      <c r="U325" s="111"/>
      <c r="V325" s="111"/>
      <c r="W325" s="29"/>
      <c r="X325" s="29"/>
      <c r="Y325" s="29"/>
      <c r="Z325" s="29"/>
      <c r="AA325" s="29"/>
      <c r="AB325" s="29"/>
      <c r="AC325" s="29"/>
      <c r="AD325" s="29"/>
      <c r="AE325" s="29"/>
      <c r="AR325" s="99" t="s">
        <v>278</v>
      </c>
      <c r="AT325" s="99" t="s">
        <v>1071</v>
      </c>
      <c r="AU325" s="99" t="s">
        <v>83</v>
      </c>
      <c r="AY325" s="18" t="s">
        <v>204</v>
      </c>
      <c r="BE325" s="100">
        <f t="shared" si="44"/>
        <v>0</v>
      </c>
      <c r="BF325" s="100">
        <f t="shared" si="45"/>
        <v>0</v>
      </c>
      <c r="BG325" s="100">
        <f t="shared" si="46"/>
        <v>0</v>
      </c>
      <c r="BH325" s="100">
        <f t="shared" si="47"/>
        <v>0</v>
      </c>
      <c r="BI325" s="100">
        <f t="shared" si="48"/>
        <v>0</v>
      </c>
      <c r="BJ325" s="18" t="s">
        <v>81</v>
      </c>
      <c r="BK325" s="100">
        <f t="shared" si="49"/>
        <v>0</v>
      </c>
      <c r="BL325" s="18" t="s">
        <v>211</v>
      </c>
      <c r="BM325" s="99" t="s">
        <v>1507</v>
      </c>
    </row>
    <row r="326" spans="1:65" s="2" customFormat="1" ht="24.2" customHeight="1" x14ac:dyDescent="0.2">
      <c r="A326" s="111"/>
      <c r="B326" s="112"/>
      <c r="C326" s="215" t="s">
        <v>792</v>
      </c>
      <c r="D326" s="215" t="s">
        <v>1071</v>
      </c>
      <c r="E326" s="216" t="s">
        <v>4633</v>
      </c>
      <c r="F326" s="217" t="s">
        <v>4634</v>
      </c>
      <c r="G326" s="218" t="s">
        <v>4003</v>
      </c>
      <c r="H326" s="219">
        <v>1</v>
      </c>
      <c r="I326" s="220"/>
      <c r="J326" s="220">
        <f t="shared" si="40"/>
        <v>0</v>
      </c>
      <c r="K326" s="221"/>
      <c r="L326" s="222"/>
      <c r="M326" s="223" t="s">
        <v>1</v>
      </c>
      <c r="N326" s="224" t="s">
        <v>40</v>
      </c>
      <c r="O326" s="196">
        <v>0</v>
      </c>
      <c r="P326" s="196">
        <f t="shared" si="41"/>
        <v>0</v>
      </c>
      <c r="Q326" s="196">
        <v>0</v>
      </c>
      <c r="R326" s="196">
        <f t="shared" si="42"/>
        <v>0</v>
      </c>
      <c r="S326" s="196">
        <v>0</v>
      </c>
      <c r="T326" s="197">
        <f t="shared" si="43"/>
        <v>0</v>
      </c>
      <c r="U326" s="111"/>
      <c r="V326" s="111"/>
      <c r="W326" s="29"/>
      <c r="X326" s="29"/>
      <c r="Y326" s="29"/>
      <c r="Z326" s="29"/>
      <c r="AA326" s="29"/>
      <c r="AB326" s="29"/>
      <c r="AC326" s="29"/>
      <c r="AD326" s="29"/>
      <c r="AE326" s="29"/>
      <c r="AR326" s="99" t="s">
        <v>278</v>
      </c>
      <c r="AT326" s="99" t="s">
        <v>1071</v>
      </c>
      <c r="AU326" s="99" t="s">
        <v>83</v>
      </c>
      <c r="AY326" s="18" t="s">
        <v>204</v>
      </c>
      <c r="BE326" s="100">
        <f t="shared" si="44"/>
        <v>0</v>
      </c>
      <c r="BF326" s="100">
        <f t="shared" si="45"/>
        <v>0</v>
      </c>
      <c r="BG326" s="100">
        <f t="shared" si="46"/>
        <v>0</v>
      </c>
      <c r="BH326" s="100">
        <f t="shared" si="47"/>
        <v>0</v>
      </c>
      <c r="BI326" s="100">
        <f t="shared" si="48"/>
        <v>0</v>
      </c>
      <c r="BJ326" s="18" t="s">
        <v>81</v>
      </c>
      <c r="BK326" s="100">
        <f t="shared" si="49"/>
        <v>0</v>
      </c>
      <c r="BL326" s="18" t="s">
        <v>211</v>
      </c>
      <c r="BM326" s="99" t="s">
        <v>1510</v>
      </c>
    </row>
    <row r="327" spans="1:65" s="2" customFormat="1" ht="16.5" customHeight="1" x14ac:dyDescent="0.2">
      <c r="A327" s="111"/>
      <c r="B327" s="112"/>
      <c r="C327" s="215" t="s">
        <v>1511</v>
      </c>
      <c r="D327" s="215" t="s">
        <v>1071</v>
      </c>
      <c r="E327" s="216" t="s">
        <v>4635</v>
      </c>
      <c r="F327" s="217" t="s">
        <v>4636</v>
      </c>
      <c r="G327" s="218" t="s">
        <v>4003</v>
      </c>
      <c r="H327" s="219">
        <v>1</v>
      </c>
      <c r="I327" s="220"/>
      <c r="J327" s="220">
        <f t="shared" si="40"/>
        <v>0</v>
      </c>
      <c r="K327" s="221"/>
      <c r="L327" s="222"/>
      <c r="M327" s="223" t="s">
        <v>1</v>
      </c>
      <c r="N327" s="224" t="s">
        <v>40</v>
      </c>
      <c r="O327" s="196">
        <v>0</v>
      </c>
      <c r="P327" s="196">
        <f t="shared" si="41"/>
        <v>0</v>
      </c>
      <c r="Q327" s="196">
        <v>0</v>
      </c>
      <c r="R327" s="196">
        <f t="shared" si="42"/>
        <v>0</v>
      </c>
      <c r="S327" s="196">
        <v>0</v>
      </c>
      <c r="T327" s="197">
        <f t="shared" si="43"/>
        <v>0</v>
      </c>
      <c r="U327" s="111"/>
      <c r="V327" s="111"/>
      <c r="W327" s="29"/>
      <c r="X327" s="29"/>
      <c r="Y327" s="29"/>
      <c r="Z327" s="29"/>
      <c r="AA327" s="29"/>
      <c r="AB327" s="29"/>
      <c r="AC327" s="29"/>
      <c r="AD327" s="29"/>
      <c r="AE327" s="29"/>
      <c r="AR327" s="99" t="s">
        <v>278</v>
      </c>
      <c r="AT327" s="99" t="s">
        <v>1071</v>
      </c>
      <c r="AU327" s="99" t="s">
        <v>83</v>
      </c>
      <c r="AY327" s="18" t="s">
        <v>204</v>
      </c>
      <c r="BE327" s="100">
        <f t="shared" si="44"/>
        <v>0</v>
      </c>
      <c r="BF327" s="100">
        <f t="shared" si="45"/>
        <v>0</v>
      </c>
      <c r="BG327" s="100">
        <f t="shared" si="46"/>
        <v>0</v>
      </c>
      <c r="BH327" s="100">
        <f t="shared" si="47"/>
        <v>0</v>
      </c>
      <c r="BI327" s="100">
        <f t="shared" si="48"/>
        <v>0</v>
      </c>
      <c r="BJ327" s="18" t="s">
        <v>81</v>
      </c>
      <c r="BK327" s="100">
        <f t="shared" si="49"/>
        <v>0</v>
      </c>
      <c r="BL327" s="18" t="s">
        <v>211</v>
      </c>
      <c r="BM327" s="99" t="s">
        <v>1514</v>
      </c>
    </row>
    <row r="328" spans="1:65" s="2" customFormat="1" ht="24.2" customHeight="1" x14ac:dyDescent="0.2">
      <c r="A328" s="111"/>
      <c r="B328" s="112"/>
      <c r="C328" s="215" t="s">
        <v>796</v>
      </c>
      <c r="D328" s="215" t="s">
        <v>1071</v>
      </c>
      <c r="E328" s="216" t="s">
        <v>4637</v>
      </c>
      <c r="F328" s="217" t="s">
        <v>4638</v>
      </c>
      <c r="G328" s="218" t="s">
        <v>4003</v>
      </c>
      <c r="H328" s="219">
        <v>1</v>
      </c>
      <c r="I328" s="220"/>
      <c r="J328" s="220">
        <f t="shared" si="40"/>
        <v>0</v>
      </c>
      <c r="K328" s="221"/>
      <c r="L328" s="222"/>
      <c r="M328" s="223" t="s">
        <v>1</v>
      </c>
      <c r="N328" s="224" t="s">
        <v>40</v>
      </c>
      <c r="O328" s="196">
        <v>0</v>
      </c>
      <c r="P328" s="196">
        <f t="shared" si="41"/>
        <v>0</v>
      </c>
      <c r="Q328" s="196">
        <v>0</v>
      </c>
      <c r="R328" s="196">
        <f t="shared" si="42"/>
        <v>0</v>
      </c>
      <c r="S328" s="196">
        <v>0</v>
      </c>
      <c r="T328" s="197">
        <f t="shared" si="43"/>
        <v>0</v>
      </c>
      <c r="U328" s="111"/>
      <c r="V328" s="111"/>
      <c r="W328" s="29"/>
      <c r="X328" s="29"/>
      <c r="Y328" s="29"/>
      <c r="Z328" s="29"/>
      <c r="AA328" s="29"/>
      <c r="AB328" s="29"/>
      <c r="AC328" s="29"/>
      <c r="AD328" s="29"/>
      <c r="AE328" s="29"/>
      <c r="AR328" s="99" t="s">
        <v>278</v>
      </c>
      <c r="AT328" s="99" t="s">
        <v>1071</v>
      </c>
      <c r="AU328" s="99" t="s">
        <v>83</v>
      </c>
      <c r="AY328" s="18" t="s">
        <v>204</v>
      </c>
      <c r="BE328" s="100">
        <f t="shared" si="44"/>
        <v>0</v>
      </c>
      <c r="BF328" s="100">
        <f t="shared" si="45"/>
        <v>0</v>
      </c>
      <c r="BG328" s="100">
        <f t="shared" si="46"/>
        <v>0</v>
      </c>
      <c r="BH328" s="100">
        <f t="shared" si="47"/>
        <v>0</v>
      </c>
      <c r="BI328" s="100">
        <f t="shared" si="48"/>
        <v>0</v>
      </c>
      <c r="BJ328" s="18" t="s">
        <v>81</v>
      </c>
      <c r="BK328" s="100">
        <f t="shared" si="49"/>
        <v>0</v>
      </c>
      <c r="BL328" s="18" t="s">
        <v>211</v>
      </c>
      <c r="BM328" s="99" t="s">
        <v>1519</v>
      </c>
    </row>
    <row r="329" spans="1:65" s="2" customFormat="1" ht="16.5" customHeight="1" x14ac:dyDescent="0.2">
      <c r="A329" s="111"/>
      <c r="B329" s="112"/>
      <c r="C329" s="215" t="s">
        <v>1520</v>
      </c>
      <c r="D329" s="215" t="s">
        <v>1071</v>
      </c>
      <c r="E329" s="216" t="s">
        <v>4639</v>
      </c>
      <c r="F329" s="217" t="s">
        <v>4640</v>
      </c>
      <c r="G329" s="218" t="s">
        <v>4003</v>
      </c>
      <c r="H329" s="219">
        <v>1</v>
      </c>
      <c r="I329" s="220"/>
      <c r="J329" s="220">
        <f t="shared" si="40"/>
        <v>0</v>
      </c>
      <c r="K329" s="221"/>
      <c r="L329" s="222"/>
      <c r="M329" s="223" t="s">
        <v>1</v>
      </c>
      <c r="N329" s="224" t="s">
        <v>40</v>
      </c>
      <c r="O329" s="196">
        <v>0</v>
      </c>
      <c r="P329" s="196">
        <f t="shared" si="41"/>
        <v>0</v>
      </c>
      <c r="Q329" s="196">
        <v>0</v>
      </c>
      <c r="R329" s="196">
        <f t="shared" si="42"/>
        <v>0</v>
      </c>
      <c r="S329" s="196">
        <v>0</v>
      </c>
      <c r="T329" s="197">
        <f t="shared" si="43"/>
        <v>0</v>
      </c>
      <c r="U329" s="111"/>
      <c r="V329" s="111"/>
      <c r="W329" s="29"/>
      <c r="X329" s="29"/>
      <c r="Y329" s="29"/>
      <c r="Z329" s="29"/>
      <c r="AA329" s="29"/>
      <c r="AB329" s="29"/>
      <c r="AC329" s="29"/>
      <c r="AD329" s="29"/>
      <c r="AE329" s="29"/>
      <c r="AR329" s="99" t="s">
        <v>278</v>
      </c>
      <c r="AT329" s="99" t="s">
        <v>1071</v>
      </c>
      <c r="AU329" s="99" t="s">
        <v>83</v>
      </c>
      <c r="AY329" s="18" t="s">
        <v>204</v>
      </c>
      <c r="BE329" s="100">
        <f t="shared" si="44"/>
        <v>0</v>
      </c>
      <c r="BF329" s="100">
        <f t="shared" si="45"/>
        <v>0</v>
      </c>
      <c r="BG329" s="100">
        <f t="shared" si="46"/>
        <v>0</v>
      </c>
      <c r="BH329" s="100">
        <f t="shared" si="47"/>
        <v>0</v>
      </c>
      <c r="BI329" s="100">
        <f t="shared" si="48"/>
        <v>0</v>
      </c>
      <c r="BJ329" s="18" t="s">
        <v>81</v>
      </c>
      <c r="BK329" s="100">
        <f t="shared" si="49"/>
        <v>0</v>
      </c>
      <c r="BL329" s="18" t="s">
        <v>211</v>
      </c>
      <c r="BM329" s="99" t="s">
        <v>1523</v>
      </c>
    </row>
    <row r="330" spans="1:65" s="2" customFormat="1" ht="16.5" customHeight="1" x14ac:dyDescent="0.2">
      <c r="A330" s="111"/>
      <c r="B330" s="112"/>
      <c r="C330" s="187" t="s">
        <v>806</v>
      </c>
      <c r="D330" s="187" t="s">
        <v>207</v>
      </c>
      <c r="E330" s="188" t="s">
        <v>4641</v>
      </c>
      <c r="F330" s="189" t="s">
        <v>4642</v>
      </c>
      <c r="G330" s="190" t="s">
        <v>282</v>
      </c>
      <c r="H330" s="191">
        <v>2</v>
      </c>
      <c r="I330" s="192"/>
      <c r="J330" s="192">
        <f t="shared" si="40"/>
        <v>0</v>
      </c>
      <c r="K330" s="193"/>
      <c r="L330" s="112"/>
      <c r="M330" s="194" t="s">
        <v>1</v>
      </c>
      <c r="N330" s="195" t="s">
        <v>40</v>
      </c>
      <c r="O330" s="196">
        <v>0</v>
      </c>
      <c r="P330" s="196">
        <f t="shared" si="41"/>
        <v>0</v>
      </c>
      <c r="Q330" s="196">
        <v>0</v>
      </c>
      <c r="R330" s="196">
        <f t="shared" si="42"/>
        <v>0</v>
      </c>
      <c r="S330" s="196">
        <v>0</v>
      </c>
      <c r="T330" s="197">
        <f t="shared" si="43"/>
        <v>0</v>
      </c>
      <c r="U330" s="111"/>
      <c r="V330" s="111"/>
      <c r="W330" s="29"/>
      <c r="X330" s="29"/>
      <c r="Y330" s="29"/>
      <c r="Z330" s="29"/>
      <c r="AA330" s="29"/>
      <c r="AB330" s="29"/>
      <c r="AC330" s="29"/>
      <c r="AD330" s="29"/>
      <c r="AE330" s="29"/>
      <c r="AR330" s="99" t="s">
        <v>211</v>
      </c>
      <c r="AT330" s="99" t="s">
        <v>207</v>
      </c>
      <c r="AU330" s="99" t="s">
        <v>83</v>
      </c>
      <c r="AY330" s="18" t="s">
        <v>204</v>
      </c>
      <c r="BE330" s="100">
        <f t="shared" si="44"/>
        <v>0</v>
      </c>
      <c r="BF330" s="100">
        <f t="shared" si="45"/>
        <v>0</v>
      </c>
      <c r="BG330" s="100">
        <f t="shared" si="46"/>
        <v>0</v>
      </c>
      <c r="BH330" s="100">
        <f t="shared" si="47"/>
        <v>0</v>
      </c>
      <c r="BI330" s="100">
        <f t="shared" si="48"/>
        <v>0</v>
      </c>
      <c r="BJ330" s="18" t="s">
        <v>81</v>
      </c>
      <c r="BK330" s="100">
        <f t="shared" si="49"/>
        <v>0</v>
      </c>
      <c r="BL330" s="18" t="s">
        <v>211</v>
      </c>
      <c r="BM330" s="99" t="s">
        <v>1525</v>
      </c>
    </row>
    <row r="331" spans="1:65" s="2" customFormat="1" ht="24.2" customHeight="1" x14ac:dyDescent="0.2">
      <c r="A331" s="111"/>
      <c r="B331" s="112"/>
      <c r="C331" s="215" t="s">
        <v>1527</v>
      </c>
      <c r="D331" s="215" t="s">
        <v>1071</v>
      </c>
      <c r="E331" s="216" t="s">
        <v>4643</v>
      </c>
      <c r="F331" s="217" t="s">
        <v>4644</v>
      </c>
      <c r="G331" s="218" t="s">
        <v>4003</v>
      </c>
      <c r="H331" s="219">
        <v>2</v>
      </c>
      <c r="I331" s="220"/>
      <c r="J331" s="220">
        <f t="shared" si="40"/>
        <v>0</v>
      </c>
      <c r="K331" s="221"/>
      <c r="L331" s="222"/>
      <c r="M331" s="223" t="s">
        <v>1</v>
      </c>
      <c r="N331" s="224" t="s">
        <v>40</v>
      </c>
      <c r="O331" s="196">
        <v>0</v>
      </c>
      <c r="P331" s="196">
        <f t="shared" si="41"/>
        <v>0</v>
      </c>
      <c r="Q331" s="196">
        <v>0</v>
      </c>
      <c r="R331" s="196">
        <f t="shared" si="42"/>
        <v>0</v>
      </c>
      <c r="S331" s="196">
        <v>0</v>
      </c>
      <c r="T331" s="197">
        <f t="shared" si="43"/>
        <v>0</v>
      </c>
      <c r="U331" s="111"/>
      <c r="V331" s="111"/>
      <c r="W331" s="29"/>
      <c r="X331" s="29"/>
      <c r="Y331" s="29"/>
      <c r="Z331" s="29"/>
      <c r="AA331" s="29"/>
      <c r="AB331" s="29"/>
      <c r="AC331" s="29"/>
      <c r="AD331" s="29"/>
      <c r="AE331" s="29"/>
      <c r="AR331" s="99" t="s">
        <v>278</v>
      </c>
      <c r="AT331" s="99" t="s">
        <v>1071</v>
      </c>
      <c r="AU331" s="99" t="s">
        <v>83</v>
      </c>
      <c r="AY331" s="18" t="s">
        <v>204</v>
      </c>
      <c r="BE331" s="100">
        <f t="shared" si="44"/>
        <v>0</v>
      </c>
      <c r="BF331" s="100">
        <f t="shared" si="45"/>
        <v>0</v>
      </c>
      <c r="BG331" s="100">
        <f t="shared" si="46"/>
        <v>0</v>
      </c>
      <c r="BH331" s="100">
        <f t="shared" si="47"/>
        <v>0</v>
      </c>
      <c r="BI331" s="100">
        <f t="shared" si="48"/>
        <v>0</v>
      </c>
      <c r="BJ331" s="18" t="s">
        <v>81</v>
      </c>
      <c r="BK331" s="100">
        <f t="shared" si="49"/>
        <v>0</v>
      </c>
      <c r="BL331" s="18" t="s">
        <v>211</v>
      </c>
      <c r="BM331" s="99" t="s">
        <v>1530</v>
      </c>
    </row>
    <row r="332" spans="1:65" s="2" customFormat="1" ht="16.5" customHeight="1" x14ac:dyDescent="0.2">
      <c r="A332" s="111"/>
      <c r="B332" s="112"/>
      <c r="C332" s="187" t="s">
        <v>810</v>
      </c>
      <c r="D332" s="187" t="s">
        <v>207</v>
      </c>
      <c r="E332" s="188" t="s">
        <v>4645</v>
      </c>
      <c r="F332" s="189" t="s">
        <v>4646</v>
      </c>
      <c r="G332" s="190" t="s">
        <v>282</v>
      </c>
      <c r="H332" s="191">
        <v>12</v>
      </c>
      <c r="I332" s="192"/>
      <c r="J332" s="192">
        <f t="shared" si="40"/>
        <v>0</v>
      </c>
      <c r="K332" s="193"/>
      <c r="L332" s="112"/>
      <c r="M332" s="194" t="s">
        <v>1</v>
      </c>
      <c r="N332" s="195" t="s">
        <v>40</v>
      </c>
      <c r="O332" s="196">
        <v>0</v>
      </c>
      <c r="P332" s="196">
        <f t="shared" si="41"/>
        <v>0</v>
      </c>
      <c r="Q332" s="196">
        <v>0</v>
      </c>
      <c r="R332" s="196">
        <f t="shared" si="42"/>
        <v>0</v>
      </c>
      <c r="S332" s="196">
        <v>0</v>
      </c>
      <c r="T332" s="197">
        <f t="shared" si="43"/>
        <v>0</v>
      </c>
      <c r="U332" s="111"/>
      <c r="V332" s="111"/>
      <c r="W332" s="29"/>
      <c r="X332" s="29"/>
      <c r="Y332" s="29"/>
      <c r="Z332" s="29"/>
      <c r="AA332" s="29"/>
      <c r="AB332" s="29"/>
      <c r="AC332" s="29"/>
      <c r="AD332" s="29"/>
      <c r="AE332" s="29"/>
      <c r="AR332" s="99" t="s">
        <v>211</v>
      </c>
      <c r="AT332" s="99" t="s">
        <v>207</v>
      </c>
      <c r="AU332" s="99" t="s">
        <v>83</v>
      </c>
      <c r="AY332" s="18" t="s">
        <v>204</v>
      </c>
      <c r="BE332" s="100">
        <f t="shared" si="44"/>
        <v>0</v>
      </c>
      <c r="BF332" s="100">
        <f t="shared" si="45"/>
        <v>0</v>
      </c>
      <c r="BG332" s="100">
        <f t="shared" si="46"/>
        <v>0</v>
      </c>
      <c r="BH332" s="100">
        <f t="shared" si="47"/>
        <v>0</v>
      </c>
      <c r="BI332" s="100">
        <f t="shared" si="48"/>
        <v>0</v>
      </c>
      <c r="BJ332" s="18" t="s">
        <v>81</v>
      </c>
      <c r="BK332" s="100">
        <f t="shared" si="49"/>
        <v>0</v>
      </c>
      <c r="BL332" s="18" t="s">
        <v>211</v>
      </c>
      <c r="BM332" s="99" t="s">
        <v>1534</v>
      </c>
    </row>
    <row r="333" spans="1:65" s="2" customFormat="1" ht="16.5" customHeight="1" x14ac:dyDescent="0.2">
      <c r="A333" s="111"/>
      <c r="B333" s="112"/>
      <c r="C333" s="215" t="s">
        <v>1535</v>
      </c>
      <c r="D333" s="215" t="s">
        <v>1071</v>
      </c>
      <c r="E333" s="216" t="s">
        <v>4647</v>
      </c>
      <c r="F333" s="217" t="s">
        <v>4648</v>
      </c>
      <c r="G333" s="218" t="s">
        <v>4003</v>
      </c>
      <c r="H333" s="219">
        <v>12</v>
      </c>
      <c r="I333" s="220"/>
      <c r="J333" s="220">
        <f t="shared" si="40"/>
        <v>0</v>
      </c>
      <c r="K333" s="221"/>
      <c r="L333" s="222"/>
      <c r="M333" s="223" t="s">
        <v>1</v>
      </c>
      <c r="N333" s="224" t="s">
        <v>40</v>
      </c>
      <c r="O333" s="196">
        <v>0</v>
      </c>
      <c r="P333" s="196">
        <f t="shared" si="41"/>
        <v>0</v>
      </c>
      <c r="Q333" s="196">
        <v>0</v>
      </c>
      <c r="R333" s="196">
        <f t="shared" si="42"/>
        <v>0</v>
      </c>
      <c r="S333" s="196">
        <v>0</v>
      </c>
      <c r="T333" s="197">
        <f t="shared" si="43"/>
        <v>0</v>
      </c>
      <c r="U333" s="111"/>
      <c r="V333" s="111"/>
      <c r="W333" s="29"/>
      <c r="X333" s="29"/>
      <c r="Y333" s="29"/>
      <c r="Z333" s="29"/>
      <c r="AA333" s="29"/>
      <c r="AB333" s="29"/>
      <c r="AC333" s="29"/>
      <c r="AD333" s="29"/>
      <c r="AE333" s="29"/>
      <c r="AR333" s="99" t="s">
        <v>278</v>
      </c>
      <c r="AT333" s="99" t="s">
        <v>1071</v>
      </c>
      <c r="AU333" s="99" t="s">
        <v>83</v>
      </c>
      <c r="AY333" s="18" t="s">
        <v>204</v>
      </c>
      <c r="BE333" s="100">
        <f t="shared" si="44"/>
        <v>0</v>
      </c>
      <c r="BF333" s="100">
        <f t="shared" si="45"/>
        <v>0</v>
      </c>
      <c r="BG333" s="100">
        <f t="shared" si="46"/>
        <v>0</v>
      </c>
      <c r="BH333" s="100">
        <f t="shared" si="47"/>
        <v>0</v>
      </c>
      <c r="BI333" s="100">
        <f t="shared" si="48"/>
        <v>0</v>
      </c>
      <c r="BJ333" s="18" t="s">
        <v>81</v>
      </c>
      <c r="BK333" s="100">
        <f t="shared" si="49"/>
        <v>0</v>
      </c>
      <c r="BL333" s="18" t="s">
        <v>211</v>
      </c>
      <c r="BM333" s="99" t="s">
        <v>1538</v>
      </c>
    </row>
    <row r="334" spans="1:65" s="2" customFormat="1" ht="24.2" customHeight="1" x14ac:dyDescent="0.2">
      <c r="A334" s="111"/>
      <c r="B334" s="112"/>
      <c r="C334" s="187" t="s">
        <v>813</v>
      </c>
      <c r="D334" s="187" t="s">
        <v>207</v>
      </c>
      <c r="E334" s="188" t="s">
        <v>4649</v>
      </c>
      <c r="F334" s="189" t="s">
        <v>4650</v>
      </c>
      <c r="G334" s="190" t="s">
        <v>282</v>
      </c>
      <c r="H334" s="191">
        <v>3</v>
      </c>
      <c r="I334" s="192"/>
      <c r="J334" s="192">
        <f t="shared" si="40"/>
        <v>0</v>
      </c>
      <c r="K334" s="193"/>
      <c r="L334" s="112"/>
      <c r="M334" s="194" t="s">
        <v>1</v>
      </c>
      <c r="N334" s="195" t="s">
        <v>40</v>
      </c>
      <c r="O334" s="196">
        <v>0</v>
      </c>
      <c r="P334" s="196">
        <f t="shared" si="41"/>
        <v>0</v>
      </c>
      <c r="Q334" s="196">
        <v>0</v>
      </c>
      <c r="R334" s="196">
        <f t="shared" si="42"/>
        <v>0</v>
      </c>
      <c r="S334" s="196">
        <v>0</v>
      </c>
      <c r="T334" s="197">
        <f t="shared" si="43"/>
        <v>0</v>
      </c>
      <c r="U334" s="111"/>
      <c r="V334" s="111"/>
      <c r="W334" s="29"/>
      <c r="X334" s="29"/>
      <c r="Y334" s="29"/>
      <c r="Z334" s="29"/>
      <c r="AA334" s="29"/>
      <c r="AB334" s="29"/>
      <c r="AC334" s="29"/>
      <c r="AD334" s="29"/>
      <c r="AE334" s="29"/>
      <c r="AR334" s="99" t="s">
        <v>211</v>
      </c>
      <c r="AT334" s="99" t="s">
        <v>207</v>
      </c>
      <c r="AU334" s="99" t="s">
        <v>83</v>
      </c>
      <c r="AY334" s="18" t="s">
        <v>204</v>
      </c>
      <c r="BE334" s="100">
        <f t="shared" si="44"/>
        <v>0</v>
      </c>
      <c r="BF334" s="100">
        <f t="shared" si="45"/>
        <v>0</v>
      </c>
      <c r="BG334" s="100">
        <f t="shared" si="46"/>
        <v>0</v>
      </c>
      <c r="BH334" s="100">
        <f t="shared" si="47"/>
        <v>0</v>
      </c>
      <c r="BI334" s="100">
        <f t="shared" si="48"/>
        <v>0</v>
      </c>
      <c r="BJ334" s="18" t="s">
        <v>81</v>
      </c>
      <c r="BK334" s="100">
        <f t="shared" si="49"/>
        <v>0</v>
      </c>
      <c r="BL334" s="18" t="s">
        <v>211</v>
      </c>
      <c r="BM334" s="99" t="s">
        <v>1541</v>
      </c>
    </row>
    <row r="335" spans="1:65" s="2" customFormat="1" ht="24.2" customHeight="1" x14ac:dyDescent="0.2">
      <c r="A335" s="111"/>
      <c r="B335" s="112"/>
      <c r="C335" s="215" t="s">
        <v>1542</v>
      </c>
      <c r="D335" s="215" t="s">
        <v>1071</v>
      </c>
      <c r="E335" s="216" t="s">
        <v>4651</v>
      </c>
      <c r="F335" s="217" t="s">
        <v>4652</v>
      </c>
      <c r="G335" s="218" t="s">
        <v>4003</v>
      </c>
      <c r="H335" s="219">
        <v>3</v>
      </c>
      <c r="I335" s="220"/>
      <c r="J335" s="220">
        <f t="shared" si="40"/>
        <v>0</v>
      </c>
      <c r="K335" s="221"/>
      <c r="L335" s="222"/>
      <c r="M335" s="223" t="s">
        <v>1</v>
      </c>
      <c r="N335" s="224" t="s">
        <v>40</v>
      </c>
      <c r="O335" s="196">
        <v>0</v>
      </c>
      <c r="P335" s="196">
        <f t="shared" si="41"/>
        <v>0</v>
      </c>
      <c r="Q335" s="196">
        <v>0</v>
      </c>
      <c r="R335" s="196">
        <f t="shared" si="42"/>
        <v>0</v>
      </c>
      <c r="S335" s="196">
        <v>0</v>
      </c>
      <c r="T335" s="197">
        <f t="shared" si="43"/>
        <v>0</v>
      </c>
      <c r="U335" s="111"/>
      <c r="V335" s="111"/>
      <c r="W335" s="29"/>
      <c r="X335" s="29"/>
      <c r="Y335" s="29"/>
      <c r="Z335" s="29"/>
      <c r="AA335" s="29"/>
      <c r="AB335" s="29"/>
      <c r="AC335" s="29"/>
      <c r="AD335" s="29"/>
      <c r="AE335" s="29"/>
      <c r="AR335" s="99" t="s">
        <v>278</v>
      </c>
      <c r="AT335" s="99" t="s">
        <v>1071</v>
      </c>
      <c r="AU335" s="99" t="s">
        <v>83</v>
      </c>
      <c r="AY335" s="18" t="s">
        <v>204</v>
      </c>
      <c r="BE335" s="100">
        <f t="shared" si="44"/>
        <v>0</v>
      </c>
      <c r="BF335" s="100">
        <f t="shared" si="45"/>
        <v>0</v>
      </c>
      <c r="BG335" s="100">
        <f t="shared" si="46"/>
        <v>0</v>
      </c>
      <c r="BH335" s="100">
        <f t="shared" si="47"/>
        <v>0</v>
      </c>
      <c r="BI335" s="100">
        <f t="shared" si="48"/>
        <v>0</v>
      </c>
      <c r="BJ335" s="18" t="s">
        <v>81</v>
      </c>
      <c r="BK335" s="100">
        <f t="shared" si="49"/>
        <v>0</v>
      </c>
      <c r="BL335" s="18" t="s">
        <v>211</v>
      </c>
      <c r="BM335" s="99" t="s">
        <v>1545</v>
      </c>
    </row>
    <row r="336" spans="1:65" s="2" customFormat="1" ht="16.5" customHeight="1" x14ac:dyDescent="0.2">
      <c r="A336" s="111"/>
      <c r="B336" s="112"/>
      <c r="C336" s="187" t="s">
        <v>839</v>
      </c>
      <c r="D336" s="187" t="s">
        <v>207</v>
      </c>
      <c r="E336" s="188" t="s">
        <v>4653</v>
      </c>
      <c r="F336" s="189" t="s">
        <v>4654</v>
      </c>
      <c r="G336" s="190" t="s">
        <v>282</v>
      </c>
      <c r="H336" s="191">
        <v>7</v>
      </c>
      <c r="I336" s="192"/>
      <c r="J336" s="192">
        <f t="shared" si="40"/>
        <v>0</v>
      </c>
      <c r="K336" s="193"/>
      <c r="L336" s="112"/>
      <c r="M336" s="194" t="s">
        <v>1</v>
      </c>
      <c r="N336" s="195" t="s">
        <v>40</v>
      </c>
      <c r="O336" s="196">
        <v>0</v>
      </c>
      <c r="P336" s="196">
        <f t="shared" si="41"/>
        <v>0</v>
      </c>
      <c r="Q336" s="196">
        <v>0</v>
      </c>
      <c r="R336" s="196">
        <f t="shared" si="42"/>
        <v>0</v>
      </c>
      <c r="S336" s="196">
        <v>0</v>
      </c>
      <c r="T336" s="197">
        <f t="shared" si="43"/>
        <v>0</v>
      </c>
      <c r="U336" s="111"/>
      <c r="V336" s="111"/>
      <c r="W336" s="29"/>
      <c r="X336" s="29"/>
      <c r="Y336" s="29"/>
      <c r="Z336" s="29"/>
      <c r="AA336" s="29"/>
      <c r="AB336" s="29"/>
      <c r="AC336" s="29"/>
      <c r="AD336" s="29"/>
      <c r="AE336" s="29"/>
      <c r="AR336" s="99" t="s">
        <v>211</v>
      </c>
      <c r="AT336" s="99" t="s">
        <v>207</v>
      </c>
      <c r="AU336" s="99" t="s">
        <v>83</v>
      </c>
      <c r="AY336" s="18" t="s">
        <v>204</v>
      </c>
      <c r="BE336" s="100">
        <f t="shared" si="44"/>
        <v>0</v>
      </c>
      <c r="BF336" s="100">
        <f t="shared" si="45"/>
        <v>0</v>
      </c>
      <c r="BG336" s="100">
        <f t="shared" si="46"/>
        <v>0</v>
      </c>
      <c r="BH336" s="100">
        <f t="shared" si="47"/>
        <v>0</v>
      </c>
      <c r="BI336" s="100">
        <f t="shared" si="48"/>
        <v>0</v>
      </c>
      <c r="BJ336" s="18" t="s">
        <v>81</v>
      </c>
      <c r="BK336" s="100">
        <f t="shared" si="49"/>
        <v>0</v>
      </c>
      <c r="BL336" s="18" t="s">
        <v>211</v>
      </c>
      <c r="BM336" s="99" t="s">
        <v>1548</v>
      </c>
    </row>
    <row r="337" spans="1:65" s="14" customFormat="1" x14ac:dyDescent="0.2">
      <c r="A337" s="198"/>
      <c r="B337" s="199"/>
      <c r="C337" s="198"/>
      <c r="D337" s="200" t="s">
        <v>212</v>
      </c>
      <c r="E337" s="201" t="s">
        <v>1</v>
      </c>
      <c r="F337" s="202" t="s">
        <v>4655</v>
      </c>
      <c r="G337" s="198"/>
      <c r="H337" s="203">
        <v>1</v>
      </c>
      <c r="I337" s="198"/>
      <c r="J337" s="198"/>
      <c r="K337" s="198"/>
      <c r="L337" s="199"/>
      <c r="M337" s="204"/>
      <c r="N337" s="205"/>
      <c r="O337" s="205"/>
      <c r="P337" s="205"/>
      <c r="Q337" s="205"/>
      <c r="R337" s="205"/>
      <c r="S337" s="205"/>
      <c r="T337" s="206"/>
      <c r="U337" s="198"/>
      <c r="V337" s="198"/>
      <c r="AT337" s="102" t="s">
        <v>212</v>
      </c>
      <c r="AU337" s="102" t="s">
        <v>83</v>
      </c>
      <c r="AV337" s="14" t="s">
        <v>83</v>
      </c>
      <c r="AW337" s="14" t="s">
        <v>32</v>
      </c>
      <c r="AX337" s="14" t="s">
        <v>75</v>
      </c>
      <c r="AY337" s="102" t="s">
        <v>204</v>
      </c>
    </row>
    <row r="338" spans="1:65" s="14" customFormat="1" x14ac:dyDescent="0.2">
      <c r="A338" s="198"/>
      <c r="B338" s="199"/>
      <c r="C338" s="198"/>
      <c r="D338" s="200" t="s">
        <v>212</v>
      </c>
      <c r="E338" s="201" t="s">
        <v>1</v>
      </c>
      <c r="F338" s="202" t="s">
        <v>4656</v>
      </c>
      <c r="G338" s="198"/>
      <c r="H338" s="203">
        <v>6</v>
      </c>
      <c r="I338" s="198"/>
      <c r="J338" s="198"/>
      <c r="K338" s="198"/>
      <c r="L338" s="199"/>
      <c r="M338" s="204"/>
      <c r="N338" s="205"/>
      <c r="O338" s="205"/>
      <c r="P338" s="205"/>
      <c r="Q338" s="205"/>
      <c r="R338" s="205"/>
      <c r="S338" s="205"/>
      <c r="T338" s="206"/>
      <c r="U338" s="198"/>
      <c r="V338" s="198"/>
      <c r="AT338" s="102" t="s">
        <v>212</v>
      </c>
      <c r="AU338" s="102" t="s">
        <v>83</v>
      </c>
      <c r="AV338" s="14" t="s">
        <v>83</v>
      </c>
      <c r="AW338" s="14" t="s">
        <v>32</v>
      </c>
      <c r="AX338" s="14" t="s">
        <v>75</v>
      </c>
      <c r="AY338" s="102" t="s">
        <v>204</v>
      </c>
    </row>
    <row r="339" spans="1:65" s="15" customFormat="1" x14ac:dyDescent="0.2">
      <c r="A339" s="207"/>
      <c r="B339" s="208"/>
      <c r="C339" s="207"/>
      <c r="D339" s="200" t="s">
        <v>212</v>
      </c>
      <c r="E339" s="209" t="s">
        <v>1</v>
      </c>
      <c r="F339" s="210" t="s">
        <v>227</v>
      </c>
      <c r="G339" s="207"/>
      <c r="H339" s="211">
        <v>7</v>
      </c>
      <c r="I339" s="207"/>
      <c r="J339" s="207"/>
      <c r="K339" s="207"/>
      <c r="L339" s="208"/>
      <c r="M339" s="212"/>
      <c r="N339" s="213"/>
      <c r="O339" s="213"/>
      <c r="P339" s="213"/>
      <c r="Q339" s="213"/>
      <c r="R339" s="213"/>
      <c r="S339" s="213"/>
      <c r="T339" s="214"/>
      <c r="U339" s="207"/>
      <c r="V339" s="207"/>
      <c r="AT339" s="103" t="s">
        <v>212</v>
      </c>
      <c r="AU339" s="103" t="s">
        <v>83</v>
      </c>
      <c r="AV339" s="15" t="s">
        <v>211</v>
      </c>
      <c r="AW339" s="15" t="s">
        <v>32</v>
      </c>
      <c r="AX339" s="15" t="s">
        <v>81</v>
      </c>
      <c r="AY339" s="103" t="s">
        <v>204</v>
      </c>
    </row>
    <row r="340" spans="1:65" s="2" customFormat="1" ht="24.2" customHeight="1" x14ac:dyDescent="0.2">
      <c r="A340" s="111"/>
      <c r="B340" s="112"/>
      <c r="C340" s="215" t="s">
        <v>1549</v>
      </c>
      <c r="D340" s="215" t="s">
        <v>1071</v>
      </c>
      <c r="E340" s="216" t="s">
        <v>4657</v>
      </c>
      <c r="F340" s="217" t="s">
        <v>4658</v>
      </c>
      <c r="G340" s="218" t="s">
        <v>4003</v>
      </c>
      <c r="H340" s="219">
        <v>7</v>
      </c>
      <c r="I340" s="220"/>
      <c r="J340" s="220">
        <f t="shared" ref="J340:J356" si="50">ROUND(I340*H340,2)</f>
        <v>0</v>
      </c>
      <c r="K340" s="221"/>
      <c r="L340" s="222"/>
      <c r="M340" s="223" t="s">
        <v>1</v>
      </c>
      <c r="N340" s="224" t="s">
        <v>40</v>
      </c>
      <c r="O340" s="196">
        <v>0</v>
      </c>
      <c r="P340" s="196">
        <f t="shared" ref="P340:P356" si="51">O340*H340</f>
        <v>0</v>
      </c>
      <c r="Q340" s="196">
        <v>0</v>
      </c>
      <c r="R340" s="196">
        <f t="shared" ref="R340:R356" si="52">Q340*H340</f>
        <v>0</v>
      </c>
      <c r="S340" s="196">
        <v>0</v>
      </c>
      <c r="T340" s="197">
        <f t="shared" ref="T340:T356" si="53">S340*H340</f>
        <v>0</v>
      </c>
      <c r="U340" s="111"/>
      <c r="V340" s="111"/>
      <c r="W340" s="29"/>
      <c r="X340" s="29"/>
      <c r="Y340" s="29"/>
      <c r="Z340" s="29"/>
      <c r="AA340" s="29"/>
      <c r="AB340" s="29"/>
      <c r="AC340" s="29"/>
      <c r="AD340" s="29"/>
      <c r="AE340" s="29"/>
      <c r="AR340" s="99" t="s">
        <v>278</v>
      </c>
      <c r="AT340" s="99" t="s">
        <v>1071</v>
      </c>
      <c r="AU340" s="99" t="s">
        <v>83</v>
      </c>
      <c r="AY340" s="18" t="s">
        <v>204</v>
      </c>
      <c r="BE340" s="100">
        <f t="shared" ref="BE340:BE356" si="54">IF(N340="základní",J340,0)</f>
        <v>0</v>
      </c>
      <c r="BF340" s="100">
        <f t="shared" ref="BF340:BF356" si="55">IF(N340="snížená",J340,0)</f>
        <v>0</v>
      </c>
      <c r="BG340" s="100">
        <f t="shared" ref="BG340:BG356" si="56">IF(N340="zákl. přenesená",J340,0)</f>
        <v>0</v>
      </c>
      <c r="BH340" s="100">
        <f t="shared" ref="BH340:BH356" si="57">IF(N340="sníž. přenesená",J340,0)</f>
        <v>0</v>
      </c>
      <c r="BI340" s="100">
        <f t="shared" ref="BI340:BI356" si="58">IF(N340="nulová",J340,0)</f>
        <v>0</v>
      </c>
      <c r="BJ340" s="18" t="s">
        <v>81</v>
      </c>
      <c r="BK340" s="100">
        <f t="shared" ref="BK340:BK356" si="59">ROUND(I340*H340,2)</f>
        <v>0</v>
      </c>
      <c r="BL340" s="18" t="s">
        <v>211</v>
      </c>
      <c r="BM340" s="99" t="s">
        <v>1552</v>
      </c>
    </row>
    <row r="341" spans="1:65" s="2" customFormat="1" ht="24.2" customHeight="1" x14ac:dyDescent="0.2">
      <c r="A341" s="111"/>
      <c r="B341" s="112"/>
      <c r="C341" s="187" t="s">
        <v>844</v>
      </c>
      <c r="D341" s="187" t="s">
        <v>207</v>
      </c>
      <c r="E341" s="188" t="s">
        <v>4659</v>
      </c>
      <c r="F341" s="189" t="s">
        <v>4660</v>
      </c>
      <c r="G341" s="190" t="s">
        <v>282</v>
      </c>
      <c r="H341" s="191">
        <v>31</v>
      </c>
      <c r="I341" s="192"/>
      <c r="J341" s="192">
        <f t="shared" si="50"/>
        <v>0</v>
      </c>
      <c r="K341" s="193"/>
      <c r="L341" s="112"/>
      <c r="M341" s="194" t="s">
        <v>1</v>
      </c>
      <c r="N341" s="195" t="s">
        <v>40</v>
      </c>
      <c r="O341" s="196">
        <v>0</v>
      </c>
      <c r="P341" s="196">
        <f t="shared" si="51"/>
        <v>0</v>
      </c>
      <c r="Q341" s="196">
        <v>0</v>
      </c>
      <c r="R341" s="196">
        <f t="shared" si="52"/>
        <v>0</v>
      </c>
      <c r="S341" s="196">
        <v>0</v>
      </c>
      <c r="T341" s="197">
        <f t="shared" si="53"/>
        <v>0</v>
      </c>
      <c r="U341" s="111"/>
      <c r="V341" s="111"/>
      <c r="W341" s="29"/>
      <c r="X341" s="29"/>
      <c r="Y341" s="29"/>
      <c r="Z341" s="29"/>
      <c r="AA341" s="29"/>
      <c r="AB341" s="29"/>
      <c r="AC341" s="29"/>
      <c r="AD341" s="29"/>
      <c r="AE341" s="29"/>
      <c r="AR341" s="99" t="s">
        <v>211</v>
      </c>
      <c r="AT341" s="99" t="s">
        <v>207</v>
      </c>
      <c r="AU341" s="99" t="s">
        <v>83</v>
      </c>
      <c r="AY341" s="18" t="s">
        <v>204</v>
      </c>
      <c r="BE341" s="100">
        <f t="shared" si="54"/>
        <v>0</v>
      </c>
      <c r="BF341" s="100">
        <f t="shared" si="55"/>
        <v>0</v>
      </c>
      <c r="BG341" s="100">
        <f t="shared" si="56"/>
        <v>0</v>
      </c>
      <c r="BH341" s="100">
        <f t="shared" si="57"/>
        <v>0</v>
      </c>
      <c r="BI341" s="100">
        <f t="shared" si="58"/>
        <v>0</v>
      </c>
      <c r="BJ341" s="18" t="s">
        <v>81</v>
      </c>
      <c r="BK341" s="100">
        <f t="shared" si="59"/>
        <v>0</v>
      </c>
      <c r="BL341" s="18" t="s">
        <v>211</v>
      </c>
      <c r="BM341" s="99" t="s">
        <v>1561</v>
      </c>
    </row>
    <row r="342" spans="1:65" s="2" customFormat="1" ht="24.2" customHeight="1" x14ac:dyDescent="0.2">
      <c r="A342" s="111"/>
      <c r="B342" s="112"/>
      <c r="C342" s="215" t="s">
        <v>1563</v>
      </c>
      <c r="D342" s="215" t="s">
        <v>1071</v>
      </c>
      <c r="E342" s="216" t="s">
        <v>4661</v>
      </c>
      <c r="F342" s="217" t="s">
        <v>4662</v>
      </c>
      <c r="G342" s="218" t="s">
        <v>4003</v>
      </c>
      <c r="H342" s="219">
        <v>31</v>
      </c>
      <c r="I342" s="220"/>
      <c r="J342" s="220">
        <f t="shared" si="50"/>
        <v>0</v>
      </c>
      <c r="K342" s="221"/>
      <c r="L342" s="222"/>
      <c r="M342" s="223" t="s">
        <v>1</v>
      </c>
      <c r="N342" s="224" t="s">
        <v>40</v>
      </c>
      <c r="O342" s="196">
        <v>0</v>
      </c>
      <c r="P342" s="196">
        <f t="shared" si="51"/>
        <v>0</v>
      </c>
      <c r="Q342" s="196">
        <v>0</v>
      </c>
      <c r="R342" s="196">
        <f t="shared" si="52"/>
        <v>0</v>
      </c>
      <c r="S342" s="196">
        <v>0</v>
      </c>
      <c r="T342" s="197">
        <f t="shared" si="53"/>
        <v>0</v>
      </c>
      <c r="U342" s="111"/>
      <c r="V342" s="111"/>
      <c r="W342" s="29"/>
      <c r="X342" s="29"/>
      <c r="Y342" s="29"/>
      <c r="Z342" s="29"/>
      <c r="AA342" s="29"/>
      <c r="AB342" s="29"/>
      <c r="AC342" s="29"/>
      <c r="AD342" s="29"/>
      <c r="AE342" s="29"/>
      <c r="AR342" s="99" t="s">
        <v>278</v>
      </c>
      <c r="AT342" s="99" t="s">
        <v>1071</v>
      </c>
      <c r="AU342" s="99" t="s">
        <v>83</v>
      </c>
      <c r="AY342" s="18" t="s">
        <v>204</v>
      </c>
      <c r="BE342" s="100">
        <f t="shared" si="54"/>
        <v>0</v>
      </c>
      <c r="BF342" s="100">
        <f t="shared" si="55"/>
        <v>0</v>
      </c>
      <c r="BG342" s="100">
        <f t="shared" si="56"/>
        <v>0</v>
      </c>
      <c r="BH342" s="100">
        <f t="shared" si="57"/>
        <v>0</v>
      </c>
      <c r="BI342" s="100">
        <f t="shared" si="58"/>
        <v>0</v>
      </c>
      <c r="BJ342" s="18" t="s">
        <v>81</v>
      </c>
      <c r="BK342" s="100">
        <f t="shared" si="59"/>
        <v>0</v>
      </c>
      <c r="BL342" s="18" t="s">
        <v>211</v>
      </c>
      <c r="BM342" s="99" t="s">
        <v>1566</v>
      </c>
    </row>
    <row r="343" spans="1:65" s="2" customFormat="1" ht="24.2" customHeight="1" x14ac:dyDescent="0.2">
      <c r="A343" s="111"/>
      <c r="B343" s="112"/>
      <c r="C343" s="187" t="s">
        <v>848</v>
      </c>
      <c r="D343" s="187" t="s">
        <v>207</v>
      </c>
      <c r="E343" s="188" t="s">
        <v>4663</v>
      </c>
      <c r="F343" s="189" t="s">
        <v>4664</v>
      </c>
      <c r="G343" s="190" t="s">
        <v>282</v>
      </c>
      <c r="H343" s="191">
        <v>15</v>
      </c>
      <c r="I343" s="192"/>
      <c r="J343" s="192">
        <f t="shared" si="50"/>
        <v>0</v>
      </c>
      <c r="K343" s="193"/>
      <c r="L343" s="112"/>
      <c r="M343" s="194" t="s">
        <v>1</v>
      </c>
      <c r="N343" s="195" t="s">
        <v>40</v>
      </c>
      <c r="O343" s="196">
        <v>0</v>
      </c>
      <c r="P343" s="196">
        <f t="shared" si="51"/>
        <v>0</v>
      </c>
      <c r="Q343" s="196">
        <v>0</v>
      </c>
      <c r="R343" s="196">
        <f t="shared" si="52"/>
        <v>0</v>
      </c>
      <c r="S343" s="196">
        <v>0</v>
      </c>
      <c r="T343" s="197">
        <f t="shared" si="53"/>
        <v>0</v>
      </c>
      <c r="U343" s="111"/>
      <c r="V343" s="111"/>
      <c r="W343" s="29"/>
      <c r="X343" s="29"/>
      <c r="Y343" s="29"/>
      <c r="Z343" s="29"/>
      <c r="AA343" s="29"/>
      <c r="AB343" s="29"/>
      <c r="AC343" s="29"/>
      <c r="AD343" s="29"/>
      <c r="AE343" s="29"/>
      <c r="AR343" s="99" t="s">
        <v>211</v>
      </c>
      <c r="AT343" s="99" t="s">
        <v>207</v>
      </c>
      <c r="AU343" s="99" t="s">
        <v>83</v>
      </c>
      <c r="AY343" s="18" t="s">
        <v>204</v>
      </c>
      <c r="BE343" s="100">
        <f t="shared" si="54"/>
        <v>0</v>
      </c>
      <c r="BF343" s="100">
        <f t="shared" si="55"/>
        <v>0</v>
      </c>
      <c r="BG343" s="100">
        <f t="shared" si="56"/>
        <v>0</v>
      </c>
      <c r="BH343" s="100">
        <f t="shared" si="57"/>
        <v>0</v>
      </c>
      <c r="BI343" s="100">
        <f t="shared" si="58"/>
        <v>0</v>
      </c>
      <c r="BJ343" s="18" t="s">
        <v>81</v>
      </c>
      <c r="BK343" s="100">
        <f t="shared" si="59"/>
        <v>0</v>
      </c>
      <c r="BL343" s="18" t="s">
        <v>211</v>
      </c>
      <c r="BM343" s="99" t="s">
        <v>1570</v>
      </c>
    </row>
    <row r="344" spans="1:65" s="2" customFormat="1" ht="24.2" customHeight="1" x14ac:dyDescent="0.2">
      <c r="A344" s="111"/>
      <c r="B344" s="112"/>
      <c r="C344" s="215" t="s">
        <v>1572</v>
      </c>
      <c r="D344" s="215" t="s">
        <v>1071</v>
      </c>
      <c r="E344" s="216" t="s">
        <v>4665</v>
      </c>
      <c r="F344" s="217" t="s">
        <v>4666</v>
      </c>
      <c r="G344" s="218" t="s">
        <v>4003</v>
      </c>
      <c r="H344" s="219">
        <v>15</v>
      </c>
      <c r="I344" s="220"/>
      <c r="J344" s="220">
        <f t="shared" si="50"/>
        <v>0</v>
      </c>
      <c r="K344" s="221"/>
      <c r="L344" s="222"/>
      <c r="M344" s="223" t="s">
        <v>1</v>
      </c>
      <c r="N344" s="224" t="s">
        <v>40</v>
      </c>
      <c r="O344" s="196">
        <v>0</v>
      </c>
      <c r="P344" s="196">
        <f t="shared" si="51"/>
        <v>0</v>
      </c>
      <c r="Q344" s="196">
        <v>0</v>
      </c>
      <c r="R344" s="196">
        <f t="shared" si="52"/>
        <v>0</v>
      </c>
      <c r="S344" s="196">
        <v>0</v>
      </c>
      <c r="T344" s="197">
        <f t="shared" si="53"/>
        <v>0</v>
      </c>
      <c r="U344" s="111"/>
      <c r="V344" s="111"/>
      <c r="W344" s="29"/>
      <c r="X344" s="29"/>
      <c r="Y344" s="29"/>
      <c r="Z344" s="29"/>
      <c r="AA344" s="29"/>
      <c r="AB344" s="29"/>
      <c r="AC344" s="29"/>
      <c r="AD344" s="29"/>
      <c r="AE344" s="29"/>
      <c r="AR344" s="99" t="s">
        <v>278</v>
      </c>
      <c r="AT344" s="99" t="s">
        <v>1071</v>
      </c>
      <c r="AU344" s="99" t="s">
        <v>83</v>
      </c>
      <c r="AY344" s="18" t="s">
        <v>204</v>
      </c>
      <c r="BE344" s="100">
        <f t="shared" si="54"/>
        <v>0</v>
      </c>
      <c r="BF344" s="100">
        <f t="shared" si="55"/>
        <v>0</v>
      </c>
      <c r="BG344" s="100">
        <f t="shared" si="56"/>
        <v>0</v>
      </c>
      <c r="BH344" s="100">
        <f t="shared" si="57"/>
        <v>0</v>
      </c>
      <c r="BI344" s="100">
        <f t="shared" si="58"/>
        <v>0</v>
      </c>
      <c r="BJ344" s="18" t="s">
        <v>81</v>
      </c>
      <c r="BK344" s="100">
        <f t="shared" si="59"/>
        <v>0</v>
      </c>
      <c r="BL344" s="18" t="s">
        <v>211</v>
      </c>
      <c r="BM344" s="99" t="s">
        <v>1575</v>
      </c>
    </row>
    <row r="345" spans="1:65" s="2" customFormat="1" ht="21.75" customHeight="1" x14ac:dyDescent="0.2">
      <c r="A345" s="111"/>
      <c r="B345" s="112"/>
      <c r="C345" s="187" t="s">
        <v>851</v>
      </c>
      <c r="D345" s="187" t="s">
        <v>207</v>
      </c>
      <c r="E345" s="188" t="s">
        <v>4667</v>
      </c>
      <c r="F345" s="189" t="s">
        <v>4668</v>
      </c>
      <c r="G345" s="190" t="s">
        <v>282</v>
      </c>
      <c r="H345" s="191">
        <v>15</v>
      </c>
      <c r="I345" s="192"/>
      <c r="J345" s="192">
        <f t="shared" si="50"/>
        <v>0</v>
      </c>
      <c r="K345" s="193"/>
      <c r="L345" s="112"/>
      <c r="M345" s="194" t="s">
        <v>1</v>
      </c>
      <c r="N345" s="195" t="s">
        <v>40</v>
      </c>
      <c r="O345" s="196">
        <v>0</v>
      </c>
      <c r="P345" s="196">
        <f t="shared" si="51"/>
        <v>0</v>
      </c>
      <c r="Q345" s="196">
        <v>0</v>
      </c>
      <c r="R345" s="196">
        <f t="shared" si="52"/>
        <v>0</v>
      </c>
      <c r="S345" s="196">
        <v>0</v>
      </c>
      <c r="T345" s="197">
        <f t="shared" si="53"/>
        <v>0</v>
      </c>
      <c r="U345" s="111"/>
      <c r="V345" s="111"/>
      <c r="W345" s="29"/>
      <c r="X345" s="29"/>
      <c r="Y345" s="29"/>
      <c r="Z345" s="29"/>
      <c r="AA345" s="29"/>
      <c r="AB345" s="29"/>
      <c r="AC345" s="29"/>
      <c r="AD345" s="29"/>
      <c r="AE345" s="29"/>
      <c r="AR345" s="99" t="s">
        <v>211</v>
      </c>
      <c r="AT345" s="99" t="s">
        <v>207</v>
      </c>
      <c r="AU345" s="99" t="s">
        <v>83</v>
      </c>
      <c r="AY345" s="18" t="s">
        <v>204</v>
      </c>
      <c r="BE345" s="100">
        <f t="shared" si="54"/>
        <v>0</v>
      </c>
      <c r="BF345" s="100">
        <f t="shared" si="55"/>
        <v>0</v>
      </c>
      <c r="BG345" s="100">
        <f t="shared" si="56"/>
        <v>0</v>
      </c>
      <c r="BH345" s="100">
        <f t="shared" si="57"/>
        <v>0</v>
      </c>
      <c r="BI345" s="100">
        <f t="shared" si="58"/>
        <v>0</v>
      </c>
      <c r="BJ345" s="18" t="s">
        <v>81</v>
      </c>
      <c r="BK345" s="100">
        <f t="shared" si="59"/>
        <v>0</v>
      </c>
      <c r="BL345" s="18" t="s">
        <v>211</v>
      </c>
      <c r="BM345" s="99" t="s">
        <v>1578</v>
      </c>
    </row>
    <row r="346" spans="1:65" s="2" customFormat="1" ht="24.2" customHeight="1" x14ac:dyDescent="0.2">
      <c r="A346" s="111"/>
      <c r="B346" s="112"/>
      <c r="C346" s="215" t="s">
        <v>1579</v>
      </c>
      <c r="D346" s="215" t="s">
        <v>1071</v>
      </c>
      <c r="E346" s="216" t="s">
        <v>4669</v>
      </c>
      <c r="F346" s="217" t="s">
        <v>4670</v>
      </c>
      <c r="G346" s="218" t="s">
        <v>4003</v>
      </c>
      <c r="H346" s="219">
        <v>15</v>
      </c>
      <c r="I346" s="220"/>
      <c r="J346" s="220">
        <f t="shared" si="50"/>
        <v>0</v>
      </c>
      <c r="K346" s="221"/>
      <c r="L346" s="222"/>
      <c r="M346" s="223" t="s">
        <v>1</v>
      </c>
      <c r="N346" s="224" t="s">
        <v>40</v>
      </c>
      <c r="O346" s="196">
        <v>0</v>
      </c>
      <c r="P346" s="196">
        <f t="shared" si="51"/>
        <v>0</v>
      </c>
      <c r="Q346" s="196">
        <v>0</v>
      </c>
      <c r="R346" s="196">
        <f t="shared" si="52"/>
        <v>0</v>
      </c>
      <c r="S346" s="196">
        <v>0</v>
      </c>
      <c r="T346" s="197">
        <f t="shared" si="53"/>
        <v>0</v>
      </c>
      <c r="U346" s="111"/>
      <c r="V346" s="111"/>
      <c r="W346" s="29"/>
      <c r="X346" s="29"/>
      <c r="Y346" s="29"/>
      <c r="Z346" s="29"/>
      <c r="AA346" s="29"/>
      <c r="AB346" s="29"/>
      <c r="AC346" s="29"/>
      <c r="AD346" s="29"/>
      <c r="AE346" s="29"/>
      <c r="AR346" s="99" t="s">
        <v>278</v>
      </c>
      <c r="AT346" s="99" t="s">
        <v>1071</v>
      </c>
      <c r="AU346" s="99" t="s">
        <v>83</v>
      </c>
      <c r="AY346" s="18" t="s">
        <v>204</v>
      </c>
      <c r="BE346" s="100">
        <f t="shared" si="54"/>
        <v>0</v>
      </c>
      <c r="BF346" s="100">
        <f t="shared" si="55"/>
        <v>0</v>
      </c>
      <c r="BG346" s="100">
        <f t="shared" si="56"/>
        <v>0</v>
      </c>
      <c r="BH346" s="100">
        <f t="shared" si="57"/>
        <v>0</v>
      </c>
      <c r="BI346" s="100">
        <f t="shared" si="58"/>
        <v>0</v>
      </c>
      <c r="BJ346" s="18" t="s">
        <v>81</v>
      </c>
      <c r="BK346" s="100">
        <f t="shared" si="59"/>
        <v>0</v>
      </c>
      <c r="BL346" s="18" t="s">
        <v>211</v>
      </c>
      <c r="BM346" s="99" t="s">
        <v>1580</v>
      </c>
    </row>
    <row r="347" spans="1:65" s="2" customFormat="1" ht="24.2" customHeight="1" x14ac:dyDescent="0.2">
      <c r="A347" s="111"/>
      <c r="B347" s="112"/>
      <c r="C347" s="187" t="s">
        <v>860</v>
      </c>
      <c r="D347" s="187" t="s">
        <v>207</v>
      </c>
      <c r="E347" s="188" t="s">
        <v>4671</v>
      </c>
      <c r="F347" s="189" t="s">
        <v>4672</v>
      </c>
      <c r="G347" s="190" t="s">
        <v>282</v>
      </c>
      <c r="H347" s="191">
        <v>24</v>
      </c>
      <c r="I347" s="192"/>
      <c r="J347" s="192">
        <f t="shared" si="50"/>
        <v>0</v>
      </c>
      <c r="K347" s="193"/>
      <c r="L347" s="112"/>
      <c r="M347" s="194" t="s">
        <v>1</v>
      </c>
      <c r="N347" s="195" t="s">
        <v>40</v>
      </c>
      <c r="O347" s="196">
        <v>0</v>
      </c>
      <c r="P347" s="196">
        <f t="shared" si="51"/>
        <v>0</v>
      </c>
      <c r="Q347" s="196">
        <v>0</v>
      </c>
      <c r="R347" s="196">
        <f t="shared" si="52"/>
        <v>0</v>
      </c>
      <c r="S347" s="196">
        <v>0</v>
      </c>
      <c r="T347" s="197">
        <f t="shared" si="53"/>
        <v>0</v>
      </c>
      <c r="U347" s="111"/>
      <c r="V347" s="111"/>
      <c r="W347" s="29"/>
      <c r="X347" s="29"/>
      <c r="Y347" s="29"/>
      <c r="Z347" s="29"/>
      <c r="AA347" s="29"/>
      <c r="AB347" s="29"/>
      <c r="AC347" s="29"/>
      <c r="AD347" s="29"/>
      <c r="AE347" s="29"/>
      <c r="AR347" s="99" t="s">
        <v>211</v>
      </c>
      <c r="AT347" s="99" t="s">
        <v>207</v>
      </c>
      <c r="AU347" s="99" t="s">
        <v>83</v>
      </c>
      <c r="AY347" s="18" t="s">
        <v>204</v>
      </c>
      <c r="BE347" s="100">
        <f t="shared" si="54"/>
        <v>0</v>
      </c>
      <c r="BF347" s="100">
        <f t="shared" si="55"/>
        <v>0</v>
      </c>
      <c r="BG347" s="100">
        <f t="shared" si="56"/>
        <v>0</v>
      </c>
      <c r="BH347" s="100">
        <f t="shared" si="57"/>
        <v>0</v>
      </c>
      <c r="BI347" s="100">
        <f t="shared" si="58"/>
        <v>0</v>
      </c>
      <c r="BJ347" s="18" t="s">
        <v>81</v>
      </c>
      <c r="BK347" s="100">
        <f t="shared" si="59"/>
        <v>0</v>
      </c>
      <c r="BL347" s="18" t="s">
        <v>211</v>
      </c>
      <c r="BM347" s="99" t="s">
        <v>1583</v>
      </c>
    </row>
    <row r="348" spans="1:65" s="2" customFormat="1" ht="21.75" customHeight="1" x14ac:dyDescent="0.2">
      <c r="A348" s="111"/>
      <c r="B348" s="112"/>
      <c r="C348" s="215" t="s">
        <v>1584</v>
      </c>
      <c r="D348" s="215" t="s">
        <v>1071</v>
      </c>
      <c r="E348" s="216" t="s">
        <v>4673</v>
      </c>
      <c r="F348" s="217" t="s">
        <v>4674</v>
      </c>
      <c r="G348" s="218" t="s">
        <v>4003</v>
      </c>
      <c r="H348" s="219">
        <v>19</v>
      </c>
      <c r="I348" s="220"/>
      <c r="J348" s="220">
        <f t="shared" si="50"/>
        <v>0</v>
      </c>
      <c r="K348" s="221"/>
      <c r="L348" s="222"/>
      <c r="M348" s="223" t="s">
        <v>1</v>
      </c>
      <c r="N348" s="224" t="s">
        <v>40</v>
      </c>
      <c r="O348" s="196">
        <v>0</v>
      </c>
      <c r="P348" s="196">
        <f t="shared" si="51"/>
        <v>0</v>
      </c>
      <c r="Q348" s="196">
        <v>0</v>
      </c>
      <c r="R348" s="196">
        <f t="shared" si="52"/>
        <v>0</v>
      </c>
      <c r="S348" s="196">
        <v>0</v>
      </c>
      <c r="T348" s="197">
        <f t="shared" si="53"/>
        <v>0</v>
      </c>
      <c r="U348" s="111"/>
      <c r="V348" s="111"/>
      <c r="W348" s="29"/>
      <c r="X348" s="29"/>
      <c r="Y348" s="29"/>
      <c r="Z348" s="29"/>
      <c r="AA348" s="29"/>
      <c r="AB348" s="29"/>
      <c r="AC348" s="29"/>
      <c r="AD348" s="29"/>
      <c r="AE348" s="29"/>
      <c r="AR348" s="99" t="s">
        <v>278</v>
      </c>
      <c r="AT348" s="99" t="s">
        <v>1071</v>
      </c>
      <c r="AU348" s="99" t="s">
        <v>83</v>
      </c>
      <c r="AY348" s="18" t="s">
        <v>204</v>
      </c>
      <c r="BE348" s="100">
        <f t="shared" si="54"/>
        <v>0</v>
      </c>
      <c r="BF348" s="100">
        <f t="shared" si="55"/>
        <v>0</v>
      </c>
      <c r="BG348" s="100">
        <f t="shared" si="56"/>
        <v>0</v>
      </c>
      <c r="BH348" s="100">
        <f t="shared" si="57"/>
        <v>0</v>
      </c>
      <c r="BI348" s="100">
        <f t="shared" si="58"/>
        <v>0</v>
      </c>
      <c r="BJ348" s="18" t="s">
        <v>81</v>
      </c>
      <c r="BK348" s="100">
        <f t="shared" si="59"/>
        <v>0</v>
      </c>
      <c r="BL348" s="18" t="s">
        <v>211</v>
      </c>
      <c r="BM348" s="99" t="s">
        <v>1587</v>
      </c>
    </row>
    <row r="349" spans="1:65" s="2" customFormat="1" ht="21.75" customHeight="1" x14ac:dyDescent="0.2">
      <c r="A349" s="111"/>
      <c r="B349" s="112"/>
      <c r="C349" s="215" t="s">
        <v>863</v>
      </c>
      <c r="D349" s="215" t="s">
        <v>1071</v>
      </c>
      <c r="E349" s="216" t="s">
        <v>4675</v>
      </c>
      <c r="F349" s="217" t="s">
        <v>4676</v>
      </c>
      <c r="G349" s="218" t="s">
        <v>4003</v>
      </c>
      <c r="H349" s="219">
        <v>5</v>
      </c>
      <c r="I349" s="220"/>
      <c r="J349" s="220">
        <f t="shared" si="50"/>
        <v>0</v>
      </c>
      <c r="K349" s="221"/>
      <c r="L349" s="222"/>
      <c r="M349" s="223" t="s">
        <v>1</v>
      </c>
      <c r="N349" s="224" t="s">
        <v>40</v>
      </c>
      <c r="O349" s="196">
        <v>0</v>
      </c>
      <c r="P349" s="196">
        <f t="shared" si="51"/>
        <v>0</v>
      </c>
      <c r="Q349" s="196">
        <v>0</v>
      </c>
      <c r="R349" s="196">
        <f t="shared" si="52"/>
        <v>0</v>
      </c>
      <c r="S349" s="196">
        <v>0</v>
      </c>
      <c r="T349" s="197">
        <f t="shared" si="53"/>
        <v>0</v>
      </c>
      <c r="U349" s="111"/>
      <c r="V349" s="111"/>
      <c r="W349" s="29"/>
      <c r="X349" s="29"/>
      <c r="Y349" s="29"/>
      <c r="Z349" s="29"/>
      <c r="AA349" s="29"/>
      <c r="AB349" s="29"/>
      <c r="AC349" s="29"/>
      <c r="AD349" s="29"/>
      <c r="AE349" s="29"/>
      <c r="AR349" s="99" t="s">
        <v>278</v>
      </c>
      <c r="AT349" s="99" t="s">
        <v>1071</v>
      </c>
      <c r="AU349" s="99" t="s">
        <v>83</v>
      </c>
      <c r="AY349" s="18" t="s">
        <v>204</v>
      </c>
      <c r="BE349" s="100">
        <f t="shared" si="54"/>
        <v>0</v>
      </c>
      <c r="BF349" s="100">
        <f t="shared" si="55"/>
        <v>0</v>
      </c>
      <c r="BG349" s="100">
        <f t="shared" si="56"/>
        <v>0</v>
      </c>
      <c r="BH349" s="100">
        <f t="shared" si="57"/>
        <v>0</v>
      </c>
      <c r="BI349" s="100">
        <f t="shared" si="58"/>
        <v>0</v>
      </c>
      <c r="BJ349" s="18" t="s">
        <v>81</v>
      </c>
      <c r="BK349" s="100">
        <f t="shared" si="59"/>
        <v>0</v>
      </c>
      <c r="BL349" s="18" t="s">
        <v>211</v>
      </c>
      <c r="BM349" s="99" t="s">
        <v>1593</v>
      </c>
    </row>
    <row r="350" spans="1:65" s="2" customFormat="1" ht="16.5" customHeight="1" x14ac:dyDescent="0.2">
      <c r="A350" s="111"/>
      <c r="B350" s="112"/>
      <c r="C350" s="187" t="s">
        <v>1594</v>
      </c>
      <c r="D350" s="187" t="s">
        <v>207</v>
      </c>
      <c r="E350" s="188" t="s">
        <v>4677</v>
      </c>
      <c r="F350" s="189" t="s">
        <v>4678</v>
      </c>
      <c r="G350" s="190" t="s">
        <v>282</v>
      </c>
      <c r="H350" s="191">
        <v>2</v>
      </c>
      <c r="I350" s="192"/>
      <c r="J350" s="192">
        <f t="shared" si="50"/>
        <v>0</v>
      </c>
      <c r="K350" s="193"/>
      <c r="L350" s="112"/>
      <c r="M350" s="194" t="s">
        <v>1</v>
      </c>
      <c r="N350" s="195" t="s">
        <v>40</v>
      </c>
      <c r="O350" s="196">
        <v>0</v>
      </c>
      <c r="P350" s="196">
        <f t="shared" si="51"/>
        <v>0</v>
      </c>
      <c r="Q350" s="196">
        <v>0</v>
      </c>
      <c r="R350" s="196">
        <f t="shared" si="52"/>
        <v>0</v>
      </c>
      <c r="S350" s="196">
        <v>0</v>
      </c>
      <c r="T350" s="197">
        <f t="shared" si="53"/>
        <v>0</v>
      </c>
      <c r="U350" s="111"/>
      <c r="V350" s="111"/>
      <c r="W350" s="29"/>
      <c r="X350" s="29"/>
      <c r="Y350" s="29"/>
      <c r="Z350" s="29"/>
      <c r="AA350" s="29"/>
      <c r="AB350" s="29"/>
      <c r="AC350" s="29"/>
      <c r="AD350" s="29"/>
      <c r="AE350" s="29"/>
      <c r="AR350" s="99" t="s">
        <v>211</v>
      </c>
      <c r="AT350" s="99" t="s">
        <v>207</v>
      </c>
      <c r="AU350" s="99" t="s">
        <v>83</v>
      </c>
      <c r="AY350" s="18" t="s">
        <v>204</v>
      </c>
      <c r="BE350" s="100">
        <f t="shared" si="54"/>
        <v>0</v>
      </c>
      <c r="BF350" s="100">
        <f t="shared" si="55"/>
        <v>0</v>
      </c>
      <c r="BG350" s="100">
        <f t="shared" si="56"/>
        <v>0</v>
      </c>
      <c r="BH350" s="100">
        <f t="shared" si="57"/>
        <v>0</v>
      </c>
      <c r="BI350" s="100">
        <f t="shared" si="58"/>
        <v>0</v>
      </c>
      <c r="BJ350" s="18" t="s">
        <v>81</v>
      </c>
      <c r="BK350" s="100">
        <f t="shared" si="59"/>
        <v>0</v>
      </c>
      <c r="BL350" s="18" t="s">
        <v>211</v>
      </c>
      <c r="BM350" s="99" t="s">
        <v>1597</v>
      </c>
    </row>
    <row r="351" spans="1:65" s="2" customFormat="1" ht="21.75" customHeight="1" x14ac:dyDescent="0.2">
      <c r="A351" s="111"/>
      <c r="B351" s="112"/>
      <c r="C351" s="215" t="s">
        <v>868</v>
      </c>
      <c r="D351" s="215" t="s">
        <v>1071</v>
      </c>
      <c r="E351" s="216" t="s">
        <v>4679</v>
      </c>
      <c r="F351" s="217" t="s">
        <v>4680</v>
      </c>
      <c r="G351" s="218" t="s">
        <v>4003</v>
      </c>
      <c r="H351" s="219">
        <v>1</v>
      </c>
      <c r="I351" s="220"/>
      <c r="J351" s="220">
        <f t="shared" si="50"/>
        <v>0</v>
      </c>
      <c r="K351" s="221"/>
      <c r="L351" s="222"/>
      <c r="M351" s="223" t="s">
        <v>1</v>
      </c>
      <c r="N351" s="224" t="s">
        <v>40</v>
      </c>
      <c r="O351" s="196">
        <v>0</v>
      </c>
      <c r="P351" s="196">
        <f t="shared" si="51"/>
        <v>0</v>
      </c>
      <c r="Q351" s="196">
        <v>0</v>
      </c>
      <c r="R351" s="196">
        <f t="shared" si="52"/>
        <v>0</v>
      </c>
      <c r="S351" s="196">
        <v>0</v>
      </c>
      <c r="T351" s="197">
        <f t="shared" si="53"/>
        <v>0</v>
      </c>
      <c r="U351" s="111"/>
      <c r="V351" s="111"/>
      <c r="W351" s="29"/>
      <c r="X351" s="29"/>
      <c r="Y351" s="29"/>
      <c r="Z351" s="29"/>
      <c r="AA351" s="29"/>
      <c r="AB351" s="29"/>
      <c r="AC351" s="29"/>
      <c r="AD351" s="29"/>
      <c r="AE351" s="29"/>
      <c r="AR351" s="99" t="s">
        <v>278</v>
      </c>
      <c r="AT351" s="99" t="s">
        <v>1071</v>
      </c>
      <c r="AU351" s="99" t="s">
        <v>83</v>
      </c>
      <c r="AY351" s="18" t="s">
        <v>204</v>
      </c>
      <c r="BE351" s="100">
        <f t="shared" si="54"/>
        <v>0</v>
      </c>
      <c r="BF351" s="100">
        <f t="shared" si="55"/>
        <v>0</v>
      </c>
      <c r="BG351" s="100">
        <f t="shared" si="56"/>
        <v>0</v>
      </c>
      <c r="BH351" s="100">
        <f t="shared" si="57"/>
        <v>0</v>
      </c>
      <c r="BI351" s="100">
        <f t="shared" si="58"/>
        <v>0</v>
      </c>
      <c r="BJ351" s="18" t="s">
        <v>81</v>
      </c>
      <c r="BK351" s="100">
        <f t="shared" si="59"/>
        <v>0</v>
      </c>
      <c r="BL351" s="18" t="s">
        <v>211</v>
      </c>
      <c r="BM351" s="99" t="s">
        <v>1600</v>
      </c>
    </row>
    <row r="352" spans="1:65" s="2" customFormat="1" ht="21.75" customHeight="1" x14ac:dyDescent="0.2">
      <c r="A352" s="111"/>
      <c r="B352" s="112"/>
      <c r="C352" s="215" t="s">
        <v>1384</v>
      </c>
      <c r="D352" s="215" t="s">
        <v>1071</v>
      </c>
      <c r="E352" s="216" t="s">
        <v>4681</v>
      </c>
      <c r="F352" s="217" t="s">
        <v>4682</v>
      </c>
      <c r="G352" s="218" t="s">
        <v>4003</v>
      </c>
      <c r="H352" s="219">
        <v>1</v>
      </c>
      <c r="I352" s="220"/>
      <c r="J352" s="220">
        <f t="shared" si="50"/>
        <v>0</v>
      </c>
      <c r="K352" s="221"/>
      <c r="L352" s="222"/>
      <c r="M352" s="223" t="s">
        <v>1</v>
      </c>
      <c r="N352" s="224" t="s">
        <v>40</v>
      </c>
      <c r="O352" s="196">
        <v>0</v>
      </c>
      <c r="P352" s="196">
        <f t="shared" si="51"/>
        <v>0</v>
      </c>
      <c r="Q352" s="196">
        <v>0</v>
      </c>
      <c r="R352" s="196">
        <f t="shared" si="52"/>
        <v>0</v>
      </c>
      <c r="S352" s="196">
        <v>0</v>
      </c>
      <c r="T352" s="197">
        <f t="shared" si="53"/>
        <v>0</v>
      </c>
      <c r="U352" s="111"/>
      <c r="V352" s="111"/>
      <c r="W352" s="29"/>
      <c r="X352" s="29"/>
      <c r="Y352" s="29"/>
      <c r="Z352" s="29"/>
      <c r="AA352" s="29"/>
      <c r="AB352" s="29"/>
      <c r="AC352" s="29"/>
      <c r="AD352" s="29"/>
      <c r="AE352" s="29"/>
      <c r="AR352" s="99" t="s">
        <v>278</v>
      </c>
      <c r="AT352" s="99" t="s">
        <v>1071</v>
      </c>
      <c r="AU352" s="99" t="s">
        <v>83</v>
      </c>
      <c r="AY352" s="18" t="s">
        <v>204</v>
      </c>
      <c r="BE352" s="100">
        <f t="shared" si="54"/>
        <v>0</v>
      </c>
      <c r="BF352" s="100">
        <f t="shared" si="55"/>
        <v>0</v>
      </c>
      <c r="BG352" s="100">
        <f t="shared" si="56"/>
        <v>0</v>
      </c>
      <c r="BH352" s="100">
        <f t="shared" si="57"/>
        <v>0</v>
      </c>
      <c r="BI352" s="100">
        <f t="shared" si="58"/>
        <v>0</v>
      </c>
      <c r="BJ352" s="18" t="s">
        <v>81</v>
      </c>
      <c r="BK352" s="100">
        <f t="shared" si="59"/>
        <v>0</v>
      </c>
      <c r="BL352" s="18" t="s">
        <v>211</v>
      </c>
      <c r="BM352" s="99" t="s">
        <v>1605</v>
      </c>
    </row>
    <row r="353" spans="1:65" s="2" customFormat="1" ht="24.2" customHeight="1" x14ac:dyDescent="0.2">
      <c r="A353" s="111"/>
      <c r="B353" s="112"/>
      <c r="C353" s="187" t="s">
        <v>871</v>
      </c>
      <c r="D353" s="187" t="s">
        <v>207</v>
      </c>
      <c r="E353" s="188" t="s">
        <v>4683</v>
      </c>
      <c r="F353" s="189" t="s">
        <v>4684</v>
      </c>
      <c r="G353" s="190" t="s">
        <v>1421</v>
      </c>
      <c r="H353" s="191">
        <v>1</v>
      </c>
      <c r="I353" s="192"/>
      <c r="J353" s="192">
        <f t="shared" si="50"/>
        <v>0</v>
      </c>
      <c r="K353" s="193"/>
      <c r="L353" s="112"/>
      <c r="M353" s="194" t="s">
        <v>1</v>
      </c>
      <c r="N353" s="195" t="s">
        <v>40</v>
      </c>
      <c r="O353" s="196">
        <v>0</v>
      </c>
      <c r="P353" s="196">
        <f t="shared" si="51"/>
        <v>0</v>
      </c>
      <c r="Q353" s="196">
        <v>0</v>
      </c>
      <c r="R353" s="196">
        <f t="shared" si="52"/>
        <v>0</v>
      </c>
      <c r="S353" s="196">
        <v>0</v>
      </c>
      <c r="T353" s="197">
        <f t="shared" si="53"/>
        <v>0</v>
      </c>
      <c r="U353" s="111"/>
      <c r="V353" s="111"/>
      <c r="W353" s="29"/>
      <c r="X353" s="29"/>
      <c r="Y353" s="29"/>
      <c r="Z353" s="29"/>
      <c r="AA353" s="29"/>
      <c r="AB353" s="29"/>
      <c r="AC353" s="29"/>
      <c r="AD353" s="29"/>
      <c r="AE353" s="29"/>
      <c r="AR353" s="99" t="s">
        <v>211</v>
      </c>
      <c r="AT353" s="99" t="s">
        <v>207</v>
      </c>
      <c r="AU353" s="99" t="s">
        <v>83</v>
      </c>
      <c r="AY353" s="18" t="s">
        <v>204</v>
      </c>
      <c r="BE353" s="100">
        <f t="shared" si="54"/>
        <v>0</v>
      </c>
      <c r="BF353" s="100">
        <f t="shared" si="55"/>
        <v>0</v>
      </c>
      <c r="BG353" s="100">
        <f t="shared" si="56"/>
        <v>0</v>
      </c>
      <c r="BH353" s="100">
        <f t="shared" si="57"/>
        <v>0</v>
      </c>
      <c r="BI353" s="100">
        <f t="shared" si="58"/>
        <v>0</v>
      </c>
      <c r="BJ353" s="18" t="s">
        <v>81</v>
      </c>
      <c r="BK353" s="100">
        <f t="shared" si="59"/>
        <v>0</v>
      </c>
      <c r="BL353" s="18" t="s">
        <v>211</v>
      </c>
      <c r="BM353" s="99" t="s">
        <v>1609</v>
      </c>
    </row>
    <row r="354" spans="1:65" s="2" customFormat="1" ht="49.15" customHeight="1" x14ac:dyDescent="0.2">
      <c r="A354" s="111"/>
      <c r="B354" s="112"/>
      <c r="C354" s="187" t="s">
        <v>1611</v>
      </c>
      <c r="D354" s="187" t="s">
        <v>207</v>
      </c>
      <c r="E354" s="188" t="s">
        <v>4685</v>
      </c>
      <c r="F354" s="189" t="s">
        <v>4686</v>
      </c>
      <c r="G354" s="190" t="s">
        <v>1421</v>
      </c>
      <c r="H354" s="191">
        <v>1</v>
      </c>
      <c r="I354" s="192"/>
      <c r="J354" s="192">
        <f t="shared" si="50"/>
        <v>0</v>
      </c>
      <c r="K354" s="193"/>
      <c r="L354" s="112"/>
      <c r="M354" s="194" t="s">
        <v>1</v>
      </c>
      <c r="N354" s="195" t="s">
        <v>40</v>
      </c>
      <c r="O354" s="196">
        <v>0</v>
      </c>
      <c r="P354" s="196">
        <f t="shared" si="51"/>
        <v>0</v>
      </c>
      <c r="Q354" s="196">
        <v>0</v>
      </c>
      <c r="R354" s="196">
        <f t="shared" si="52"/>
        <v>0</v>
      </c>
      <c r="S354" s="196">
        <v>0</v>
      </c>
      <c r="T354" s="197">
        <f t="shared" si="53"/>
        <v>0</v>
      </c>
      <c r="U354" s="111"/>
      <c r="V354" s="111"/>
      <c r="W354" s="29"/>
      <c r="X354" s="29"/>
      <c r="Y354" s="29"/>
      <c r="Z354" s="29"/>
      <c r="AA354" s="29"/>
      <c r="AB354" s="29"/>
      <c r="AC354" s="29"/>
      <c r="AD354" s="29"/>
      <c r="AE354" s="29"/>
      <c r="AR354" s="99" t="s">
        <v>211</v>
      </c>
      <c r="AT354" s="99" t="s">
        <v>207</v>
      </c>
      <c r="AU354" s="99" t="s">
        <v>83</v>
      </c>
      <c r="AY354" s="18" t="s">
        <v>204</v>
      </c>
      <c r="BE354" s="100">
        <f t="shared" si="54"/>
        <v>0</v>
      </c>
      <c r="BF354" s="100">
        <f t="shared" si="55"/>
        <v>0</v>
      </c>
      <c r="BG354" s="100">
        <f t="shared" si="56"/>
        <v>0</v>
      </c>
      <c r="BH354" s="100">
        <f t="shared" si="57"/>
        <v>0</v>
      </c>
      <c r="BI354" s="100">
        <f t="shared" si="58"/>
        <v>0</v>
      </c>
      <c r="BJ354" s="18" t="s">
        <v>81</v>
      </c>
      <c r="BK354" s="100">
        <f t="shared" si="59"/>
        <v>0</v>
      </c>
      <c r="BL354" s="18" t="s">
        <v>211</v>
      </c>
      <c r="BM354" s="99" t="s">
        <v>1614</v>
      </c>
    </row>
    <row r="355" spans="1:65" s="2" customFormat="1" ht="16.5" customHeight="1" x14ac:dyDescent="0.2">
      <c r="A355" s="111"/>
      <c r="B355" s="112"/>
      <c r="C355" s="187" t="s">
        <v>1374</v>
      </c>
      <c r="D355" s="187" t="s">
        <v>207</v>
      </c>
      <c r="E355" s="188" t="s">
        <v>4687</v>
      </c>
      <c r="F355" s="189" t="s">
        <v>4688</v>
      </c>
      <c r="G355" s="190" t="s">
        <v>282</v>
      </c>
      <c r="H355" s="191">
        <v>1</v>
      </c>
      <c r="I355" s="192"/>
      <c r="J355" s="192">
        <f t="shared" si="50"/>
        <v>0</v>
      </c>
      <c r="K355" s="193"/>
      <c r="L355" s="112"/>
      <c r="M355" s="194" t="s">
        <v>1</v>
      </c>
      <c r="N355" s="195" t="s">
        <v>40</v>
      </c>
      <c r="O355" s="196">
        <v>0</v>
      </c>
      <c r="P355" s="196">
        <f t="shared" si="51"/>
        <v>0</v>
      </c>
      <c r="Q355" s="196">
        <v>0</v>
      </c>
      <c r="R355" s="196">
        <f t="shared" si="52"/>
        <v>0</v>
      </c>
      <c r="S355" s="196">
        <v>0</v>
      </c>
      <c r="T355" s="197">
        <f t="shared" si="53"/>
        <v>0</v>
      </c>
      <c r="U355" s="111"/>
      <c r="V355" s="111"/>
      <c r="W355" s="29"/>
      <c r="X355" s="29"/>
      <c r="Y355" s="29"/>
      <c r="Z355" s="29"/>
      <c r="AA355" s="29"/>
      <c r="AB355" s="29"/>
      <c r="AC355" s="29"/>
      <c r="AD355" s="29"/>
      <c r="AE355" s="29"/>
      <c r="AR355" s="99" t="s">
        <v>211</v>
      </c>
      <c r="AT355" s="99" t="s">
        <v>207</v>
      </c>
      <c r="AU355" s="99" t="s">
        <v>83</v>
      </c>
      <c r="AY355" s="18" t="s">
        <v>204</v>
      </c>
      <c r="BE355" s="100">
        <f t="shared" si="54"/>
        <v>0</v>
      </c>
      <c r="BF355" s="100">
        <f t="shared" si="55"/>
        <v>0</v>
      </c>
      <c r="BG355" s="100">
        <f t="shared" si="56"/>
        <v>0</v>
      </c>
      <c r="BH355" s="100">
        <f t="shared" si="57"/>
        <v>0</v>
      </c>
      <c r="BI355" s="100">
        <f t="shared" si="58"/>
        <v>0</v>
      </c>
      <c r="BJ355" s="18" t="s">
        <v>81</v>
      </c>
      <c r="BK355" s="100">
        <f t="shared" si="59"/>
        <v>0</v>
      </c>
      <c r="BL355" s="18" t="s">
        <v>211</v>
      </c>
      <c r="BM355" s="99" t="s">
        <v>1617</v>
      </c>
    </row>
    <row r="356" spans="1:65" s="2" customFormat="1" ht="37.9" customHeight="1" x14ac:dyDescent="0.2">
      <c r="A356" s="111"/>
      <c r="B356" s="112"/>
      <c r="C356" s="215" t="s">
        <v>1618</v>
      </c>
      <c r="D356" s="215" t="s">
        <v>1071</v>
      </c>
      <c r="E356" s="216" t="s">
        <v>4689</v>
      </c>
      <c r="F356" s="217" t="s">
        <v>4690</v>
      </c>
      <c r="G356" s="218" t="s">
        <v>282</v>
      </c>
      <c r="H356" s="219">
        <v>1</v>
      </c>
      <c r="I356" s="220"/>
      <c r="J356" s="220">
        <f t="shared" si="50"/>
        <v>0</v>
      </c>
      <c r="K356" s="221"/>
      <c r="L356" s="222"/>
      <c r="M356" s="223" t="s">
        <v>1</v>
      </c>
      <c r="N356" s="224" t="s">
        <v>40</v>
      </c>
      <c r="O356" s="196">
        <v>0</v>
      </c>
      <c r="P356" s="196">
        <f t="shared" si="51"/>
        <v>0</v>
      </c>
      <c r="Q356" s="196">
        <v>0</v>
      </c>
      <c r="R356" s="196">
        <f t="shared" si="52"/>
        <v>0</v>
      </c>
      <c r="S356" s="196">
        <v>0</v>
      </c>
      <c r="T356" s="197">
        <f t="shared" si="53"/>
        <v>0</v>
      </c>
      <c r="U356" s="111"/>
      <c r="V356" s="111"/>
      <c r="W356" s="29"/>
      <c r="X356" s="29"/>
      <c r="Y356" s="29"/>
      <c r="Z356" s="29"/>
      <c r="AA356" s="29"/>
      <c r="AB356" s="29"/>
      <c r="AC356" s="29"/>
      <c r="AD356" s="29"/>
      <c r="AE356" s="29"/>
      <c r="AR356" s="99" t="s">
        <v>278</v>
      </c>
      <c r="AT356" s="99" t="s">
        <v>1071</v>
      </c>
      <c r="AU356" s="99" t="s">
        <v>83</v>
      </c>
      <c r="AY356" s="18" t="s">
        <v>204</v>
      </c>
      <c r="BE356" s="100">
        <f t="shared" si="54"/>
        <v>0</v>
      </c>
      <c r="BF356" s="100">
        <f t="shared" si="55"/>
        <v>0</v>
      </c>
      <c r="BG356" s="100">
        <f t="shared" si="56"/>
        <v>0</v>
      </c>
      <c r="BH356" s="100">
        <f t="shared" si="57"/>
        <v>0</v>
      </c>
      <c r="BI356" s="100">
        <f t="shared" si="58"/>
        <v>0</v>
      </c>
      <c r="BJ356" s="18" t="s">
        <v>81</v>
      </c>
      <c r="BK356" s="100">
        <f t="shared" si="59"/>
        <v>0</v>
      </c>
      <c r="BL356" s="18" t="s">
        <v>211</v>
      </c>
      <c r="BM356" s="99" t="s">
        <v>1621</v>
      </c>
    </row>
    <row r="357" spans="1:65" s="12" customFormat="1" ht="22.9" customHeight="1" x14ac:dyDescent="0.2">
      <c r="A357" s="176"/>
      <c r="B357" s="177"/>
      <c r="C357" s="176"/>
      <c r="D357" s="178" t="s">
        <v>74</v>
      </c>
      <c r="E357" s="185" t="s">
        <v>4691</v>
      </c>
      <c r="F357" s="185" t="s">
        <v>4692</v>
      </c>
      <c r="G357" s="176"/>
      <c r="H357" s="176"/>
      <c r="I357" s="176"/>
      <c r="J357" s="186">
        <f>BK357</f>
        <v>0</v>
      </c>
      <c r="K357" s="176"/>
      <c r="L357" s="177"/>
      <c r="M357" s="181"/>
      <c r="N357" s="182"/>
      <c r="O357" s="182"/>
      <c r="P357" s="183">
        <f>P358</f>
        <v>0</v>
      </c>
      <c r="Q357" s="182"/>
      <c r="R357" s="183">
        <f>R358</f>
        <v>0</v>
      </c>
      <c r="S357" s="182"/>
      <c r="T357" s="184">
        <f>T358</f>
        <v>0</v>
      </c>
      <c r="U357" s="176"/>
      <c r="V357" s="176"/>
      <c r="AR357" s="96" t="s">
        <v>81</v>
      </c>
      <c r="AT357" s="97" t="s">
        <v>74</v>
      </c>
      <c r="AU357" s="97" t="s">
        <v>81</v>
      </c>
      <c r="AY357" s="96" t="s">
        <v>204</v>
      </c>
      <c r="BK357" s="98">
        <f>BK358</f>
        <v>0</v>
      </c>
    </row>
    <row r="358" spans="1:65" s="2" customFormat="1" ht="49.15" customHeight="1" x14ac:dyDescent="0.2">
      <c r="A358" s="111"/>
      <c r="B358" s="112"/>
      <c r="C358" s="187" t="s">
        <v>1378</v>
      </c>
      <c r="D358" s="187" t="s">
        <v>207</v>
      </c>
      <c r="E358" s="188" t="s">
        <v>4693</v>
      </c>
      <c r="F358" s="189" t="s">
        <v>4694</v>
      </c>
      <c r="G358" s="190" t="s">
        <v>4695</v>
      </c>
      <c r="H358" s="191">
        <v>85</v>
      </c>
      <c r="I358" s="192"/>
      <c r="J358" s="192">
        <f>ROUND(I358*H358,2)</f>
        <v>0</v>
      </c>
      <c r="K358" s="193"/>
      <c r="L358" s="112"/>
      <c r="M358" s="194" t="s">
        <v>1</v>
      </c>
      <c r="N358" s="195" t="s">
        <v>40</v>
      </c>
      <c r="O358" s="196">
        <v>0</v>
      </c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111"/>
      <c r="V358" s="111"/>
      <c r="W358" s="29"/>
      <c r="X358" s="29"/>
      <c r="Y358" s="29"/>
      <c r="Z358" s="29"/>
      <c r="AA358" s="29"/>
      <c r="AB358" s="29"/>
      <c r="AC358" s="29"/>
      <c r="AD358" s="29"/>
      <c r="AE358" s="29"/>
      <c r="AR358" s="99" t="s">
        <v>211</v>
      </c>
      <c r="AT358" s="99" t="s">
        <v>207</v>
      </c>
      <c r="AU358" s="99" t="s">
        <v>83</v>
      </c>
      <c r="AY358" s="18" t="s">
        <v>204</v>
      </c>
      <c r="BE358" s="100">
        <f>IF(N358="základní",J358,0)</f>
        <v>0</v>
      </c>
      <c r="BF358" s="100">
        <f>IF(N358="snížená",J358,0)</f>
        <v>0</v>
      </c>
      <c r="BG358" s="100">
        <f>IF(N358="zákl. přenesená",J358,0)</f>
        <v>0</v>
      </c>
      <c r="BH358" s="100">
        <f>IF(N358="sníž. přenesená",J358,0)</f>
        <v>0</v>
      </c>
      <c r="BI358" s="100">
        <f>IF(N358="nulová",J358,0)</f>
        <v>0</v>
      </c>
      <c r="BJ358" s="18" t="s">
        <v>81</v>
      </c>
      <c r="BK358" s="100">
        <f>ROUND(I358*H358,2)</f>
        <v>0</v>
      </c>
      <c r="BL358" s="18" t="s">
        <v>211</v>
      </c>
      <c r="BM358" s="99" t="s">
        <v>1624</v>
      </c>
    </row>
    <row r="359" spans="1:65" s="12" customFormat="1" ht="22.9" customHeight="1" x14ac:dyDescent="0.2">
      <c r="A359" s="176"/>
      <c r="B359" s="177"/>
      <c r="C359" s="176"/>
      <c r="D359" s="178" t="s">
        <v>74</v>
      </c>
      <c r="E359" s="185" t="s">
        <v>4696</v>
      </c>
      <c r="F359" s="185" t="s">
        <v>4697</v>
      </c>
      <c r="G359" s="176"/>
      <c r="H359" s="176"/>
      <c r="I359" s="176"/>
      <c r="J359" s="186">
        <f>BK359</f>
        <v>0</v>
      </c>
      <c r="K359" s="176"/>
      <c r="L359" s="177"/>
      <c r="M359" s="181"/>
      <c r="N359" s="182"/>
      <c r="O359" s="182"/>
      <c r="P359" s="183">
        <f>SUM(P360:P391)</f>
        <v>0</v>
      </c>
      <c r="Q359" s="182"/>
      <c r="R359" s="183">
        <f>SUM(R360:R391)</f>
        <v>0</v>
      </c>
      <c r="S359" s="182"/>
      <c r="T359" s="184">
        <f>SUM(T360:T391)</f>
        <v>0</v>
      </c>
      <c r="U359" s="176"/>
      <c r="V359" s="176"/>
      <c r="AR359" s="96" t="s">
        <v>81</v>
      </c>
      <c r="AT359" s="97" t="s">
        <v>74</v>
      </c>
      <c r="AU359" s="97" t="s">
        <v>81</v>
      </c>
      <c r="AY359" s="96" t="s">
        <v>204</v>
      </c>
      <c r="BK359" s="98">
        <f>SUM(BK360:BK391)</f>
        <v>0</v>
      </c>
    </row>
    <row r="360" spans="1:65" s="2" customFormat="1" ht="44.25" customHeight="1" x14ac:dyDescent="0.2">
      <c r="A360" s="111"/>
      <c r="B360" s="112"/>
      <c r="C360" s="187" t="s">
        <v>1626</v>
      </c>
      <c r="D360" s="187" t="s">
        <v>207</v>
      </c>
      <c r="E360" s="188" t="s">
        <v>4698</v>
      </c>
      <c r="F360" s="189" t="s">
        <v>4699</v>
      </c>
      <c r="G360" s="190" t="s">
        <v>367</v>
      </c>
      <c r="H360" s="191">
        <v>430</v>
      </c>
      <c r="I360" s="192"/>
      <c r="J360" s="192">
        <f>ROUND(I360*H360,2)</f>
        <v>0</v>
      </c>
      <c r="K360" s="193"/>
      <c r="L360" s="112"/>
      <c r="M360" s="194" t="s">
        <v>1</v>
      </c>
      <c r="N360" s="195" t="s">
        <v>40</v>
      </c>
      <c r="O360" s="196">
        <v>0</v>
      </c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U360" s="111"/>
      <c r="V360" s="111"/>
      <c r="W360" s="29"/>
      <c r="X360" s="29"/>
      <c r="Y360" s="29"/>
      <c r="Z360" s="29"/>
      <c r="AA360" s="29"/>
      <c r="AB360" s="29"/>
      <c r="AC360" s="29"/>
      <c r="AD360" s="29"/>
      <c r="AE360" s="29"/>
      <c r="AR360" s="99" t="s">
        <v>211</v>
      </c>
      <c r="AT360" s="99" t="s">
        <v>207</v>
      </c>
      <c r="AU360" s="99" t="s">
        <v>83</v>
      </c>
      <c r="AY360" s="18" t="s">
        <v>204</v>
      </c>
      <c r="BE360" s="100">
        <f>IF(N360="základní",J360,0)</f>
        <v>0</v>
      </c>
      <c r="BF360" s="100">
        <f>IF(N360="snížená",J360,0)</f>
        <v>0</v>
      </c>
      <c r="BG360" s="100">
        <f>IF(N360="zákl. přenesená",J360,0)</f>
        <v>0</v>
      </c>
      <c r="BH360" s="100">
        <f>IF(N360="sníž. přenesená",J360,0)</f>
        <v>0</v>
      </c>
      <c r="BI360" s="100">
        <f>IF(N360="nulová",J360,0)</f>
        <v>0</v>
      </c>
      <c r="BJ360" s="18" t="s">
        <v>81</v>
      </c>
      <c r="BK360" s="100">
        <f>ROUND(I360*H360,2)</f>
        <v>0</v>
      </c>
      <c r="BL360" s="18" t="s">
        <v>211</v>
      </c>
      <c r="BM360" s="99" t="s">
        <v>1629</v>
      </c>
    </row>
    <row r="361" spans="1:65" s="2" customFormat="1" ht="33" customHeight="1" x14ac:dyDescent="0.2">
      <c r="A361" s="111"/>
      <c r="B361" s="112"/>
      <c r="C361" s="215" t="s">
        <v>894</v>
      </c>
      <c r="D361" s="215" t="s">
        <v>1071</v>
      </c>
      <c r="E361" s="216" t="s">
        <v>4700</v>
      </c>
      <c r="F361" s="217" t="s">
        <v>4701</v>
      </c>
      <c r="G361" s="218" t="s">
        <v>367</v>
      </c>
      <c r="H361" s="219">
        <v>430</v>
      </c>
      <c r="I361" s="220"/>
      <c r="J361" s="220">
        <f>ROUND(I361*H361,2)</f>
        <v>0</v>
      </c>
      <c r="K361" s="221"/>
      <c r="L361" s="222"/>
      <c r="M361" s="223" t="s">
        <v>1</v>
      </c>
      <c r="N361" s="224" t="s">
        <v>40</v>
      </c>
      <c r="O361" s="196">
        <v>0</v>
      </c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111"/>
      <c r="V361" s="111"/>
      <c r="W361" s="29"/>
      <c r="X361" s="29"/>
      <c r="Y361" s="29"/>
      <c r="Z361" s="29"/>
      <c r="AA361" s="29"/>
      <c r="AB361" s="29"/>
      <c r="AC361" s="29"/>
      <c r="AD361" s="29"/>
      <c r="AE361" s="29"/>
      <c r="AR361" s="99" t="s">
        <v>278</v>
      </c>
      <c r="AT361" s="99" t="s">
        <v>1071</v>
      </c>
      <c r="AU361" s="99" t="s">
        <v>83</v>
      </c>
      <c r="AY361" s="18" t="s">
        <v>204</v>
      </c>
      <c r="BE361" s="100">
        <f>IF(N361="základní",J361,0)</f>
        <v>0</v>
      </c>
      <c r="BF361" s="100">
        <f>IF(N361="snížená",J361,0)</f>
        <v>0</v>
      </c>
      <c r="BG361" s="100">
        <f>IF(N361="zákl. přenesená",J361,0)</f>
        <v>0</v>
      </c>
      <c r="BH361" s="100">
        <f>IF(N361="sníž. přenesená",J361,0)</f>
        <v>0</v>
      </c>
      <c r="BI361" s="100">
        <f>IF(N361="nulová",J361,0)</f>
        <v>0</v>
      </c>
      <c r="BJ361" s="18" t="s">
        <v>81</v>
      </c>
      <c r="BK361" s="100">
        <f>ROUND(I361*H361,2)</f>
        <v>0</v>
      </c>
      <c r="BL361" s="18" t="s">
        <v>211</v>
      </c>
      <c r="BM361" s="99" t="s">
        <v>1632</v>
      </c>
    </row>
    <row r="362" spans="1:65" s="2" customFormat="1" ht="24.2" customHeight="1" x14ac:dyDescent="0.2">
      <c r="A362" s="111"/>
      <c r="B362" s="112"/>
      <c r="C362" s="187" t="s">
        <v>1633</v>
      </c>
      <c r="D362" s="187" t="s">
        <v>207</v>
      </c>
      <c r="E362" s="188" t="s">
        <v>3906</v>
      </c>
      <c r="F362" s="189" t="s">
        <v>3907</v>
      </c>
      <c r="G362" s="190" t="s">
        <v>367</v>
      </c>
      <c r="H362" s="191">
        <v>10825</v>
      </c>
      <c r="I362" s="192"/>
      <c r="J362" s="192">
        <f>ROUND(I362*H362,2)</f>
        <v>0</v>
      </c>
      <c r="K362" s="193"/>
      <c r="L362" s="112"/>
      <c r="M362" s="194" t="s">
        <v>1</v>
      </c>
      <c r="N362" s="195" t="s">
        <v>40</v>
      </c>
      <c r="O362" s="196">
        <v>0</v>
      </c>
      <c r="P362" s="196">
        <f>O362*H362</f>
        <v>0</v>
      </c>
      <c r="Q362" s="196">
        <v>0</v>
      </c>
      <c r="R362" s="196">
        <f>Q362*H362</f>
        <v>0</v>
      </c>
      <c r="S362" s="196">
        <v>0</v>
      </c>
      <c r="T362" s="197">
        <f>S362*H362</f>
        <v>0</v>
      </c>
      <c r="U362" s="111"/>
      <c r="V362" s="111"/>
      <c r="W362" s="29"/>
      <c r="X362" s="29"/>
      <c r="Y362" s="29"/>
      <c r="Z362" s="29"/>
      <c r="AA362" s="29"/>
      <c r="AB362" s="29"/>
      <c r="AC362" s="29"/>
      <c r="AD362" s="29"/>
      <c r="AE362" s="29"/>
      <c r="AR362" s="99" t="s">
        <v>211</v>
      </c>
      <c r="AT362" s="99" t="s">
        <v>207</v>
      </c>
      <c r="AU362" s="99" t="s">
        <v>83</v>
      </c>
      <c r="AY362" s="18" t="s">
        <v>204</v>
      </c>
      <c r="BE362" s="100">
        <f>IF(N362="základní",J362,0)</f>
        <v>0</v>
      </c>
      <c r="BF362" s="100">
        <f>IF(N362="snížená",J362,0)</f>
        <v>0</v>
      </c>
      <c r="BG362" s="100">
        <f>IF(N362="zákl. přenesená",J362,0)</f>
        <v>0</v>
      </c>
      <c r="BH362" s="100">
        <f>IF(N362="sníž. přenesená",J362,0)</f>
        <v>0</v>
      </c>
      <c r="BI362" s="100">
        <f>IF(N362="nulová",J362,0)</f>
        <v>0</v>
      </c>
      <c r="BJ362" s="18" t="s">
        <v>81</v>
      </c>
      <c r="BK362" s="100">
        <f>ROUND(I362*H362,2)</f>
        <v>0</v>
      </c>
      <c r="BL362" s="18" t="s">
        <v>211</v>
      </c>
      <c r="BM362" s="99" t="s">
        <v>1636</v>
      </c>
    </row>
    <row r="363" spans="1:65" s="2" customFormat="1" ht="37.9" customHeight="1" x14ac:dyDescent="0.2">
      <c r="A363" s="111"/>
      <c r="B363" s="112"/>
      <c r="C363" s="215" t="s">
        <v>897</v>
      </c>
      <c r="D363" s="215" t="s">
        <v>1071</v>
      </c>
      <c r="E363" s="216" t="s">
        <v>4702</v>
      </c>
      <c r="F363" s="217" t="s">
        <v>4703</v>
      </c>
      <c r="G363" s="218" t="s">
        <v>367</v>
      </c>
      <c r="H363" s="219">
        <v>1520</v>
      </c>
      <c r="I363" s="220"/>
      <c r="J363" s="220">
        <f>ROUND(I363*H363,2)</f>
        <v>0</v>
      </c>
      <c r="K363" s="221"/>
      <c r="L363" s="222"/>
      <c r="M363" s="223" t="s">
        <v>1</v>
      </c>
      <c r="N363" s="224" t="s">
        <v>40</v>
      </c>
      <c r="O363" s="196">
        <v>0</v>
      </c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111"/>
      <c r="V363" s="111"/>
      <c r="W363" s="29"/>
      <c r="X363" s="29"/>
      <c r="Y363" s="29"/>
      <c r="Z363" s="29"/>
      <c r="AA363" s="29"/>
      <c r="AB363" s="29"/>
      <c r="AC363" s="29"/>
      <c r="AD363" s="29"/>
      <c r="AE363" s="29"/>
      <c r="AR363" s="99" t="s">
        <v>278</v>
      </c>
      <c r="AT363" s="99" t="s">
        <v>1071</v>
      </c>
      <c r="AU363" s="99" t="s">
        <v>83</v>
      </c>
      <c r="AY363" s="18" t="s">
        <v>204</v>
      </c>
      <c r="BE363" s="100">
        <f>IF(N363="základní",J363,0)</f>
        <v>0</v>
      </c>
      <c r="BF363" s="100">
        <f>IF(N363="snížená",J363,0)</f>
        <v>0</v>
      </c>
      <c r="BG363" s="100">
        <f>IF(N363="zákl. přenesená",J363,0)</f>
        <v>0</v>
      </c>
      <c r="BH363" s="100">
        <f>IF(N363="sníž. přenesená",J363,0)</f>
        <v>0</v>
      </c>
      <c r="BI363" s="100">
        <f>IF(N363="nulová",J363,0)</f>
        <v>0</v>
      </c>
      <c r="BJ363" s="18" t="s">
        <v>81</v>
      </c>
      <c r="BK363" s="100">
        <f>ROUND(I363*H363,2)</f>
        <v>0</v>
      </c>
      <c r="BL363" s="18" t="s">
        <v>211</v>
      </c>
      <c r="BM363" s="99" t="s">
        <v>1639</v>
      </c>
    </row>
    <row r="364" spans="1:65" s="14" customFormat="1" x14ac:dyDescent="0.2">
      <c r="A364" s="198"/>
      <c r="B364" s="199"/>
      <c r="C364" s="198"/>
      <c r="D364" s="200" t="s">
        <v>212</v>
      </c>
      <c r="E364" s="201" t="s">
        <v>1</v>
      </c>
      <c r="F364" s="202" t="s">
        <v>4704</v>
      </c>
      <c r="G364" s="198"/>
      <c r="H364" s="203">
        <v>1520</v>
      </c>
      <c r="I364" s="198"/>
      <c r="J364" s="198"/>
      <c r="K364" s="198"/>
      <c r="L364" s="199"/>
      <c r="M364" s="204"/>
      <c r="N364" s="205"/>
      <c r="O364" s="205"/>
      <c r="P364" s="205"/>
      <c r="Q364" s="205"/>
      <c r="R364" s="205"/>
      <c r="S364" s="205"/>
      <c r="T364" s="206"/>
      <c r="U364" s="198"/>
      <c r="V364" s="198"/>
      <c r="AT364" s="102" t="s">
        <v>212</v>
      </c>
      <c r="AU364" s="102" t="s">
        <v>83</v>
      </c>
      <c r="AV364" s="14" t="s">
        <v>83</v>
      </c>
      <c r="AW364" s="14" t="s">
        <v>32</v>
      </c>
      <c r="AX364" s="14" t="s">
        <v>75</v>
      </c>
      <c r="AY364" s="102" t="s">
        <v>204</v>
      </c>
    </row>
    <row r="365" spans="1:65" s="15" customFormat="1" x14ac:dyDescent="0.2">
      <c r="A365" s="207"/>
      <c r="B365" s="208"/>
      <c r="C365" s="207"/>
      <c r="D365" s="200" t="s">
        <v>212</v>
      </c>
      <c r="E365" s="209" t="s">
        <v>1</v>
      </c>
      <c r="F365" s="210" t="s">
        <v>227</v>
      </c>
      <c r="G365" s="207"/>
      <c r="H365" s="211">
        <v>1520</v>
      </c>
      <c r="I365" s="207"/>
      <c r="J365" s="207"/>
      <c r="K365" s="207"/>
      <c r="L365" s="208"/>
      <c r="M365" s="212"/>
      <c r="N365" s="213"/>
      <c r="O365" s="213"/>
      <c r="P365" s="213"/>
      <c r="Q365" s="213"/>
      <c r="R365" s="213"/>
      <c r="S365" s="213"/>
      <c r="T365" s="214"/>
      <c r="U365" s="207"/>
      <c r="V365" s="207"/>
      <c r="AT365" s="103" t="s">
        <v>212</v>
      </c>
      <c r="AU365" s="103" t="s">
        <v>83</v>
      </c>
      <c r="AV365" s="15" t="s">
        <v>211</v>
      </c>
      <c r="AW365" s="15" t="s">
        <v>32</v>
      </c>
      <c r="AX365" s="15" t="s">
        <v>81</v>
      </c>
      <c r="AY365" s="103" t="s">
        <v>204</v>
      </c>
    </row>
    <row r="366" spans="1:65" s="2" customFormat="1" ht="21.75" customHeight="1" x14ac:dyDescent="0.2">
      <c r="A366" s="111"/>
      <c r="B366" s="112"/>
      <c r="C366" s="215" t="s">
        <v>1642</v>
      </c>
      <c r="D366" s="215" t="s">
        <v>1071</v>
      </c>
      <c r="E366" s="216" t="s">
        <v>4705</v>
      </c>
      <c r="F366" s="217" t="s">
        <v>4706</v>
      </c>
      <c r="G366" s="218" t="s">
        <v>367</v>
      </c>
      <c r="H366" s="219">
        <v>430</v>
      </c>
      <c r="I366" s="220"/>
      <c r="J366" s="220">
        <f>ROUND(I366*H366,2)</f>
        <v>0</v>
      </c>
      <c r="K366" s="221"/>
      <c r="L366" s="222"/>
      <c r="M366" s="223" t="s">
        <v>1</v>
      </c>
      <c r="N366" s="224" t="s">
        <v>40</v>
      </c>
      <c r="O366" s="196">
        <v>0</v>
      </c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111"/>
      <c r="V366" s="111"/>
      <c r="W366" s="29"/>
      <c r="X366" s="29"/>
      <c r="Y366" s="29"/>
      <c r="Z366" s="29"/>
      <c r="AA366" s="29"/>
      <c r="AB366" s="29"/>
      <c r="AC366" s="29"/>
      <c r="AD366" s="29"/>
      <c r="AE366" s="29"/>
      <c r="AR366" s="99" t="s">
        <v>278</v>
      </c>
      <c r="AT366" s="99" t="s">
        <v>1071</v>
      </c>
      <c r="AU366" s="99" t="s">
        <v>83</v>
      </c>
      <c r="AY366" s="18" t="s">
        <v>204</v>
      </c>
      <c r="BE366" s="100">
        <f>IF(N366="základní",J366,0)</f>
        <v>0</v>
      </c>
      <c r="BF366" s="100">
        <f>IF(N366="snížená",J366,0)</f>
        <v>0</v>
      </c>
      <c r="BG366" s="100">
        <f>IF(N366="zákl. přenesená",J366,0)</f>
        <v>0</v>
      </c>
      <c r="BH366" s="100">
        <f>IF(N366="sníž. přenesená",J366,0)</f>
        <v>0</v>
      </c>
      <c r="BI366" s="100">
        <f>IF(N366="nulová",J366,0)</f>
        <v>0</v>
      </c>
      <c r="BJ366" s="18" t="s">
        <v>81</v>
      </c>
      <c r="BK366" s="100">
        <f>ROUND(I366*H366,2)</f>
        <v>0</v>
      </c>
      <c r="BL366" s="18" t="s">
        <v>211</v>
      </c>
      <c r="BM366" s="99" t="s">
        <v>1645</v>
      </c>
    </row>
    <row r="367" spans="1:65" s="14" customFormat="1" x14ac:dyDescent="0.2">
      <c r="A367" s="198"/>
      <c r="B367" s="199"/>
      <c r="C367" s="198"/>
      <c r="D367" s="200" t="s">
        <v>212</v>
      </c>
      <c r="E367" s="201" t="s">
        <v>1</v>
      </c>
      <c r="F367" s="202" t="s">
        <v>4707</v>
      </c>
      <c r="G367" s="198"/>
      <c r="H367" s="203">
        <v>430</v>
      </c>
      <c r="I367" s="198"/>
      <c r="J367" s="198"/>
      <c r="K367" s="198"/>
      <c r="L367" s="199"/>
      <c r="M367" s="204"/>
      <c r="N367" s="205"/>
      <c r="O367" s="205"/>
      <c r="P367" s="205"/>
      <c r="Q367" s="205"/>
      <c r="R367" s="205"/>
      <c r="S367" s="205"/>
      <c r="T367" s="206"/>
      <c r="U367" s="198"/>
      <c r="V367" s="198"/>
      <c r="AT367" s="102" t="s">
        <v>212</v>
      </c>
      <c r="AU367" s="102" t="s">
        <v>83</v>
      </c>
      <c r="AV367" s="14" t="s">
        <v>83</v>
      </c>
      <c r="AW367" s="14" t="s">
        <v>32</v>
      </c>
      <c r="AX367" s="14" t="s">
        <v>75</v>
      </c>
      <c r="AY367" s="102" t="s">
        <v>204</v>
      </c>
    </row>
    <row r="368" spans="1:65" s="16" customFormat="1" x14ac:dyDescent="0.2">
      <c r="A368" s="232"/>
      <c r="B368" s="233"/>
      <c r="C368" s="232"/>
      <c r="D368" s="200" t="s">
        <v>212</v>
      </c>
      <c r="E368" s="234" t="s">
        <v>1</v>
      </c>
      <c r="F368" s="235" t="s">
        <v>1067</v>
      </c>
      <c r="G368" s="232"/>
      <c r="H368" s="236">
        <v>430</v>
      </c>
      <c r="I368" s="232"/>
      <c r="J368" s="232"/>
      <c r="K368" s="232"/>
      <c r="L368" s="233"/>
      <c r="M368" s="237"/>
      <c r="N368" s="238"/>
      <c r="O368" s="238"/>
      <c r="P368" s="238"/>
      <c r="Q368" s="238"/>
      <c r="R368" s="238"/>
      <c r="S368" s="238"/>
      <c r="T368" s="239"/>
      <c r="U368" s="232"/>
      <c r="V368" s="232"/>
      <c r="AT368" s="104" t="s">
        <v>212</v>
      </c>
      <c r="AU368" s="104" t="s">
        <v>83</v>
      </c>
      <c r="AV368" s="16" t="s">
        <v>230</v>
      </c>
      <c r="AW368" s="16" t="s">
        <v>32</v>
      </c>
      <c r="AX368" s="16" t="s">
        <v>75</v>
      </c>
      <c r="AY368" s="104" t="s">
        <v>204</v>
      </c>
    </row>
    <row r="369" spans="1:65" s="15" customFormat="1" x14ac:dyDescent="0.2">
      <c r="A369" s="207"/>
      <c r="B369" s="208"/>
      <c r="C369" s="207"/>
      <c r="D369" s="200" t="s">
        <v>212</v>
      </c>
      <c r="E369" s="209" t="s">
        <v>1</v>
      </c>
      <c r="F369" s="210" t="s">
        <v>227</v>
      </c>
      <c r="G369" s="207"/>
      <c r="H369" s="211">
        <v>430</v>
      </c>
      <c r="I369" s="207"/>
      <c r="J369" s="207"/>
      <c r="K369" s="207"/>
      <c r="L369" s="208"/>
      <c r="M369" s="212"/>
      <c r="N369" s="213"/>
      <c r="O369" s="213"/>
      <c r="P369" s="213"/>
      <c r="Q369" s="213"/>
      <c r="R369" s="213"/>
      <c r="S369" s="213"/>
      <c r="T369" s="214"/>
      <c r="U369" s="207"/>
      <c r="V369" s="207"/>
      <c r="AT369" s="103" t="s">
        <v>212</v>
      </c>
      <c r="AU369" s="103" t="s">
        <v>83</v>
      </c>
      <c r="AV369" s="15" t="s">
        <v>211</v>
      </c>
      <c r="AW369" s="15" t="s">
        <v>32</v>
      </c>
      <c r="AX369" s="15" t="s">
        <v>81</v>
      </c>
      <c r="AY369" s="103" t="s">
        <v>204</v>
      </c>
    </row>
    <row r="370" spans="1:65" s="2" customFormat="1" ht="37.9" customHeight="1" x14ac:dyDescent="0.2">
      <c r="A370" s="111"/>
      <c r="B370" s="112"/>
      <c r="C370" s="215" t="s">
        <v>905</v>
      </c>
      <c r="D370" s="215" t="s">
        <v>1071</v>
      </c>
      <c r="E370" s="216" t="s">
        <v>4708</v>
      </c>
      <c r="F370" s="217" t="s">
        <v>4709</v>
      </c>
      <c r="G370" s="218" t="s">
        <v>367</v>
      </c>
      <c r="H370" s="219">
        <v>6290</v>
      </c>
      <c r="I370" s="220"/>
      <c r="J370" s="220">
        <f>ROUND(I370*H370,2)</f>
        <v>0</v>
      </c>
      <c r="K370" s="221"/>
      <c r="L370" s="222"/>
      <c r="M370" s="223" t="s">
        <v>1</v>
      </c>
      <c r="N370" s="224" t="s">
        <v>40</v>
      </c>
      <c r="O370" s="196">
        <v>0</v>
      </c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U370" s="111"/>
      <c r="V370" s="111"/>
      <c r="W370" s="29"/>
      <c r="X370" s="29"/>
      <c r="Y370" s="29"/>
      <c r="Z370" s="29"/>
      <c r="AA370" s="29"/>
      <c r="AB370" s="29"/>
      <c r="AC370" s="29"/>
      <c r="AD370" s="29"/>
      <c r="AE370" s="29"/>
      <c r="AR370" s="99" t="s">
        <v>278</v>
      </c>
      <c r="AT370" s="99" t="s">
        <v>1071</v>
      </c>
      <c r="AU370" s="99" t="s">
        <v>83</v>
      </c>
      <c r="AY370" s="18" t="s">
        <v>204</v>
      </c>
      <c r="BE370" s="100">
        <f>IF(N370="základní",J370,0)</f>
        <v>0</v>
      </c>
      <c r="BF370" s="100">
        <f>IF(N370="snížená",J370,0)</f>
        <v>0</v>
      </c>
      <c r="BG370" s="100">
        <f>IF(N370="zákl. přenesená",J370,0)</f>
        <v>0</v>
      </c>
      <c r="BH370" s="100">
        <f>IF(N370="sníž. přenesená",J370,0)</f>
        <v>0</v>
      </c>
      <c r="BI370" s="100">
        <f>IF(N370="nulová",J370,0)</f>
        <v>0</v>
      </c>
      <c r="BJ370" s="18" t="s">
        <v>81</v>
      </c>
      <c r="BK370" s="100">
        <f>ROUND(I370*H370,2)</f>
        <v>0</v>
      </c>
      <c r="BL370" s="18" t="s">
        <v>211</v>
      </c>
      <c r="BM370" s="99" t="s">
        <v>1650</v>
      </c>
    </row>
    <row r="371" spans="1:65" s="14" customFormat="1" x14ac:dyDescent="0.2">
      <c r="A371" s="198"/>
      <c r="B371" s="199"/>
      <c r="C371" s="198"/>
      <c r="D371" s="200" t="s">
        <v>212</v>
      </c>
      <c r="E371" s="201" t="s">
        <v>1</v>
      </c>
      <c r="F371" s="202" t="s">
        <v>4710</v>
      </c>
      <c r="G371" s="198"/>
      <c r="H371" s="203">
        <v>6290</v>
      </c>
      <c r="I371" s="198"/>
      <c r="J371" s="198"/>
      <c r="K371" s="198"/>
      <c r="L371" s="199"/>
      <c r="M371" s="204"/>
      <c r="N371" s="205"/>
      <c r="O371" s="205"/>
      <c r="P371" s="205"/>
      <c r="Q371" s="205"/>
      <c r="R371" s="205"/>
      <c r="S371" s="205"/>
      <c r="T371" s="206"/>
      <c r="U371" s="198"/>
      <c r="V371" s="198"/>
      <c r="AT371" s="102" t="s">
        <v>212</v>
      </c>
      <c r="AU371" s="102" t="s">
        <v>83</v>
      </c>
      <c r="AV371" s="14" t="s">
        <v>83</v>
      </c>
      <c r="AW371" s="14" t="s">
        <v>32</v>
      </c>
      <c r="AX371" s="14" t="s">
        <v>75</v>
      </c>
      <c r="AY371" s="102" t="s">
        <v>204</v>
      </c>
    </row>
    <row r="372" spans="1:65" s="15" customFormat="1" x14ac:dyDescent="0.2">
      <c r="A372" s="207"/>
      <c r="B372" s="208"/>
      <c r="C372" s="207"/>
      <c r="D372" s="200" t="s">
        <v>212</v>
      </c>
      <c r="E372" s="209" t="s">
        <v>1</v>
      </c>
      <c r="F372" s="210" t="s">
        <v>227</v>
      </c>
      <c r="G372" s="207"/>
      <c r="H372" s="211">
        <v>6290</v>
      </c>
      <c r="I372" s="207"/>
      <c r="J372" s="207"/>
      <c r="K372" s="207"/>
      <c r="L372" s="208"/>
      <c r="M372" s="212"/>
      <c r="N372" s="213"/>
      <c r="O372" s="213"/>
      <c r="P372" s="213"/>
      <c r="Q372" s="213"/>
      <c r="R372" s="213"/>
      <c r="S372" s="213"/>
      <c r="T372" s="214"/>
      <c r="U372" s="207"/>
      <c r="V372" s="207"/>
      <c r="AT372" s="103" t="s">
        <v>212</v>
      </c>
      <c r="AU372" s="103" t="s">
        <v>83</v>
      </c>
      <c r="AV372" s="15" t="s">
        <v>211</v>
      </c>
      <c r="AW372" s="15" t="s">
        <v>32</v>
      </c>
      <c r="AX372" s="15" t="s">
        <v>81</v>
      </c>
      <c r="AY372" s="103" t="s">
        <v>204</v>
      </c>
    </row>
    <row r="373" spans="1:65" s="2" customFormat="1" ht="24.2" customHeight="1" x14ac:dyDescent="0.2">
      <c r="A373" s="111"/>
      <c r="B373" s="112"/>
      <c r="C373" s="215" t="s">
        <v>1656</v>
      </c>
      <c r="D373" s="215" t="s">
        <v>1071</v>
      </c>
      <c r="E373" s="216" t="s">
        <v>4711</v>
      </c>
      <c r="F373" s="217" t="s">
        <v>4712</v>
      </c>
      <c r="G373" s="218" t="s">
        <v>367</v>
      </c>
      <c r="H373" s="219">
        <v>1900</v>
      </c>
      <c r="I373" s="220"/>
      <c r="J373" s="220">
        <f>ROUND(I373*H373,2)</f>
        <v>0</v>
      </c>
      <c r="K373" s="221"/>
      <c r="L373" s="222"/>
      <c r="M373" s="223" t="s">
        <v>1</v>
      </c>
      <c r="N373" s="224" t="s">
        <v>40</v>
      </c>
      <c r="O373" s="196">
        <v>0</v>
      </c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U373" s="111"/>
      <c r="V373" s="111"/>
      <c r="W373" s="29"/>
      <c r="X373" s="29"/>
      <c r="Y373" s="29"/>
      <c r="Z373" s="29"/>
      <c r="AA373" s="29"/>
      <c r="AB373" s="29"/>
      <c r="AC373" s="29"/>
      <c r="AD373" s="29"/>
      <c r="AE373" s="29"/>
      <c r="AR373" s="99" t="s">
        <v>278</v>
      </c>
      <c r="AT373" s="99" t="s">
        <v>1071</v>
      </c>
      <c r="AU373" s="99" t="s">
        <v>83</v>
      </c>
      <c r="AY373" s="18" t="s">
        <v>204</v>
      </c>
      <c r="BE373" s="100">
        <f>IF(N373="základní",J373,0)</f>
        <v>0</v>
      </c>
      <c r="BF373" s="100">
        <f>IF(N373="snížená",J373,0)</f>
        <v>0</v>
      </c>
      <c r="BG373" s="100">
        <f>IF(N373="zákl. přenesená",J373,0)</f>
        <v>0</v>
      </c>
      <c r="BH373" s="100">
        <f>IF(N373="sníž. přenesená",J373,0)</f>
        <v>0</v>
      </c>
      <c r="BI373" s="100">
        <f>IF(N373="nulová",J373,0)</f>
        <v>0</v>
      </c>
      <c r="BJ373" s="18" t="s">
        <v>81</v>
      </c>
      <c r="BK373" s="100">
        <f>ROUND(I373*H373,2)</f>
        <v>0</v>
      </c>
      <c r="BL373" s="18" t="s">
        <v>211</v>
      </c>
      <c r="BM373" s="99" t="s">
        <v>1659</v>
      </c>
    </row>
    <row r="374" spans="1:65" s="14" customFormat="1" x14ac:dyDescent="0.2">
      <c r="A374" s="198"/>
      <c r="B374" s="199"/>
      <c r="C374" s="198"/>
      <c r="D374" s="200" t="s">
        <v>212</v>
      </c>
      <c r="E374" s="201" t="s">
        <v>1</v>
      </c>
      <c r="F374" s="202" t="s">
        <v>4713</v>
      </c>
      <c r="G374" s="198"/>
      <c r="H374" s="203">
        <v>1900</v>
      </c>
      <c r="I374" s="198"/>
      <c r="J374" s="198"/>
      <c r="K374" s="198"/>
      <c r="L374" s="199"/>
      <c r="M374" s="204"/>
      <c r="N374" s="205"/>
      <c r="O374" s="205"/>
      <c r="P374" s="205"/>
      <c r="Q374" s="205"/>
      <c r="R374" s="205"/>
      <c r="S374" s="205"/>
      <c r="T374" s="206"/>
      <c r="U374" s="198"/>
      <c r="V374" s="198"/>
      <c r="AT374" s="102" t="s">
        <v>212</v>
      </c>
      <c r="AU374" s="102" t="s">
        <v>83</v>
      </c>
      <c r="AV374" s="14" t="s">
        <v>83</v>
      </c>
      <c r="AW374" s="14" t="s">
        <v>32</v>
      </c>
      <c r="AX374" s="14" t="s">
        <v>75</v>
      </c>
      <c r="AY374" s="102" t="s">
        <v>204</v>
      </c>
    </row>
    <row r="375" spans="1:65" s="15" customFormat="1" x14ac:dyDescent="0.2">
      <c r="A375" s="207"/>
      <c r="B375" s="208"/>
      <c r="C375" s="207"/>
      <c r="D375" s="200" t="s">
        <v>212</v>
      </c>
      <c r="E375" s="209" t="s">
        <v>1</v>
      </c>
      <c r="F375" s="210" t="s">
        <v>227</v>
      </c>
      <c r="G375" s="207"/>
      <c r="H375" s="211">
        <v>1900</v>
      </c>
      <c r="I375" s="207"/>
      <c r="J375" s="207"/>
      <c r="K375" s="207"/>
      <c r="L375" s="208"/>
      <c r="M375" s="212"/>
      <c r="N375" s="213"/>
      <c r="O375" s="213"/>
      <c r="P375" s="213"/>
      <c r="Q375" s="213"/>
      <c r="R375" s="213"/>
      <c r="S375" s="213"/>
      <c r="T375" s="214"/>
      <c r="U375" s="207"/>
      <c r="V375" s="207"/>
      <c r="AT375" s="103" t="s">
        <v>212</v>
      </c>
      <c r="AU375" s="103" t="s">
        <v>83</v>
      </c>
      <c r="AV375" s="15" t="s">
        <v>211</v>
      </c>
      <c r="AW375" s="15" t="s">
        <v>32</v>
      </c>
      <c r="AX375" s="15" t="s">
        <v>81</v>
      </c>
      <c r="AY375" s="103" t="s">
        <v>204</v>
      </c>
    </row>
    <row r="376" spans="1:65" s="2" customFormat="1" ht="16.5" customHeight="1" x14ac:dyDescent="0.2">
      <c r="A376" s="111"/>
      <c r="B376" s="112"/>
      <c r="C376" s="215" t="s">
        <v>913</v>
      </c>
      <c r="D376" s="215" t="s">
        <v>1071</v>
      </c>
      <c r="E376" s="216" t="s">
        <v>4714</v>
      </c>
      <c r="F376" s="217" t="s">
        <v>4715</v>
      </c>
      <c r="G376" s="218" t="s">
        <v>367</v>
      </c>
      <c r="H376" s="219">
        <v>180</v>
      </c>
      <c r="I376" s="220"/>
      <c r="J376" s="220">
        <f>ROUND(I376*H376,2)</f>
        <v>0</v>
      </c>
      <c r="K376" s="221"/>
      <c r="L376" s="222"/>
      <c r="M376" s="223" t="s">
        <v>1</v>
      </c>
      <c r="N376" s="224" t="s">
        <v>40</v>
      </c>
      <c r="O376" s="196">
        <v>0</v>
      </c>
      <c r="P376" s="196">
        <f>O376*H376</f>
        <v>0</v>
      </c>
      <c r="Q376" s="196">
        <v>0</v>
      </c>
      <c r="R376" s="196">
        <f>Q376*H376</f>
        <v>0</v>
      </c>
      <c r="S376" s="196">
        <v>0</v>
      </c>
      <c r="T376" s="197">
        <f>S376*H376</f>
        <v>0</v>
      </c>
      <c r="U376" s="111"/>
      <c r="V376" s="111"/>
      <c r="W376" s="29"/>
      <c r="X376" s="29"/>
      <c r="Y376" s="29"/>
      <c r="Z376" s="29"/>
      <c r="AA376" s="29"/>
      <c r="AB376" s="29"/>
      <c r="AC376" s="29"/>
      <c r="AD376" s="29"/>
      <c r="AE376" s="29"/>
      <c r="AR376" s="99" t="s">
        <v>278</v>
      </c>
      <c r="AT376" s="99" t="s">
        <v>1071</v>
      </c>
      <c r="AU376" s="99" t="s">
        <v>83</v>
      </c>
      <c r="AY376" s="18" t="s">
        <v>204</v>
      </c>
      <c r="BE376" s="100">
        <f>IF(N376="základní",J376,0)</f>
        <v>0</v>
      </c>
      <c r="BF376" s="100">
        <f>IF(N376="snížená",J376,0)</f>
        <v>0</v>
      </c>
      <c r="BG376" s="100">
        <f>IF(N376="zákl. přenesená",J376,0)</f>
        <v>0</v>
      </c>
      <c r="BH376" s="100">
        <f>IF(N376="sníž. přenesená",J376,0)</f>
        <v>0</v>
      </c>
      <c r="BI376" s="100">
        <f>IF(N376="nulová",J376,0)</f>
        <v>0</v>
      </c>
      <c r="BJ376" s="18" t="s">
        <v>81</v>
      </c>
      <c r="BK376" s="100">
        <f>ROUND(I376*H376,2)</f>
        <v>0</v>
      </c>
      <c r="BL376" s="18" t="s">
        <v>211</v>
      </c>
      <c r="BM376" s="99" t="s">
        <v>1662</v>
      </c>
    </row>
    <row r="377" spans="1:65" s="14" customFormat="1" x14ac:dyDescent="0.2">
      <c r="A377" s="198"/>
      <c r="B377" s="199"/>
      <c r="C377" s="198"/>
      <c r="D377" s="200" t="s">
        <v>212</v>
      </c>
      <c r="E377" s="201" t="s">
        <v>1</v>
      </c>
      <c r="F377" s="202" t="s">
        <v>4716</v>
      </c>
      <c r="G377" s="198"/>
      <c r="H377" s="203">
        <v>180</v>
      </c>
      <c r="I377" s="198"/>
      <c r="J377" s="198"/>
      <c r="K377" s="198"/>
      <c r="L377" s="199"/>
      <c r="M377" s="204"/>
      <c r="N377" s="205"/>
      <c r="O377" s="205"/>
      <c r="P377" s="205"/>
      <c r="Q377" s="205"/>
      <c r="R377" s="205"/>
      <c r="S377" s="205"/>
      <c r="T377" s="206"/>
      <c r="U377" s="198"/>
      <c r="V377" s="198"/>
      <c r="AT377" s="102" t="s">
        <v>212</v>
      </c>
      <c r="AU377" s="102" t="s">
        <v>83</v>
      </c>
      <c r="AV377" s="14" t="s">
        <v>83</v>
      </c>
      <c r="AW377" s="14" t="s">
        <v>32</v>
      </c>
      <c r="AX377" s="14" t="s">
        <v>75</v>
      </c>
      <c r="AY377" s="102" t="s">
        <v>204</v>
      </c>
    </row>
    <row r="378" spans="1:65" s="15" customFormat="1" x14ac:dyDescent="0.2">
      <c r="A378" s="207"/>
      <c r="B378" s="208"/>
      <c r="C378" s="207"/>
      <c r="D378" s="200" t="s">
        <v>212</v>
      </c>
      <c r="E378" s="209" t="s">
        <v>1</v>
      </c>
      <c r="F378" s="210" t="s">
        <v>227</v>
      </c>
      <c r="G378" s="207"/>
      <c r="H378" s="211">
        <v>180</v>
      </c>
      <c r="I378" s="207"/>
      <c r="J378" s="207"/>
      <c r="K378" s="207"/>
      <c r="L378" s="208"/>
      <c r="M378" s="212"/>
      <c r="N378" s="213"/>
      <c r="O378" s="213"/>
      <c r="P378" s="213"/>
      <c r="Q378" s="213"/>
      <c r="R378" s="213"/>
      <c r="S378" s="213"/>
      <c r="T378" s="214"/>
      <c r="U378" s="207"/>
      <c r="V378" s="207"/>
      <c r="AT378" s="103" t="s">
        <v>212</v>
      </c>
      <c r="AU378" s="103" t="s">
        <v>83</v>
      </c>
      <c r="AV378" s="15" t="s">
        <v>211</v>
      </c>
      <c r="AW378" s="15" t="s">
        <v>32</v>
      </c>
      <c r="AX378" s="15" t="s">
        <v>81</v>
      </c>
      <c r="AY378" s="103" t="s">
        <v>204</v>
      </c>
    </row>
    <row r="379" spans="1:65" s="2" customFormat="1" ht="16.5" customHeight="1" x14ac:dyDescent="0.2">
      <c r="A379" s="111"/>
      <c r="B379" s="112"/>
      <c r="C379" s="215" t="s">
        <v>1664</v>
      </c>
      <c r="D379" s="215" t="s">
        <v>1071</v>
      </c>
      <c r="E379" s="216" t="s">
        <v>4717</v>
      </c>
      <c r="F379" s="217" t="s">
        <v>4718</v>
      </c>
      <c r="G379" s="218" t="s">
        <v>367</v>
      </c>
      <c r="H379" s="219">
        <v>420</v>
      </c>
      <c r="I379" s="220"/>
      <c r="J379" s="220">
        <f>ROUND(I379*H379,2)</f>
        <v>0</v>
      </c>
      <c r="K379" s="221"/>
      <c r="L379" s="222"/>
      <c r="M379" s="223" t="s">
        <v>1</v>
      </c>
      <c r="N379" s="224" t="s">
        <v>40</v>
      </c>
      <c r="O379" s="196">
        <v>0</v>
      </c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111"/>
      <c r="V379" s="111"/>
      <c r="W379" s="29"/>
      <c r="X379" s="29"/>
      <c r="Y379" s="29"/>
      <c r="Z379" s="29"/>
      <c r="AA379" s="29"/>
      <c r="AB379" s="29"/>
      <c r="AC379" s="29"/>
      <c r="AD379" s="29"/>
      <c r="AE379" s="29"/>
      <c r="AR379" s="99" t="s">
        <v>278</v>
      </c>
      <c r="AT379" s="99" t="s">
        <v>1071</v>
      </c>
      <c r="AU379" s="99" t="s">
        <v>83</v>
      </c>
      <c r="AY379" s="18" t="s">
        <v>204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8" t="s">
        <v>81</v>
      </c>
      <c r="BK379" s="100">
        <f>ROUND(I379*H379,2)</f>
        <v>0</v>
      </c>
      <c r="BL379" s="18" t="s">
        <v>211</v>
      </c>
      <c r="BM379" s="99" t="s">
        <v>1667</v>
      </c>
    </row>
    <row r="380" spans="1:65" s="14" customFormat="1" x14ac:dyDescent="0.2">
      <c r="A380" s="198"/>
      <c r="B380" s="199"/>
      <c r="C380" s="198"/>
      <c r="D380" s="200" t="s">
        <v>212</v>
      </c>
      <c r="E380" s="201" t="s">
        <v>1</v>
      </c>
      <c r="F380" s="202" t="s">
        <v>4719</v>
      </c>
      <c r="G380" s="198"/>
      <c r="H380" s="203">
        <v>420</v>
      </c>
      <c r="I380" s="198"/>
      <c r="J380" s="198"/>
      <c r="K380" s="198"/>
      <c r="L380" s="199"/>
      <c r="M380" s="204"/>
      <c r="N380" s="205"/>
      <c r="O380" s="205"/>
      <c r="P380" s="205"/>
      <c r="Q380" s="205"/>
      <c r="R380" s="205"/>
      <c r="S380" s="205"/>
      <c r="T380" s="206"/>
      <c r="U380" s="198"/>
      <c r="V380" s="198"/>
      <c r="AT380" s="102" t="s">
        <v>212</v>
      </c>
      <c r="AU380" s="102" t="s">
        <v>83</v>
      </c>
      <c r="AV380" s="14" t="s">
        <v>83</v>
      </c>
      <c r="AW380" s="14" t="s">
        <v>32</v>
      </c>
      <c r="AX380" s="14" t="s">
        <v>75</v>
      </c>
      <c r="AY380" s="102" t="s">
        <v>204</v>
      </c>
    </row>
    <row r="381" spans="1:65" s="15" customFormat="1" x14ac:dyDescent="0.2">
      <c r="A381" s="207"/>
      <c r="B381" s="208"/>
      <c r="C381" s="207"/>
      <c r="D381" s="200" t="s">
        <v>212</v>
      </c>
      <c r="E381" s="209" t="s">
        <v>1</v>
      </c>
      <c r="F381" s="210" t="s">
        <v>227</v>
      </c>
      <c r="G381" s="207"/>
      <c r="H381" s="211">
        <v>420</v>
      </c>
      <c r="I381" s="207"/>
      <c r="J381" s="207"/>
      <c r="K381" s="207"/>
      <c r="L381" s="208"/>
      <c r="M381" s="212"/>
      <c r="N381" s="213"/>
      <c r="O381" s="213"/>
      <c r="P381" s="213"/>
      <c r="Q381" s="213"/>
      <c r="R381" s="213"/>
      <c r="S381" s="213"/>
      <c r="T381" s="214"/>
      <c r="U381" s="207"/>
      <c r="V381" s="207"/>
      <c r="AT381" s="103" t="s">
        <v>212</v>
      </c>
      <c r="AU381" s="103" t="s">
        <v>83</v>
      </c>
      <c r="AV381" s="15" t="s">
        <v>211</v>
      </c>
      <c r="AW381" s="15" t="s">
        <v>32</v>
      </c>
      <c r="AX381" s="15" t="s">
        <v>81</v>
      </c>
      <c r="AY381" s="103" t="s">
        <v>204</v>
      </c>
    </row>
    <row r="382" spans="1:65" s="2" customFormat="1" ht="44.25" customHeight="1" x14ac:dyDescent="0.2">
      <c r="A382" s="111"/>
      <c r="B382" s="112"/>
      <c r="C382" s="215" t="s">
        <v>917</v>
      </c>
      <c r="D382" s="215" t="s">
        <v>1071</v>
      </c>
      <c r="E382" s="216" t="s">
        <v>4720</v>
      </c>
      <c r="F382" s="217" t="s">
        <v>4721</v>
      </c>
      <c r="G382" s="218" t="s">
        <v>367</v>
      </c>
      <c r="H382" s="219">
        <v>85</v>
      </c>
      <c r="I382" s="220"/>
      <c r="J382" s="220">
        <f>ROUND(I382*H382,2)</f>
        <v>0</v>
      </c>
      <c r="K382" s="221"/>
      <c r="L382" s="222"/>
      <c r="M382" s="223" t="s">
        <v>1</v>
      </c>
      <c r="N382" s="224" t="s">
        <v>40</v>
      </c>
      <c r="O382" s="196">
        <v>0</v>
      </c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111"/>
      <c r="V382" s="111"/>
      <c r="W382" s="29"/>
      <c r="X382" s="29"/>
      <c r="Y382" s="29"/>
      <c r="Z382" s="29"/>
      <c r="AA382" s="29"/>
      <c r="AB382" s="29"/>
      <c r="AC382" s="29"/>
      <c r="AD382" s="29"/>
      <c r="AE382" s="29"/>
      <c r="AR382" s="99" t="s">
        <v>278</v>
      </c>
      <c r="AT382" s="99" t="s">
        <v>1071</v>
      </c>
      <c r="AU382" s="99" t="s">
        <v>83</v>
      </c>
      <c r="AY382" s="18" t="s">
        <v>204</v>
      </c>
      <c r="BE382" s="100">
        <f>IF(N382="základní",J382,0)</f>
        <v>0</v>
      </c>
      <c r="BF382" s="100">
        <f>IF(N382="snížená",J382,0)</f>
        <v>0</v>
      </c>
      <c r="BG382" s="100">
        <f>IF(N382="zákl. přenesená",J382,0)</f>
        <v>0</v>
      </c>
      <c r="BH382" s="100">
        <f>IF(N382="sníž. přenesená",J382,0)</f>
        <v>0</v>
      </c>
      <c r="BI382" s="100">
        <f>IF(N382="nulová",J382,0)</f>
        <v>0</v>
      </c>
      <c r="BJ382" s="18" t="s">
        <v>81</v>
      </c>
      <c r="BK382" s="100">
        <f>ROUND(I382*H382,2)</f>
        <v>0</v>
      </c>
      <c r="BL382" s="18" t="s">
        <v>211</v>
      </c>
      <c r="BM382" s="99" t="s">
        <v>1670</v>
      </c>
    </row>
    <row r="383" spans="1:65" s="14" customFormat="1" x14ac:dyDescent="0.2">
      <c r="A383" s="198"/>
      <c r="B383" s="199"/>
      <c r="C383" s="198"/>
      <c r="D383" s="200" t="s">
        <v>212</v>
      </c>
      <c r="E383" s="201" t="s">
        <v>1</v>
      </c>
      <c r="F383" s="202" t="s">
        <v>4722</v>
      </c>
      <c r="G383" s="198"/>
      <c r="H383" s="203">
        <v>85</v>
      </c>
      <c r="I383" s="198"/>
      <c r="J383" s="198"/>
      <c r="K383" s="198"/>
      <c r="L383" s="199"/>
      <c r="M383" s="204"/>
      <c r="N383" s="205"/>
      <c r="O383" s="205"/>
      <c r="P383" s="205"/>
      <c r="Q383" s="205"/>
      <c r="R383" s="205"/>
      <c r="S383" s="205"/>
      <c r="T383" s="206"/>
      <c r="U383" s="198"/>
      <c r="V383" s="198"/>
      <c r="AT383" s="102" t="s">
        <v>212</v>
      </c>
      <c r="AU383" s="102" t="s">
        <v>83</v>
      </c>
      <c r="AV383" s="14" t="s">
        <v>83</v>
      </c>
      <c r="AW383" s="14" t="s">
        <v>32</v>
      </c>
      <c r="AX383" s="14" t="s">
        <v>75</v>
      </c>
      <c r="AY383" s="102" t="s">
        <v>204</v>
      </c>
    </row>
    <row r="384" spans="1:65" s="15" customFormat="1" x14ac:dyDescent="0.2">
      <c r="A384" s="207"/>
      <c r="B384" s="208"/>
      <c r="C384" s="207"/>
      <c r="D384" s="200" t="s">
        <v>212</v>
      </c>
      <c r="E384" s="209" t="s">
        <v>1</v>
      </c>
      <c r="F384" s="210" t="s">
        <v>227</v>
      </c>
      <c r="G384" s="207"/>
      <c r="H384" s="211">
        <v>85</v>
      </c>
      <c r="I384" s="207"/>
      <c r="J384" s="207"/>
      <c r="K384" s="207"/>
      <c r="L384" s="208"/>
      <c r="M384" s="212"/>
      <c r="N384" s="213"/>
      <c r="O384" s="213"/>
      <c r="P384" s="213"/>
      <c r="Q384" s="213"/>
      <c r="R384" s="213"/>
      <c r="S384" s="213"/>
      <c r="T384" s="214"/>
      <c r="U384" s="207"/>
      <c r="V384" s="207"/>
      <c r="AT384" s="103" t="s">
        <v>212</v>
      </c>
      <c r="AU384" s="103" t="s">
        <v>83</v>
      </c>
      <c r="AV384" s="15" t="s">
        <v>211</v>
      </c>
      <c r="AW384" s="15" t="s">
        <v>32</v>
      </c>
      <c r="AX384" s="15" t="s">
        <v>81</v>
      </c>
      <c r="AY384" s="103" t="s">
        <v>204</v>
      </c>
    </row>
    <row r="385" spans="1:65" s="2" customFormat="1" ht="24.2" customHeight="1" x14ac:dyDescent="0.2">
      <c r="A385" s="111"/>
      <c r="B385" s="112"/>
      <c r="C385" s="187" t="s">
        <v>1672</v>
      </c>
      <c r="D385" s="187" t="s">
        <v>207</v>
      </c>
      <c r="E385" s="188" t="s">
        <v>4723</v>
      </c>
      <c r="F385" s="189" t="s">
        <v>4724</v>
      </c>
      <c r="G385" s="190" t="s">
        <v>367</v>
      </c>
      <c r="H385" s="191">
        <v>120</v>
      </c>
      <c r="I385" s="192"/>
      <c r="J385" s="192">
        <f>ROUND(I385*H385,2)</f>
        <v>0</v>
      </c>
      <c r="K385" s="193"/>
      <c r="L385" s="112"/>
      <c r="M385" s="194" t="s">
        <v>1</v>
      </c>
      <c r="N385" s="195" t="s">
        <v>40</v>
      </c>
      <c r="O385" s="196">
        <v>0</v>
      </c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111"/>
      <c r="V385" s="111"/>
      <c r="W385" s="29"/>
      <c r="X385" s="29"/>
      <c r="Y385" s="29"/>
      <c r="Z385" s="29"/>
      <c r="AA385" s="29"/>
      <c r="AB385" s="29"/>
      <c r="AC385" s="29"/>
      <c r="AD385" s="29"/>
      <c r="AE385" s="29"/>
      <c r="AR385" s="99" t="s">
        <v>211</v>
      </c>
      <c r="AT385" s="99" t="s">
        <v>207</v>
      </c>
      <c r="AU385" s="99" t="s">
        <v>83</v>
      </c>
      <c r="AY385" s="18" t="s">
        <v>204</v>
      </c>
      <c r="BE385" s="100">
        <f>IF(N385="základní",J385,0)</f>
        <v>0</v>
      </c>
      <c r="BF385" s="100">
        <f>IF(N385="snížená",J385,0)</f>
        <v>0</v>
      </c>
      <c r="BG385" s="100">
        <f>IF(N385="zákl. přenesená",J385,0)</f>
        <v>0</v>
      </c>
      <c r="BH385" s="100">
        <f>IF(N385="sníž. přenesená",J385,0)</f>
        <v>0</v>
      </c>
      <c r="BI385" s="100">
        <f>IF(N385="nulová",J385,0)</f>
        <v>0</v>
      </c>
      <c r="BJ385" s="18" t="s">
        <v>81</v>
      </c>
      <c r="BK385" s="100">
        <f>ROUND(I385*H385,2)</f>
        <v>0</v>
      </c>
      <c r="BL385" s="18" t="s">
        <v>211</v>
      </c>
      <c r="BM385" s="99" t="s">
        <v>1673</v>
      </c>
    </row>
    <row r="386" spans="1:65" s="2" customFormat="1" ht="16.5" customHeight="1" x14ac:dyDescent="0.2">
      <c r="A386" s="111"/>
      <c r="B386" s="112"/>
      <c r="C386" s="215" t="s">
        <v>920</v>
      </c>
      <c r="D386" s="215" t="s">
        <v>1071</v>
      </c>
      <c r="E386" s="216" t="s">
        <v>4725</v>
      </c>
      <c r="F386" s="217" t="s">
        <v>4726</v>
      </c>
      <c r="G386" s="218" t="s">
        <v>367</v>
      </c>
      <c r="H386" s="219">
        <v>20</v>
      </c>
      <c r="I386" s="220"/>
      <c r="J386" s="220">
        <f>ROUND(I386*H386,2)</f>
        <v>0</v>
      </c>
      <c r="K386" s="221"/>
      <c r="L386" s="222"/>
      <c r="M386" s="223" t="s">
        <v>1</v>
      </c>
      <c r="N386" s="224" t="s">
        <v>40</v>
      </c>
      <c r="O386" s="196">
        <v>0</v>
      </c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U386" s="111"/>
      <c r="V386" s="111"/>
      <c r="W386" s="29"/>
      <c r="X386" s="29"/>
      <c r="Y386" s="29"/>
      <c r="Z386" s="29"/>
      <c r="AA386" s="29"/>
      <c r="AB386" s="29"/>
      <c r="AC386" s="29"/>
      <c r="AD386" s="29"/>
      <c r="AE386" s="29"/>
      <c r="AR386" s="99" t="s">
        <v>278</v>
      </c>
      <c r="AT386" s="99" t="s">
        <v>1071</v>
      </c>
      <c r="AU386" s="99" t="s">
        <v>83</v>
      </c>
      <c r="AY386" s="18" t="s">
        <v>204</v>
      </c>
      <c r="BE386" s="100">
        <f>IF(N386="základní",J386,0)</f>
        <v>0</v>
      </c>
      <c r="BF386" s="100">
        <f>IF(N386="snížená",J386,0)</f>
        <v>0</v>
      </c>
      <c r="BG386" s="100">
        <f>IF(N386="zákl. přenesená",J386,0)</f>
        <v>0</v>
      </c>
      <c r="BH386" s="100">
        <f>IF(N386="sníž. přenesená",J386,0)</f>
        <v>0</v>
      </c>
      <c r="BI386" s="100">
        <f>IF(N386="nulová",J386,0)</f>
        <v>0</v>
      </c>
      <c r="BJ386" s="18" t="s">
        <v>81</v>
      </c>
      <c r="BK386" s="100">
        <f>ROUND(I386*H386,2)</f>
        <v>0</v>
      </c>
      <c r="BL386" s="18" t="s">
        <v>211</v>
      </c>
      <c r="BM386" s="99" t="s">
        <v>1679</v>
      </c>
    </row>
    <row r="387" spans="1:65" s="14" customFormat="1" x14ac:dyDescent="0.2">
      <c r="A387" s="198"/>
      <c r="B387" s="199"/>
      <c r="C387" s="198"/>
      <c r="D387" s="200" t="s">
        <v>212</v>
      </c>
      <c r="E387" s="201" t="s">
        <v>1</v>
      </c>
      <c r="F387" s="202" t="s">
        <v>316</v>
      </c>
      <c r="G387" s="198"/>
      <c r="H387" s="203">
        <v>20</v>
      </c>
      <c r="I387" s="198"/>
      <c r="J387" s="198"/>
      <c r="K387" s="198"/>
      <c r="L387" s="199"/>
      <c r="M387" s="204"/>
      <c r="N387" s="205"/>
      <c r="O387" s="205"/>
      <c r="P387" s="205"/>
      <c r="Q387" s="205"/>
      <c r="R387" s="205"/>
      <c r="S387" s="205"/>
      <c r="T387" s="206"/>
      <c r="U387" s="198"/>
      <c r="V387" s="198"/>
      <c r="AT387" s="102" t="s">
        <v>212</v>
      </c>
      <c r="AU387" s="102" t="s">
        <v>83</v>
      </c>
      <c r="AV387" s="14" t="s">
        <v>83</v>
      </c>
      <c r="AW387" s="14" t="s">
        <v>32</v>
      </c>
      <c r="AX387" s="14" t="s">
        <v>75</v>
      </c>
      <c r="AY387" s="102" t="s">
        <v>204</v>
      </c>
    </row>
    <row r="388" spans="1:65" s="15" customFormat="1" x14ac:dyDescent="0.2">
      <c r="A388" s="207"/>
      <c r="B388" s="208"/>
      <c r="C388" s="207"/>
      <c r="D388" s="200" t="s">
        <v>212</v>
      </c>
      <c r="E388" s="209" t="s">
        <v>1</v>
      </c>
      <c r="F388" s="210" t="s">
        <v>227</v>
      </c>
      <c r="G388" s="207"/>
      <c r="H388" s="211">
        <v>20</v>
      </c>
      <c r="I388" s="207"/>
      <c r="J388" s="207"/>
      <c r="K388" s="207"/>
      <c r="L388" s="208"/>
      <c r="M388" s="212"/>
      <c r="N388" s="213"/>
      <c r="O388" s="213"/>
      <c r="P388" s="213"/>
      <c r="Q388" s="213"/>
      <c r="R388" s="213"/>
      <c r="S388" s="213"/>
      <c r="T388" s="214"/>
      <c r="U388" s="207"/>
      <c r="V388" s="207"/>
      <c r="AT388" s="103" t="s">
        <v>212</v>
      </c>
      <c r="AU388" s="103" t="s">
        <v>83</v>
      </c>
      <c r="AV388" s="15" t="s">
        <v>211</v>
      </c>
      <c r="AW388" s="15" t="s">
        <v>32</v>
      </c>
      <c r="AX388" s="15" t="s">
        <v>81</v>
      </c>
      <c r="AY388" s="103" t="s">
        <v>204</v>
      </c>
    </row>
    <row r="389" spans="1:65" s="2" customFormat="1" ht="37.9" customHeight="1" x14ac:dyDescent="0.2">
      <c r="A389" s="111"/>
      <c r="B389" s="112"/>
      <c r="C389" s="215" t="s">
        <v>1681</v>
      </c>
      <c r="D389" s="215" t="s">
        <v>1071</v>
      </c>
      <c r="E389" s="216" t="s">
        <v>4727</v>
      </c>
      <c r="F389" s="217" t="s">
        <v>4728</v>
      </c>
      <c r="G389" s="218" t="s">
        <v>367</v>
      </c>
      <c r="H389" s="219">
        <v>100</v>
      </c>
      <c r="I389" s="220"/>
      <c r="J389" s="220">
        <f>ROUND(I389*H389,2)</f>
        <v>0</v>
      </c>
      <c r="K389" s="221"/>
      <c r="L389" s="222"/>
      <c r="M389" s="223" t="s">
        <v>1</v>
      </c>
      <c r="N389" s="224" t="s">
        <v>40</v>
      </c>
      <c r="O389" s="196">
        <v>0</v>
      </c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111"/>
      <c r="V389" s="111"/>
      <c r="W389" s="29"/>
      <c r="X389" s="29"/>
      <c r="Y389" s="29"/>
      <c r="Z389" s="29"/>
      <c r="AA389" s="29"/>
      <c r="AB389" s="29"/>
      <c r="AC389" s="29"/>
      <c r="AD389" s="29"/>
      <c r="AE389" s="29"/>
      <c r="AR389" s="99" t="s">
        <v>278</v>
      </c>
      <c r="AT389" s="99" t="s">
        <v>1071</v>
      </c>
      <c r="AU389" s="99" t="s">
        <v>83</v>
      </c>
      <c r="AY389" s="18" t="s">
        <v>204</v>
      </c>
      <c r="BE389" s="100">
        <f>IF(N389="základní",J389,0)</f>
        <v>0</v>
      </c>
      <c r="BF389" s="100">
        <f>IF(N389="snížená",J389,0)</f>
        <v>0</v>
      </c>
      <c r="BG389" s="100">
        <f>IF(N389="zákl. přenesená",J389,0)</f>
        <v>0</v>
      </c>
      <c r="BH389" s="100">
        <f>IF(N389="sníž. přenesená",J389,0)</f>
        <v>0</v>
      </c>
      <c r="BI389" s="100">
        <f>IF(N389="nulová",J389,0)</f>
        <v>0</v>
      </c>
      <c r="BJ389" s="18" t="s">
        <v>81</v>
      </c>
      <c r="BK389" s="100">
        <f>ROUND(I389*H389,2)</f>
        <v>0</v>
      </c>
      <c r="BL389" s="18" t="s">
        <v>211</v>
      </c>
      <c r="BM389" s="99" t="s">
        <v>1684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644</v>
      </c>
      <c r="G390" s="198"/>
      <c r="H390" s="203">
        <v>100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83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5" customFormat="1" x14ac:dyDescent="0.2">
      <c r="A391" s="207"/>
      <c r="B391" s="208"/>
      <c r="C391" s="207"/>
      <c r="D391" s="200" t="s">
        <v>212</v>
      </c>
      <c r="E391" s="209" t="s">
        <v>1</v>
      </c>
      <c r="F391" s="210" t="s">
        <v>227</v>
      </c>
      <c r="G391" s="207"/>
      <c r="H391" s="211">
        <v>100</v>
      </c>
      <c r="I391" s="207"/>
      <c r="J391" s="207"/>
      <c r="K391" s="207"/>
      <c r="L391" s="208"/>
      <c r="M391" s="212"/>
      <c r="N391" s="213"/>
      <c r="O391" s="213"/>
      <c r="P391" s="213"/>
      <c r="Q391" s="213"/>
      <c r="R391" s="213"/>
      <c r="S391" s="213"/>
      <c r="T391" s="214"/>
      <c r="U391" s="207"/>
      <c r="V391" s="207"/>
      <c r="AT391" s="103" t="s">
        <v>212</v>
      </c>
      <c r="AU391" s="103" t="s">
        <v>83</v>
      </c>
      <c r="AV391" s="15" t="s">
        <v>211</v>
      </c>
      <c r="AW391" s="15" t="s">
        <v>32</v>
      </c>
      <c r="AX391" s="15" t="s">
        <v>81</v>
      </c>
      <c r="AY391" s="103" t="s">
        <v>204</v>
      </c>
    </row>
    <row r="392" spans="1:65" s="12" customFormat="1" ht="22.9" customHeight="1" x14ac:dyDescent="0.2">
      <c r="A392" s="176"/>
      <c r="B392" s="177"/>
      <c r="C392" s="176"/>
      <c r="D392" s="178" t="s">
        <v>74</v>
      </c>
      <c r="E392" s="185" t="s">
        <v>4729</v>
      </c>
      <c r="F392" s="185" t="s">
        <v>4730</v>
      </c>
      <c r="G392" s="176"/>
      <c r="H392" s="176"/>
      <c r="I392" s="176"/>
      <c r="J392" s="186">
        <f>BK392</f>
        <v>0</v>
      </c>
      <c r="K392" s="176"/>
      <c r="L392" s="177"/>
      <c r="M392" s="181"/>
      <c r="N392" s="182"/>
      <c r="O392" s="182"/>
      <c r="P392" s="183">
        <f>P393</f>
        <v>0</v>
      </c>
      <c r="Q392" s="182"/>
      <c r="R392" s="183">
        <f>R393</f>
        <v>0</v>
      </c>
      <c r="S392" s="182"/>
      <c r="T392" s="184">
        <f>T393</f>
        <v>0</v>
      </c>
      <c r="U392" s="176"/>
      <c r="V392" s="176"/>
      <c r="AR392" s="96" t="s">
        <v>81</v>
      </c>
      <c r="AT392" s="97" t="s">
        <v>74</v>
      </c>
      <c r="AU392" s="97" t="s">
        <v>81</v>
      </c>
      <c r="AY392" s="96" t="s">
        <v>204</v>
      </c>
      <c r="BK392" s="98">
        <f>BK393</f>
        <v>0</v>
      </c>
    </row>
    <row r="393" spans="1:65" s="2" customFormat="1" ht="66.75" customHeight="1" x14ac:dyDescent="0.2">
      <c r="A393" s="111"/>
      <c r="B393" s="112"/>
      <c r="C393" s="187" t="s">
        <v>924</v>
      </c>
      <c r="D393" s="187" t="s">
        <v>207</v>
      </c>
      <c r="E393" s="188" t="s">
        <v>4731</v>
      </c>
      <c r="F393" s="189" t="s">
        <v>4732</v>
      </c>
      <c r="G393" s="190" t="s">
        <v>1421</v>
      </c>
      <c r="H393" s="191">
        <v>1</v>
      </c>
      <c r="I393" s="192"/>
      <c r="J393" s="192">
        <f>ROUND(I393*H393,2)</f>
        <v>0</v>
      </c>
      <c r="K393" s="193"/>
      <c r="L393" s="112"/>
      <c r="M393" s="194" t="s">
        <v>1</v>
      </c>
      <c r="N393" s="195" t="s">
        <v>40</v>
      </c>
      <c r="O393" s="196">
        <v>0</v>
      </c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U393" s="111"/>
      <c r="V393" s="111"/>
      <c r="W393" s="29"/>
      <c r="X393" s="29"/>
      <c r="Y393" s="29"/>
      <c r="Z393" s="29"/>
      <c r="AA393" s="29"/>
      <c r="AB393" s="29"/>
      <c r="AC393" s="29"/>
      <c r="AD393" s="29"/>
      <c r="AE393" s="29"/>
      <c r="AR393" s="99" t="s">
        <v>211</v>
      </c>
      <c r="AT393" s="99" t="s">
        <v>207</v>
      </c>
      <c r="AU393" s="99" t="s">
        <v>83</v>
      </c>
      <c r="AY393" s="18" t="s">
        <v>204</v>
      </c>
      <c r="BE393" s="100">
        <f>IF(N393="základní",J393,0)</f>
        <v>0</v>
      </c>
      <c r="BF393" s="100">
        <f>IF(N393="snížená",J393,0)</f>
        <v>0</v>
      </c>
      <c r="BG393" s="100">
        <f>IF(N393="zákl. přenesená",J393,0)</f>
        <v>0</v>
      </c>
      <c r="BH393" s="100">
        <f>IF(N393="sníž. přenesená",J393,0)</f>
        <v>0</v>
      </c>
      <c r="BI393" s="100">
        <f>IF(N393="nulová",J393,0)</f>
        <v>0</v>
      </c>
      <c r="BJ393" s="18" t="s">
        <v>81</v>
      </c>
      <c r="BK393" s="100">
        <f>ROUND(I393*H393,2)</f>
        <v>0</v>
      </c>
      <c r="BL393" s="18" t="s">
        <v>211</v>
      </c>
      <c r="BM393" s="99" t="s">
        <v>1687</v>
      </c>
    </row>
    <row r="394" spans="1:65" s="12" customFormat="1" ht="22.9" customHeight="1" x14ac:dyDescent="0.2">
      <c r="A394" s="176"/>
      <c r="B394" s="177"/>
      <c r="C394" s="176"/>
      <c r="D394" s="178" t="s">
        <v>74</v>
      </c>
      <c r="E394" s="185" t="s">
        <v>4733</v>
      </c>
      <c r="F394" s="185" t="s">
        <v>4734</v>
      </c>
      <c r="G394" s="176"/>
      <c r="H394" s="176"/>
      <c r="I394" s="176"/>
      <c r="J394" s="186">
        <f>BK394</f>
        <v>0</v>
      </c>
      <c r="K394" s="176"/>
      <c r="L394" s="177"/>
      <c r="M394" s="181"/>
      <c r="N394" s="182"/>
      <c r="O394" s="182"/>
      <c r="P394" s="183">
        <f>SUM(P395:P424)</f>
        <v>0</v>
      </c>
      <c r="Q394" s="182"/>
      <c r="R394" s="183">
        <f>SUM(R395:R424)</f>
        <v>0</v>
      </c>
      <c r="S394" s="182"/>
      <c r="T394" s="184">
        <f>SUM(T395:T424)</f>
        <v>0</v>
      </c>
      <c r="U394" s="176"/>
      <c r="V394" s="176"/>
      <c r="AR394" s="96" t="s">
        <v>81</v>
      </c>
      <c r="AT394" s="97" t="s">
        <v>74</v>
      </c>
      <c r="AU394" s="97" t="s">
        <v>81</v>
      </c>
      <c r="AY394" s="96" t="s">
        <v>204</v>
      </c>
      <c r="BK394" s="98">
        <f>SUM(BK395:BK424)</f>
        <v>0</v>
      </c>
    </row>
    <row r="395" spans="1:65" s="2" customFormat="1" ht="16.5" customHeight="1" x14ac:dyDescent="0.2">
      <c r="A395" s="111"/>
      <c r="B395" s="112"/>
      <c r="C395" s="187" t="s">
        <v>1688</v>
      </c>
      <c r="D395" s="187" t="s">
        <v>207</v>
      </c>
      <c r="E395" s="188" t="s">
        <v>4735</v>
      </c>
      <c r="F395" s="189" t="s">
        <v>4736</v>
      </c>
      <c r="G395" s="190" t="s">
        <v>282</v>
      </c>
      <c r="H395" s="191">
        <v>2</v>
      </c>
      <c r="I395" s="192"/>
      <c r="J395" s="192">
        <f>ROUND(I395*H395,2)</f>
        <v>0</v>
      </c>
      <c r="K395" s="193"/>
      <c r="L395" s="112"/>
      <c r="M395" s="194" t="s">
        <v>1</v>
      </c>
      <c r="N395" s="195" t="s">
        <v>40</v>
      </c>
      <c r="O395" s="196">
        <v>0</v>
      </c>
      <c r="P395" s="196">
        <f>O395*H395</f>
        <v>0</v>
      </c>
      <c r="Q395" s="196">
        <v>0</v>
      </c>
      <c r="R395" s="196">
        <f>Q395*H395</f>
        <v>0</v>
      </c>
      <c r="S395" s="196">
        <v>0</v>
      </c>
      <c r="T395" s="197">
        <f>S395*H395</f>
        <v>0</v>
      </c>
      <c r="U395" s="111"/>
      <c r="V395" s="111"/>
      <c r="W395" s="29"/>
      <c r="X395" s="29"/>
      <c r="Y395" s="29"/>
      <c r="Z395" s="29"/>
      <c r="AA395" s="29"/>
      <c r="AB395" s="29"/>
      <c r="AC395" s="29"/>
      <c r="AD395" s="29"/>
      <c r="AE395" s="29"/>
      <c r="AR395" s="99" t="s">
        <v>211</v>
      </c>
      <c r="AT395" s="99" t="s">
        <v>207</v>
      </c>
      <c r="AU395" s="99" t="s">
        <v>83</v>
      </c>
      <c r="AY395" s="18" t="s">
        <v>204</v>
      </c>
      <c r="BE395" s="100">
        <f>IF(N395="základní",J395,0)</f>
        <v>0</v>
      </c>
      <c r="BF395" s="100">
        <f>IF(N395="snížená",J395,0)</f>
        <v>0</v>
      </c>
      <c r="BG395" s="100">
        <f>IF(N395="zákl. přenesená",J395,0)</f>
        <v>0</v>
      </c>
      <c r="BH395" s="100">
        <f>IF(N395="sníž. přenesená",J395,0)</f>
        <v>0</v>
      </c>
      <c r="BI395" s="100">
        <f>IF(N395="nulová",J395,0)</f>
        <v>0</v>
      </c>
      <c r="BJ395" s="18" t="s">
        <v>81</v>
      </c>
      <c r="BK395" s="100">
        <f>ROUND(I395*H395,2)</f>
        <v>0</v>
      </c>
      <c r="BL395" s="18" t="s">
        <v>211</v>
      </c>
      <c r="BM395" s="99" t="s">
        <v>1691</v>
      </c>
    </row>
    <row r="396" spans="1:65" s="2" customFormat="1" ht="24.2" customHeight="1" x14ac:dyDescent="0.2">
      <c r="A396" s="111"/>
      <c r="B396" s="112"/>
      <c r="C396" s="215" t="s">
        <v>927</v>
      </c>
      <c r="D396" s="215" t="s">
        <v>1071</v>
      </c>
      <c r="E396" s="216" t="s">
        <v>4737</v>
      </c>
      <c r="F396" s="217" t="s">
        <v>4738</v>
      </c>
      <c r="G396" s="218" t="s">
        <v>282</v>
      </c>
      <c r="H396" s="219">
        <v>2</v>
      </c>
      <c r="I396" s="220"/>
      <c r="J396" s="220">
        <f>ROUND(I396*H396,2)</f>
        <v>0</v>
      </c>
      <c r="K396" s="221"/>
      <c r="L396" s="222"/>
      <c r="M396" s="223" t="s">
        <v>1</v>
      </c>
      <c r="N396" s="224" t="s">
        <v>40</v>
      </c>
      <c r="O396" s="196">
        <v>0</v>
      </c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111"/>
      <c r="V396" s="111"/>
      <c r="W396" s="29"/>
      <c r="X396" s="29"/>
      <c r="Y396" s="29"/>
      <c r="Z396" s="29"/>
      <c r="AA396" s="29"/>
      <c r="AB396" s="29"/>
      <c r="AC396" s="29"/>
      <c r="AD396" s="29"/>
      <c r="AE396" s="29"/>
      <c r="AR396" s="99" t="s">
        <v>278</v>
      </c>
      <c r="AT396" s="99" t="s">
        <v>1071</v>
      </c>
      <c r="AU396" s="99" t="s">
        <v>83</v>
      </c>
      <c r="AY396" s="18" t="s">
        <v>204</v>
      </c>
      <c r="BE396" s="100">
        <f>IF(N396="základní",J396,0)</f>
        <v>0</v>
      </c>
      <c r="BF396" s="100">
        <f>IF(N396="snížená",J396,0)</f>
        <v>0</v>
      </c>
      <c r="BG396" s="100">
        <f>IF(N396="zákl. přenesená",J396,0)</f>
        <v>0</v>
      </c>
      <c r="BH396" s="100">
        <f>IF(N396="sníž. přenesená",J396,0)</f>
        <v>0</v>
      </c>
      <c r="BI396" s="100">
        <f>IF(N396="nulová",J396,0)</f>
        <v>0</v>
      </c>
      <c r="BJ396" s="18" t="s">
        <v>81</v>
      </c>
      <c r="BK396" s="100">
        <f>ROUND(I396*H396,2)</f>
        <v>0</v>
      </c>
      <c r="BL396" s="18" t="s">
        <v>211</v>
      </c>
      <c r="BM396" s="99" t="s">
        <v>1695</v>
      </c>
    </row>
    <row r="397" spans="1:65" s="14" customFormat="1" x14ac:dyDescent="0.2">
      <c r="A397" s="198"/>
      <c r="B397" s="199"/>
      <c r="C397" s="198"/>
      <c r="D397" s="200" t="s">
        <v>212</v>
      </c>
      <c r="E397" s="201" t="s">
        <v>1</v>
      </c>
      <c r="F397" s="202" t="s">
        <v>4739</v>
      </c>
      <c r="G397" s="198"/>
      <c r="H397" s="203">
        <v>2</v>
      </c>
      <c r="I397" s="198"/>
      <c r="J397" s="198"/>
      <c r="K397" s="198"/>
      <c r="L397" s="199"/>
      <c r="M397" s="204"/>
      <c r="N397" s="205"/>
      <c r="O397" s="205"/>
      <c r="P397" s="205"/>
      <c r="Q397" s="205"/>
      <c r="R397" s="205"/>
      <c r="S397" s="205"/>
      <c r="T397" s="206"/>
      <c r="U397" s="198"/>
      <c r="V397" s="198"/>
      <c r="AT397" s="102" t="s">
        <v>212</v>
      </c>
      <c r="AU397" s="102" t="s">
        <v>83</v>
      </c>
      <c r="AV397" s="14" t="s">
        <v>83</v>
      </c>
      <c r="AW397" s="14" t="s">
        <v>32</v>
      </c>
      <c r="AX397" s="14" t="s">
        <v>75</v>
      </c>
      <c r="AY397" s="102" t="s">
        <v>204</v>
      </c>
    </row>
    <row r="398" spans="1:65" s="15" customFormat="1" x14ac:dyDescent="0.2">
      <c r="A398" s="207"/>
      <c r="B398" s="208"/>
      <c r="C398" s="207"/>
      <c r="D398" s="200" t="s">
        <v>212</v>
      </c>
      <c r="E398" s="209" t="s">
        <v>1</v>
      </c>
      <c r="F398" s="210" t="s">
        <v>227</v>
      </c>
      <c r="G398" s="207"/>
      <c r="H398" s="211">
        <v>2</v>
      </c>
      <c r="I398" s="207"/>
      <c r="J398" s="207"/>
      <c r="K398" s="207"/>
      <c r="L398" s="208"/>
      <c r="M398" s="212"/>
      <c r="N398" s="213"/>
      <c r="O398" s="213"/>
      <c r="P398" s="213"/>
      <c r="Q398" s="213"/>
      <c r="R398" s="213"/>
      <c r="S398" s="213"/>
      <c r="T398" s="214"/>
      <c r="U398" s="207"/>
      <c r="V398" s="207"/>
      <c r="AT398" s="103" t="s">
        <v>212</v>
      </c>
      <c r="AU398" s="103" t="s">
        <v>83</v>
      </c>
      <c r="AV398" s="15" t="s">
        <v>211</v>
      </c>
      <c r="AW398" s="15" t="s">
        <v>32</v>
      </c>
      <c r="AX398" s="15" t="s">
        <v>81</v>
      </c>
      <c r="AY398" s="103" t="s">
        <v>204</v>
      </c>
    </row>
    <row r="399" spans="1:65" s="2" customFormat="1" ht="16.5" customHeight="1" x14ac:dyDescent="0.2">
      <c r="A399" s="111"/>
      <c r="B399" s="112"/>
      <c r="C399" s="187" t="s">
        <v>1696</v>
      </c>
      <c r="D399" s="187" t="s">
        <v>207</v>
      </c>
      <c r="E399" s="188" t="s">
        <v>4740</v>
      </c>
      <c r="F399" s="189" t="s">
        <v>4741</v>
      </c>
      <c r="G399" s="190" t="s">
        <v>282</v>
      </c>
      <c r="H399" s="191">
        <v>26</v>
      </c>
      <c r="I399" s="192"/>
      <c r="J399" s="192">
        <f t="shared" ref="J399:J404" si="60">ROUND(I399*H399,2)</f>
        <v>0</v>
      </c>
      <c r="K399" s="193"/>
      <c r="L399" s="112"/>
      <c r="M399" s="194" t="s">
        <v>1</v>
      </c>
      <c r="N399" s="195" t="s">
        <v>40</v>
      </c>
      <c r="O399" s="196">
        <v>0</v>
      </c>
      <c r="P399" s="196">
        <f t="shared" ref="P399:P404" si="61">O399*H399</f>
        <v>0</v>
      </c>
      <c r="Q399" s="196">
        <v>0</v>
      </c>
      <c r="R399" s="196">
        <f t="shared" ref="R399:R404" si="62">Q399*H399</f>
        <v>0</v>
      </c>
      <c r="S399" s="196">
        <v>0</v>
      </c>
      <c r="T399" s="197">
        <f t="shared" ref="T399:T404" si="63">S399*H399</f>
        <v>0</v>
      </c>
      <c r="U399" s="111"/>
      <c r="V399" s="111"/>
      <c r="W399" s="29"/>
      <c r="X399" s="29"/>
      <c r="Y399" s="29"/>
      <c r="Z399" s="29"/>
      <c r="AA399" s="29"/>
      <c r="AB399" s="29"/>
      <c r="AC399" s="29"/>
      <c r="AD399" s="29"/>
      <c r="AE399" s="29"/>
      <c r="AR399" s="99" t="s">
        <v>211</v>
      </c>
      <c r="AT399" s="99" t="s">
        <v>207</v>
      </c>
      <c r="AU399" s="99" t="s">
        <v>83</v>
      </c>
      <c r="AY399" s="18" t="s">
        <v>204</v>
      </c>
      <c r="BE399" s="100">
        <f t="shared" ref="BE399:BE404" si="64">IF(N399="základní",J399,0)</f>
        <v>0</v>
      </c>
      <c r="BF399" s="100">
        <f t="shared" ref="BF399:BF404" si="65">IF(N399="snížená",J399,0)</f>
        <v>0</v>
      </c>
      <c r="BG399" s="100">
        <f t="shared" ref="BG399:BG404" si="66">IF(N399="zákl. přenesená",J399,0)</f>
        <v>0</v>
      </c>
      <c r="BH399" s="100">
        <f t="shared" ref="BH399:BH404" si="67">IF(N399="sníž. přenesená",J399,0)</f>
        <v>0</v>
      </c>
      <c r="BI399" s="100">
        <f t="shared" ref="BI399:BI404" si="68">IF(N399="nulová",J399,0)</f>
        <v>0</v>
      </c>
      <c r="BJ399" s="18" t="s">
        <v>81</v>
      </c>
      <c r="BK399" s="100">
        <f t="shared" ref="BK399:BK404" si="69">ROUND(I399*H399,2)</f>
        <v>0</v>
      </c>
      <c r="BL399" s="18" t="s">
        <v>211</v>
      </c>
      <c r="BM399" s="99" t="s">
        <v>1699</v>
      </c>
    </row>
    <row r="400" spans="1:65" s="2" customFormat="1" ht="24.2" customHeight="1" x14ac:dyDescent="0.2">
      <c r="A400" s="111"/>
      <c r="B400" s="112"/>
      <c r="C400" s="215" t="s">
        <v>933</v>
      </c>
      <c r="D400" s="215" t="s">
        <v>1071</v>
      </c>
      <c r="E400" s="216" t="s">
        <v>4742</v>
      </c>
      <c r="F400" s="217" t="s">
        <v>4743</v>
      </c>
      <c r="G400" s="218" t="s">
        <v>282</v>
      </c>
      <c r="H400" s="219">
        <v>26</v>
      </c>
      <c r="I400" s="220"/>
      <c r="J400" s="220">
        <f t="shared" si="60"/>
        <v>0</v>
      </c>
      <c r="K400" s="221"/>
      <c r="L400" s="222"/>
      <c r="M400" s="223" t="s">
        <v>1</v>
      </c>
      <c r="N400" s="224" t="s">
        <v>40</v>
      </c>
      <c r="O400" s="196">
        <v>0</v>
      </c>
      <c r="P400" s="196">
        <f t="shared" si="61"/>
        <v>0</v>
      </c>
      <c r="Q400" s="196">
        <v>0</v>
      </c>
      <c r="R400" s="196">
        <f t="shared" si="62"/>
        <v>0</v>
      </c>
      <c r="S400" s="196">
        <v>0</v>
      </c>
      <c r="T400" s="197">
        <f t="shared" si="63"/>
        <v>0</v>
      </c>
      <c r="U400" s="111"/>
      <c r="V400" s="111"/>
      <c r="W400" s="29"/>
      <c r="X400" s="29"/>
      <c r="Y400" s="29"/>
      <c r="Z400" s="29"/>
      <c r="AA400" s="29"/>
      <c r="AB400" s="29"/>
      <c r="AC400" s="29"/>
      <c r="AD400" s="29"/>
      <c r="AE400" s="29"/>
      <c r="AR400" s="99" t="s">
        <v>278</v>
      </c>
      <c r="AT400" s="99" t="s">
        <v>1071</v>
      </c>
      <c r="AU400" s="99" t="s">
        <v>83</v>
      </c>
      <c r="AY400" s="18" t="s">
        <v>204</v>
      </c>
      <c r="BE400" s="100">
        <f t="shared" si="64"/>
        <v>0</v>
      </c>
      <c r="BF400" s="100">
        <f t="shared" si="65"/>
        <v>0</v>
      </c>
      <c r="BG400" s="100">
        <f t="shared" si="66"/>
        <v>0</v>
      </c>
      <c r="BH400" s="100">
        <f t="shared" si="67"/>
        <v>0</v>
      </c>
      <c r="BI400" s="100">
        <f t="shared" si="68"/>
        <v>0</v>
      </c>
      <c r="BJ400" s="18" t="s">
        <v>81</v>
      </c>
      <c r="BK400" s="100">
        <f t="shared" si="69"/>
        <v>0</v>
      </c>
      <c r="BL400" s="18" t="s">
        <v>211</v>
      </c>
      <c r="BM400" s="99" t="s">
        <v>1702</v>
      </c>
    </row>
    <row r="401" spans="1:65" s="2" customFormat="1" ht="16.5" customHeight="1" x14ac:dyDescent="0.2">
      <c r="A401" s="111"/>
      <c r="B401" s="112"/>
      <c r="C401" s="187" t="s">
        <v>1703</v>
      </c>
      <c r="D401" s="187" t="s">
        <v>207</v>
      </c>
      <c r="E401" s="188" t="s">
        <v>4744</v>
      </c>
      <c r="F401" s="189" t="s">
        <v>4745</v>
      </c>
      <c r="G401" s="190" t="s">
        <v>282</v>
      </c>
      <c r="H401" s="191">
        <v>7</v>
      </c>
      <c r="I401" s="192"/>
      <c r="J401" s="192">
        <f t="shared" si="60"/>
        <v>0</v>
      </c>
      <c r="K401" s="193"/>
      <c r="L401" s="112"/>
      <c r="M401" s="194" t="s">
        <v>1</v>
      </c>
      <c r="N401" s="195" t="s">
        <v>40</v>
      </c>
      <c r="O401" s="196">
        <v>0</v>
      </c>
      <c r="P401" s="196">
        <f t="shared" si="61"/>
        <v>0</v>
      </c>
      <c r="Q401" s="196">
        <v>0</v>
      </c>
      <c r="R401" s="196">
        <f t="shared" si="62"/>
        <v>0</v>
      </c>
      <c r="S401" s="196">
        <v>0</v>
      </c>
      <c r="T401" s="197">
        <f t="shared" si="63"/>
        <v>0</v>
      </c>
      <c r="U401" s="111"/>
      <c r="V401" s="111"/>
      <c r="W401" s="29"/>
      <c r="X401" s="29"/>
      <c r="Y401" s="29"/>
      <c r="Z401" s="29"/>
      <c r="AA401" s="29"/>
      <c r="AB401" s="29"/>
      <c r="AC401" s="29"/>
      <c r="AD401" s="29"/>
      <c r="AE401" s="29"/>
      <c r="AR401" s="99" t="s">
        <v>211</v>
      </c>
      <c r="AT401" s="99" t="s">
        <v>207</v>
      </c>
      <c r="AU401" s="99" t="s">
        <v>83</v>
      </c>
      <c r="AY401" s="18" t="s">
        <v>204</v>
      </c>
      <c r="BE401" s="100">
        <f t="shared" si="64"/>
        <v>0</v>
      </c>
      <c r="BF401" s="100">
        <f t="shared" si="65"/>
        <v>0</v>
      </c>
      <c r="BG401" s="100">
        <f t="shared" si="66"/>
        <v>0</v>
      </c>
      <c r="BH401" s="100">
        <f t="shared" si="67"/>
        <v>0</v>
      </c>
      <c r="BI401" s="100">
        <f t="shared" si="68"/>
        <v>0</v>
      </c>
      <c r="BJ401" s="18" t="s">
        <v>81</v>
      </c>
      <c r="BK401" s="100">
        <f t="shared" si="69"/>
        <v>0</v>
      </c>
      <c r="BL401" s="18" t="s">
        <v>211</v>
      </c>
      <c r="BM401" s="99" t="s">
        <v>1706</v>
      </c>
    </row>
    <row r="402" spans="1:65" s="2" customFormat="1" ht="24.2" customHeight="1" x14ac:dyDescent="0.2">
      <c r="A402" s="111"/>
      <c r="B402" s="112"/>
      <c r="C402" s="215" t="s">
        <v>939</v>
      </c>
      <c r="D402" s="215" t="s">
        <v>1071</v>
      </c>
      <c r="E402" s="216" t="s">
        <v>4746</v>
      </c>
      <c r="F402" s="217" t="s">
        <v>4747</v>
      </c>
      <c r="G402" s="218" t="s">
        <v>282</v>
      </c>
      <c r="H402" s="219">
        <v>7</v>
      </c>
      <c r="I402" s="220"/>
      <c r="J402" s="220">
        <f t="shared" si="60"/>
        <v>0</v>
      </c>
      <c r="K402" s="221"/>
      <c r="L402" s="222"/>
      <c r="M402" s="223" t="s">
        <v>1</v>
      </c>
      <c r="N402" s="224" t="s">
        <v>40</v>
      </c>
      <c r="O402" s="196">
        <v>0</v>
      </c>
      <c r="P402" s="196">
        <f t="shared" si="61"/>
        <v>0</v>
      </c>
      <c r="Q402" s="196">
        <v>0</v>
      </c>
      <c r="R402" s="196">
        <f t="shared" si="62"/>
        <v>0</v>
      </c>
      <c r="S402" s="196">
        <v>0</v>
      </c>
      <c r="T402" s="197">
        <f t="shared" si="63"/>
        <v>0</v>
      </c>
      <c r="U402" s="111"/>
      <c r="V402" s="111"/>
      <c r="W402" s="29"/>
      <c r="X402" s="29"/>
      <c r="Y402" s="29"/>
      <c r="Z402" s="29"/>
      <c r="AA402" s="29"/>
      <c r="AB402" s="29"/>
      <c r="AC402" s="29"/>
      <c r="AD402" s="29"/>
      <c r="AE402" s="29"/>
      <c r="AR402" s="99" t="s">
        <v>278</v>
      </c>
      <c r="AT402" s="99" t="s">
        <v>1071</v>
      </c>
      <c r="AU402" s="99" t="s">
        <v>83</v>
      </c>
      <c r="AY402" s="18" t="s">
        <v>204</v>
      </c>
      <c r="BE402" s="100">
        <f t="shared" si="64"/>
        <v>0</v>
      </c>
      <c r="BF402" s="100">
        <f t="shared" si="65"/>
        <v>0</v>
      </c>
      <c r="BG402" s="100">
        <f t="shared" si="66"/>
        <v>0</v>
      </c>
      <c r="BH402" s="100">
        <f t="shared" si="67"/>
        <v>0</v>
      </c>
      <c r="BI402" s="100">
        <f t="shared" si="68"/>
        <v>0</v>
      </c>
      <c r="BJ402" s="18" t="s">
        <v>81</v>
      </c>
      <c r="BK402" s="100">
        <f t="shared" si="69"/>
        <v>0</v>
      </c>
      <c r="BL402" s="18" t="s">
        <v>211</v>
      </c>
      <c r="BM402" s="99" t="s">
        <v>1709</v>
      </c>
    </row>
    <row r="403" spans="1:65" s="2" customFormat="1" ht="16.5" customHeight="1" x14ac:dyDescent="0.2">
      <c r="A403" s="111"/>
      <c r="B403" s="112"/>
      <c r="C403" s="187" t="s">
        <v>1710</v>
      </c>
      <c r="D403" s="187" t="s">
        <v>207</v>
      </c>
      <c r="E403" s="188" t="s">
        <v>4748</v>
      </c>
      <c r="F403" s="189" t="s">
        <v>4749</v>
      </c>
      <c r="G403" s="190" t="s">
        <v>282</v>
      </c>
      <c r="H403" s="191">
        <v>1</v>
      </c>
      <c r="I403" s="192"/>
      <c r="J403" s="192">
        <f t="shared" si="60"/>
        <v>0</v>
      </c>
      <c r="K403" s="193"/>
      <c r="L403" s="112"/>
      <c r="M403" s="194" t="s">
        <v>1</v>
      </c>
      <c r="N403" s="195" t="s">
        <v>40</v>
      </c>
      <c r="O403" s="196">
        <v>0</v>
      </c>
      <c r="P403" s="196">
        <f t="shared" si="61"/>
        <v>0</v>
      </c>
      <c r="Q403" s="196">
        <v>0</v>
      </c>
      <c r="R403" s="196">
        <f t="shared" si="62"/>
        <v>0</v>
      </c>
      <c r="S403" s="196">
        <v>0</v>
      </c>
      <c r="T403" s="197">
        <f t="shared" si="63"/>
        <v>0</v>
      </c>
      <c r="U403" s="111"/>
      <c r="V403" s="111"/>
      <c r="W403" s="29"/>
      <c r="X403" s="29"/>
      <c r="Y403" s="29"/>
      <c r="Z403" s="29"/>
      <c r="AA403" s="29"/>
      <c r="AB403" s="29"/>
      <c r="AC403" s="29"/>
      <c r="AD403" s="29"/>
      <c r="AE403" s="29"/>
      <c r="AR403" s="99" t="s">
        <v>211</v>
      </c>
      <c r="AT403" s="99" t="s">
        <v>207</v>
      </c>
      <c r="AU403" s="99" t="s">
        <v>83</v>
      </c>
      <c r="AY403" s="18" t="s">
        <v>204</v>
      </c>
      <c r="BE403" s="100">
        <f t="shared" si="64"/>
        <v>0</v>
      </c>
      <c r="BF403" s="100">
        <f t="shared" si="65"/>
        <v>0</v>
      </c>
      <c r="BG403" s="100">
        <f t="shared" si="66"/>
        <v>0</v>
      </c>
      <c r="BH403" s="100">
        <f t="shared" si="67"/>
        <v>0</v>
      </c>
      <c r="BI403" s="100">
        <f t="shared" si="68"/>
        <v>0</v>
      </c>
      <c r="BJ403" s="18" t="s">
        <v>81</v>
      </c>
      <c r="BK403" s="100">
        <f t="shared" si="69"/>
        <v>0</v>
      </c>
      <c r="BL403" s="18" t="s">
        <v>211</v>
      </c>
      <c r="BM403" s="99" t="s">
        <v>1713</v>
      </c>
    </row>
    <row r="404" spans="1:65" s="2" customFormat="1" ht="24.2" customHeight="1" x14ac:dyDescent="0.2">
      <c r="A404" s="111"/>
      <c r="B404" s="112"/>
      <c r="C404" s="215" t="s">
        <v>946</v>
      </c>
      <c r="D404" s="215" t="s">
        <v>1071</v>
      </c>
      <c r="E404" s="216" t="s">
        <v>4750</v>
      </c>
      <c r="F404" s="217" t="s">
        <v>4751</v>
      </c>
      <c r="G404" s="218" t="s">
        <v>282</v>
      </c>
      <c r="H404" s="219">
        <v>1</v>
      </c>
      <c r="I404" s="220"/>
      <c r="J404" s="220">
        <f t="shared" si="60"/>
        <v>0</v>
      </c>
      <c r="K404" s="221"/>
      <c r="L404" s="222"/>
      <c r="M404" s="223" t="s">
        <v>1</v>
      </c>
      <c r="N404" s="224" t="s">
        <v>40</v>
      </c>
      <c r="O404" s="196">
        <v>0</v>
      </c>
      <c r="P404" s="196">
        <f t="shared" si="61"/>
        <v>0</v>
      </c>
      <c r="Q404" s="196">
        <v>0</v>
      </c>
      <c r="R404" s="196">
        <f t="shared" si="62"/>
        <v>0</v>
      </c>
      <c r="S404" s="196">
        <v>0</v>
      </c>
      <c r="T404" s="197">
        <f t="shared" si="63"/>
        <v>0</v>
      </c>
      <c r="U404" s="111"/>
      <c r="V404" s="111"/>
      <c r="W404" s="29"/>
      <c r="X404" s="29"/>
      <c r="Y404" s="29"/>
      <c r="Z404" s="29"/>
      <c r="AA404" s="29"/>
      <c r="AB404" s="29"/>
      <c r="AC404" s="29"/>
      <c r="AD404" s="29"/>
      <c r="AE404" s="29"/>
      <c r="AR404" s="99" t="s">
        <v>278</v>
      </c>
      <c r="AT404" s="99" t="s">
        <v>1071</v>
      </c>
      <c r="AU404" s="99" t="s">
        <v>83</v>
      </c>
      <c r="AY404" s="18" t="s">
        <v>204</v>
      </c>
      <c r="BE404" s="100">
        <f t="shared" si="64"/>
        <v>0</v>
      </c>
      <c r="BF404" s="100">
        <f t="shared" si="65"/>
        <v>0</v>
      </c>
      <c r="BG404" s="100">
        <f t="shared" si="66"/>
        <v>0</v>
      </c>
      <c r="BH404" s="100">
        <f t="shared" si="67"/>
        <v>0</v>
      </c>
      <c r="BI404" s="100">
        <f t="shared" si="68"/>
        <v>0</v>
      </c>
      <c r="BJ404" s="18" t="s">
        <v>81</v>
      </c>
      <c r="BK404" s="100">
        <f t="shared" si="69"/>
        <v>0</v>
      </c>
      <c r="BL404" s="18" t="s">
        <v>211</v>
      </c>
      <c r="BM404" s="99" t="s">
        <v>1717</v>
      </c>
    </row>
    <row r="405" spans="1:65" s="14" customFormat="1" x14ac:dyDescent="0.2">
      <c r="A405" s="198"/>
      <c r="B405" s="199"/>
      <c r="C405" s="198"/>
      <c r="D405" s="200" t="s">
        <v>212</v>
      </c>
      <c r="E405" s="201" t="s">
        <v>1</v>
      </c>
      <c r="F405" s="202" t="s">
        <v>4752</v>
      </c>
      <c r="G405" s="198"/>
      <c r="H405" s="203">
        <v>1</v>
      </c>
      <c r="I405" s="198"/>
      <c r="J405" s="198"/>
      <c r="K405" s="198"/>
      <c r="L405" s="199"/>
      <c r="M405" s="204"/>
      <c r="N405" s="205"/>
      <c r="O405" s="205"/>
      <c r="P405" s="205"/>
      <c r="Q405" s="205"/>
      <c r="R405" s="205"/>
      <c r="S405" s="205"/>
      <c r="T405" s="206"/>
      <c r="U405" s="198"/>
      <c r="V405" s="198"/>
      <c r="AT405" s="102" t="s">
        <v>212</v>
      </c>
      <c r="AU405" s="102" t="s">
        <v>83</v>
      </c>
      <c r="AV405" s="14" t="s">
        <v>83</v>
      </c>
      <c r="AW405" s="14" t="s">
        <v>32</v>
      </c>
      <c r="AX405" s="14" t="s">
        <v>75</v>
      </c>
      <c r="AY405" s="102" t="s">
        <v>204</v>
      </c>
    </row>
    <row r="406" spans="1:65" s="15" customFormat="1" x14ac:dyDescent="0.2">
      <c r="A406" s="207"/>
      <c r="B406" s="208"/>
      <c r="C406" s="207"/>
      <c r="D406" s="200" t="s">
        <v>212</v>
      </c>
      <c r="E406" s="209" t="s">
        <v>1</v>
      </c>
      <c r="F406" s="210" t="s">
        <v>227</v>
      </c>
      <c r="G406" s="207"/>
      <c r="H406" s="211">
        <v>1</v>
      </c>
      <c r="I406" s="207"/>
      <c r="J406" s="207"/>
      <c r="K406" s="207"/>
      <c r="L406" s="208"/>
      <c r="M406" s="212"/>
      <c r="N406" s="213"/>
      <c r="O406" s="213"/>
      <c r="P406" s="213"/>
      <c r="Q406" s="213"/>
      <c r="R406" s="213"/>
      <c r="S406" s="213"/>
      <c r="T406" s="214"/>
      <c r="U406" s="207"/>
      <c r="V406" s="207"/>
      <c r="AT406" s="103" t="s">
        <v>212</v>
      </c>
      <c r="AU406" s="103" t="s">
        <v>83</v>
      </c>
      <c r="AV406" s="15" t="s">
        <v>211</v>
      </c>
      <c r="AW406" s="15" t="s">
        <v>32</v>
      </c>
      <c r="AX406" s="15" t="s">
        <v>81</v>
      </c>
      <c r="AY406" s="103" t="s">
        <v>204</v>
      </c>
    </row>
    <row r="407" spans="1:65" s="2" customFormat="1" ht="24.2" customHeight="1" x14ac:dyDescent="0.2">
      <c r="A407" s="111"/>
      <c r="B407" s="112"/>
      <c r="C407" s="187" t="s">
        <v>1719</v>
      </c>
      <c r="D407" s="187" t="s">
        <v>207</v>
      </c>
      <c r="E407" s="188" t="s">
        <v>4753</v>
      </c>
      <c r="F407" s="189" t="s">
        <v>4754</v>
      </c>
      <c r="G407" s="190" t="s">
        <v>282</v>
      </c>
      <c r="H407" s="191">
        <v>1</v>
      </c>
      <c r="I407" s="192"/>
      <c r="J407" s="192">
        <f t="shared" ref="J407:J416" si="70">ROUND(I407*H407,2)</f>
        <v>0</v>
      </c>
      <c r="K407" s="193"/>
      <c r="L407" s="112"/>
      <c r="M407" s="194" t="s">
        <v>1</v>
      </c>
      <c r="N407" s="195" t="s">
        <v>40</v>
      </c>
      <c r="O407" s="196">
        <v>0</v>
      </c>
      <c r="P407" s="196">
        <f t="shared" ref="P407:P416" si="71">O407*H407</f>
        <v>0</v>
      </c>
      <c r="Q407" s="196">
        <v>0</v>
      </c>
      <c r="R407" s="196">
        <f t="shared" ref="R407:R416" si="72">Q407*H407</f>
        <v>0</v>
      </c>
      <c r="S407" s="196">
        <v>0</v>
      </c>
      <c r="T407" s="197">
        <f t="shared" ref="T407:T416" si="73">S407*H407</f>
        <v>0</v>
      </c>
      <c r="U407" s="111"/>
      <c r="V407" s="111"/>
      <c r="W407" s="29"/>
      <c r="X407" s="29"/>
      <c r="Y407" s="29"/>
      <c r="Z407" s="29"/>
      <c r="AA407" s="29"/>
      <c r="AB407" s="29"/>
      <c r="AC407" s="29"/>
      <c r="AD407" s="29"/>
      <c r="AE407" s="29"/>
      <c r="AR407" s="99" t="s">
        <v>211</v>
      </c>
      <c r="AT407" s="99" t="s">
        <v>207</v>
      </c>
      <c r="AU407" s="99" t="s">
        <v>83</v>
      </c>
      <c r="AY407" s="18" t="s">
        <v>204</v>
      </c>
      <c r="BE407" s="100">
        <f t="shared" ref="BE407:BE416" si="74">IF(N407="základní",J407,0)</f>
        <v>0</v>
      </c>
      <c r="BF407" s="100">
        <f t="shared" ref="BF407:BF416" si="75">IF(N407="snížená",J407,0)</f>
        <v>0</v>
      </c>
      <c r="BG407" s="100">
        <f t="shared" ref="BG407:BG416" si="76">IF(N407="zákl. přenesená",J407,0)</f>
        <v>0</v>
      </c>
      <c r="BH407" s="100">
        <f t="shared" ref="BH407:BH416" si="77">IF(N407="sníž. přenesená",J407,0)</f>
        <v>0</v>
      </c>
      <c r="BI407" s="100">
        <f t="shared" ref="BI407:BI416" si="78">IF(N407="nulová",J407,0)</f>
        <v>0</v>
      </c>
      <c r="BJ407" s="18" t="s">
        <v>81</v>
      </c>
      <c r="BK407" s="100">
        <f t="shared" ref="BK407:BK416" si="79">ROUND(I407*H407,2)</f>
        <v>0</v>
      </c>
      <c r="BL407" s="18" t="s">
        <v>211</v>
      </c>
      <c r="BM407" s="99" t="s">
        <v>1722</v>
      </c>
    </row>
    <row r="408" spans="1:65" s="2" customFormat="1" ht="24.2" customHeight="1" x14ac:dyDescent="0.2">
      <c r="A408" s="111"/>
      <c r="B408" s="112"/>
      <c r="C408" s="215" t="s">
        <v>950</v>
      </c>
      <c r="D408" s="215" t="s">
        <v>1071</v>
      </c>
      <c r="E408" s="216" t="s">
        <v>4755</v>
      </c>
      <c r="F408" s="217" t="s">
        <v>4756</v>
      </c>
      <c r="G408" s="218" t="s">
        <v>282</v>
      </c>
      <c r="H408" s="219">
        <v>1</v>
      </c>
      <c r="I408" s="220"/>
      <c r="J408" s="220">
        <f t="shared" si="70"/>
        <v>0</v>
      </c>
      <c r="K408" s="221"/>
      <c r="L408" s="222"/>
      <c r="M408" s="223" t="s">
        <v>1</v>
      </c>
      <c r="N408" s="224" t="s">
        <v>40</v>
      </c>
      <c r="O408" s="196">
        <v>0</v>
      </c>
      <c r="P408" s="196">
        <f t="shared" si="71"/>
        <v>0</v>
      </c>
      <c r="Q408" s="196">
        <v>0</v>
      </c>
      <c r="R408" s="196">
        <f t="shared" si="72"/>
        <v>0</v>
      </c>
      <c r="S408" s="196">
        <v>0</v>
      </c>
      <c r="T408" s="197">
        <f t="shared" si="73"/>
        <v>0</v>
      </c>
      <c r="U408" s="111"/>
      <c r="V408" s="111"/>
      <c r="W408" s="29"/>
      <c r="X408" s="29"/>
      <c r="Y408" s="29"/>
      <c r="Z408" s="29"/>
      <c r="AA408" s="29"/>
      <c r="AB408" s="29"/>
      <c r="AC408" s="29"/>
      <c r="AD408" s="29"/>
      <c r="AE408" s="29"/>
      <c r="AR408" s="99" t="s">
        <v>278</v>
      </c>
      <c r="AT408" s="99" t="s">
        <v>1071</v>
      </c>
      <c r="AU408" s="99" t="s">
        <v>83</v>
      </c>
      <c r="AY408" s="18" t="s">
        <v>204</v>
      </c>
      <c r="BE408" s="100">
        <f t="shared" si="74"/>
        <v>0</v>
      </c>
      <c r="BF408" s="100">
        <f t="shared" si="75"/>
        <v>0</v>
      </c>
      <c r="BG408" s="100">
        <f t="shared" si="76"/>
        <v>0</v>
      </c>
      <c r="BH408" s="100">
        <f t="shared" si="77"/>
        <v>0</v>
      </c>
      <c r="BI408" s="100">
        <f t="shared" si="78"/>
        <v>0</v>
      </c>
      <c r="BJ408" s="18" t="s">
        <v>81</v>
      </c>
      <c r="BK408" s="100">
        <f t="shared" si="79"/>
        <v>0</v>
      </c>
      <c r="BL408" s="18" t="s">
        <v>211</v>
      </c>
      <c r="BM408" s="99" t="s">
        <v>1726</v>
      </c>
    </row>
    <row r="409" spans="1:65" s="2" customFormat="1" ht="16.5" customHeight="1" x14ac:dyDescent="0.2">
      <c r="A409" s="111"/>
      <c r="B409" s="112"/>
      <c r="C409" s="187" t="s">
        <v>1727</v>
      </c>
      <c r="D409" s="187" t="s">
        <v>207</v>
      </c>
      <c r="E409" s="188" t="s">
        <v>4757</v>
      </c>
      <c r="F409" s="189" t="s">
        <v>4758</v>
      </c>
      <c r="G409" s="190" t="s">
        <v>282</v>
      </c>
      <c r="H409" s="191">
        <v>1</v>
      </c>
      <c r="I409" s="192"/>
      <c r="J409" s="192">
        <f t="shared" si="70"/>
        <v>0</v>
      </c>
      <c r="K409" s="193"/>
      <c r="L409" s="112"/>
      <c r="M409" s="194" t="s">
        <v>1</v>
      </c>
      <c r="N409" s="195" t="s">
        <v>40</v>
      </c>
      <c r="O409" s="196">
        <v>0</v>
      </c>
      <c r="P409" s="196">
        <f t="shared" si="71"/>
        <v>0</v>
      </c>
      <c r="Q409" s="196">
        <v>0</v>
      </c>
      <c r="R409" s="196">
        <f t="shared" si="72"/>
        <v>0</v>
      </c>
      <c r="S409" s="196">
        <v>0</v>
      </c>
      <c r="T409" s="197">
        <f t="shared" si="73"/>
        <v>0</v>
      </c>
      <c r="U409" s="111"/>
      <c r="V409" s="111"/>
      <c r="W409" s="29"/>
      <c r="X409" s="29"/>
      <c r="Y409" s="29"/>
      <c r="Z409" s="29"/>
      <c r="AA409" s="29"/>
      <c r="AB409" s="29"/>
      <c r="AC409" s="29"/>
      <c r="AD409" s="29"/>
      <c r="AE409" s="29"/>
      <c r="AR409" s="99" t="s">
        <v>211</v>
      </c>
      <c r="AT409" s="99" t="s">
        <v>207</v>
      </c>
      <c r="AU409" s="99" t="s">
        <v>83</v>
      </c>
      <c r="AY409" s="18" t="s">
        <v>204</v>
      </c>
      <c r="BE409" s="100">
        <f t="shared" si="74"/>
        <v>0</v>
      </c>
      <c r="BF409" s="100">
        <f t="shared" si="75"/>
        <v>0</v>
      </c>
      <c r="BG409" s="100">
        <f t="shared" si="76"/>
        <v>0</v>
      </c>
      <c r="BH409" s="100">
        <f t="shared" si="77"/>
        <v>0</v>
      </c>
      <c r="BI409" s="100">
        <f t="shared" si="78"/>
        <v>0</v>
      </c>
      <c r="BJ409" s="18" t="s">
        <v>81</v>
      </c>
      <c r="BK409" s="100">
        <f t="shared" si="79"/>
        <v>0</v>
      </c>
      <c r="BL409" s="18" t="s">
        <v>211</v>
      </c>
      <c r="BM409" s="99" t="s">
        <v>1730</v>
      </c>
    </row>
    <row r="410" spans="1:65" s="2" customFormat="1" ht="24.2" customHeight="1" x14ac:dyDescent="0.2">
      <c r="A410" s="111"/>
      <c r="B410" s="112"/>
      <c r="C410" s="215" t="s">
        <v>955</v>
      </c>
      <c r="D410" s="215" t="s">
        <v>1071</v>
      </c>
      <c r="E410" s="216" t="s">
        <v>4759</v>
      </c>
      <c r="F410" s="217" t="s">
        <v>4760</v>
      </c>
      <c r="G410" s="218" t="s">
        <v>282</v>
      </c>
      <c r="H410" s="219">
        <v>1</v>
      </c>
      <c r="I410" s="220"/>
      <c r="J410" s="220">
        <f t="shared" si="70"/>
        <v>0</v>
      </c>
      <c r="K410" s="221"/>
      <c r="L410" s="222"/>
      <c r="M410" s="223" t="s">
        <v>1</v>
      </c>
      <c r="N410" s="224" t="s">
        <v>40</v>
      </c>
      <c r="O410" s="196">
        <v>0</v>
      </c>
      <c r="P410" s="196">
        <f t="shared" si="71"/>
        <v>0</v>
      </c>
      <c r="Q410" s="196">
        <v>0</v>
      </c>
      <c r="R410" s="196">
        <f t="shared" si="72"/>
        <v>0</v>
      </c>
      <c r="S410" s="196">
        <v>0</v>
      </c>
      <c r="T410" s="197">
        <f t="shared" si="73"/>
        <v>0</v>
      </c>
      <c r="U410" s="111"/>
      <c r="V410" s="111"/>
      <c r="W410" s="29"/>
      <c r="X410" s="29"/>
      <c r="Y410" s="29"/>
      <c r="Z410" s="29"/>
      <c r="AA410" s="29"/>
      <c r="AB410" s="29"/>
      <c r="AC410" s="29"/>
      <c r="AD410" s="29"/>
      <c r="AE410" s="29"/>
      <c r="AR410" s="99" t="s">
        <v>278</v>
      </c>
      <c r="AT410" s="99" t="s">
        <v>1071</v>
      </c>
      <c r="AU410" s="99" t="s">
        <v>83</v>
      </c>
      <c r="AY410" s="18" t="s">
        <v>204</v>
      </c>
      <c r="BE410" s="100">
        <f t="shared" si="74"/>
        <v>0</v>
      </c>
      <c r="BF410" s="100">
        <f t="shared" si="75"/>
        <v>0</v>
      </c>
      <c r="BG410" s="100">
        <f t="shared" si="76"/>
        <v>0</v>
      </c>
      <c r="BH410" s="100">
        <f t="shared" si="77"/>
        <v>0</v>
      </c>
      <c r="BI410" s="100">
        <f t="shared" si="78"/>
        <v>0</v>
      </c>
      <c r="BJ410" s="18" t="s">
        <v>81</v>
      </c>
      <c r="BK410" s="100">
        <f t="shared" si="79"/>
        <v>0</v>
      </c>
      <c r="BL410" s="18" t="s">
        <v>211</v>
      </c>
      <c r="BM410" s="99" t="s">
        <v>1734</v>
      </c>
    </row>
    <row r="411" spans="1:65" s="2" customFormat="1" ht="24.2" customHeight="1" x14ac:dyDescent="0.2">
      <c r="A411" s="111"/>
      <c r="B411" s="112"/>
      <c r="C411" s="187" t="s">
        <v>1737</v>
      </c>
      <c r="D411" s="187" t="s">
        <v>207</v>
      </c>
      <c r="E411" s="188" t="s">
        <v>4761</v>
      </c>
      <c r="F411" s="189" t="s">
        <v>4762</v>
      </c>
      <c r="G411" s="190" t="s">
        <v>282</v>
      </c>
      <c r="H411" s="191">
        <v>1</v>
      </c>
      <c r="I411" s="192"/>
      <c r="J411" s="192">
        <f t="shared" si="70"/>
        <v>0</v>
      </c>
      <c r="K411" s="193"/>
      <c r="L411" s="112"/>
      <c r="M411" s="194" t="s">
        <v>1</v>
      </c>
      <c r="N411" s="195" t="s">
        <v>40</v>
      </c>
      <c r="O411" s="196">
        <v>0</v>
      </c>
      <c r="P411" s="196">
        <f t="shared" si="71"/>
        <v>0</v>
      </c>
      <c r="Q411" s="196">
        <v>0</v>
      </c>
      <c r="R411" s="196">
        <f t="shared" si="72"/>
        <v>0</v>
      </c>
      <c r="S411" s="196">
        <v>0</v>
      </c>
      <c r="T411" s="197">
        <f t="shared" si="73"/>
        <v>0</v>
      </c>
      <c r="U411" s="111"/>
      <c r="V411" s="111"/>
      <c r="W411" s="29"/>
      <c r="X411" s="29"/>
      <c r="Y411" s="29"/>
      <c r="Z411" s="29"/>
      <c r="AA411" s="29"/>
      <c r="AB411" s="29"/>
      <c r="AC411" s="29"/>
      <c r="AD411" s="29"/>
      <c r="AE411" s="29"/>
      <c r="AR411" s="99" t="s">
        <v>211</v>
      </c>
      <c r="AT411" s="99" t="s">
        <v>207</v>
      </c>
      <c r="AU411" s="99" t="s">
        <v>83</v>
      </c>
      <c r="AY411" s="18" t="s">
        <v>204</v>
      </c>
      <c r="BE411" s="100">
        <f t="shared" si="74"/>
        <v>0</v>
      </c>
      <c r="BF411" s="100">
        <f t="shared" si="75"/>
        <v>0</v>
      </c>
      <c r="BG411" s="100">
        <f t="shared" si="76"/>
        <v>0</v>
      </c>
      <c r="BH411" s="100">
        <f t="shared" si="77"/>
        <v>0</v>
      </c>
      <c r="BI411" s="100">
        <f t="shared" si="78"/>
        <v>0</v>
      </c>
      <c r="BJ411" s="18" t="s">
        <v>81</v>
      </c>
      <c r="BK411" s="100">
        <f t="shared" si="79"/>
        <v>0</v>
      </c>
      <c r="BL411" s="18" t="s">
        <v>211</v>
      </c>
      <c r="BM411" s="99" t="s">
        <v>1740</v>
      </c>
    </row>
    <row r="412" spans="1:65" s="2" customFormat="1" ht="16.5" customHeight="1" x14ac:dyDescent="0.2">
      <c r="A412" s="111"/>
      <c r="B412" s="112"/>
      <c r="C412" s="215" t="s">
        <v>959</v>
      </c>
      <c r="D412" s="215" t="s">
        <v>1071</v>
      </c>
      <c r="E412" s="216" t="s">
        <v>4763</v>
      </c>
      <c r="F412" s="217" t="s">
        <v>4764</v>
      </c>
      <c r="G412" s="218" t="s">
        <v>282</v>
      </c>
      <c r="H412" s="219">
        <v>1</v>
      </c>
      <c r="I412" s="220"/>
      <c r="J412" s="220">
        <f t="shared" si="70"/>
        <v>0</v>
      </c>
      <c r="K412" s="221"/>
      <c r="L412" s="222"/>
      <c r="M412" s="223" t="s">
        <v>1</v>
      </c>
      <c r="N412" s="224" t="s">
        <v>40</v>
      </c>
      <c r="O412" s="196">
        <v>0</v>
      </c>
      <c r="P412" s="196">
        <f t="shared" si="71"/>
        <v>0</v>
      </c>
      <c r="Q412" s="196">
        <v>0</v>
      </c>
      <c r="R412" s="196">
        <f t="shared" si="72"/>
        <v>0</v>
      </c>
      <c r="S412" s="196">
        <v>0</v>
      </c>
      <c r="T412" s="197">
        <f t="shared" si="73"/>
        <v>0</v>
      </c>
      <c r="U412" s="111"/>
      <c r="V412" s="111"/>
      <c r="W412" s="29"/>
      <c r="X412" s="29"/>
      <c r="Y412" s="29"/>
      <c r="Z412" s="29"/>
      <c r="AA412" s="29"/>
      <c r="AB412" s="29"/>
      <c r="AC412" s="29"/>
      <c r="AD412" s="29"/>
      <c r="AE412" s="29"/>
      <c r="AR412" s="99" t="s">
        <v>278</v>
      </c>
      <c r="AT412" s="99" t="s">
        <v>1071</v>
      </c>
      <c r="AU412" s="99" t="s">
        <v>83</v>
      </c>
      <c r="AY412" s="18" t="s">
        <v>204</v>
      </c>
      <c r="BE412" s="100">
        <f t="shared" si="74"/>
        <v>0</v>
      </c>
      <c r="BF412" s="100">
        <f t="shared" si="75"/>
        <v>0</v>
      </c>
      <c r="BG412" s="100">
        <f t="shared" si="76"/>
        <v>0</v>
      </c>
      <c r="BH412" s="100">
        <f t="shared" si="77"/>
        <v>0</v>
      </c>
      <c r="BI412" s="100">
        <f t="shared" si="78"/>
        <v>0</v>
      </c>
      <c r="BJ412" s="18" t="s">
        <v>81</v>
      </c>
      <c r="BK412" s="100">
        <f t="shared" si="79"/>
        <v>0</v>
      </c>
      <c r="BL412" s="18" t="s">
        <v>211</v>
      </c>
      <c r="BM412" s="99" t="s">
        <v>1744</v>
      </c>
    </row>
    <row r="413" spans="1:65" s="2" customFormat="1" ht="24.2" customHeight="1" x14ac:dyDescent="0.2">
      <c r="A413" s="111"/>
      <c r="B413" s="112"/>
      <c r="C413" s="215" t="s">
        <v>1746</v>
      </c>
      <c r="D413" s="215" t="s">
        <v>1071</v>
      </c>
      <c r="E413" s="216" t="s">
        <v>4765</v>
      </c>
      <c r="F413" s="217" t="s">
        <v>4766</v>
      </c>
      <c r="G413" s="218" t="s">
        <v>1421</v>
      </c>
      <c r="H413" s="219">
        <v>1</v>
      </c>
      <c r="I413" s="220"/>
      <c r="J413" s="220">
        <f t="shared" si="70"/>
        <v>0</v>
      </c>
      <c r="K413" s="221"/>
      <c r="L413" s="222"/>
      <c r="M413" s="223" t="s">
        <v>1</v>
      </c>
      <c r="N413" s="224" t="s">
        <v>40</v>
      </c>
      <c r="O413" s="196">
        <v>0</v>
      </c>
      <c r="P413" s="196">
        <f t="shared" si="71"/>
        <v>0</v>
      </c>
      <c r="Q413" s="196">
        <v>0</v>
      </c>
      <c r="R413" s="196">
        <f t="shared" si="72"/>
        <v>0</v>
      </c>
      <c r="S413" s="196">
        <v>0</v>
      </c>
      <c r="T413" s="197">
        <f t="shared" si="73"/>
        <v>0</v>
      </c>
      <c r="U413" s="111"/>
      <c r="V413" s="111"/>
      <c r="W413" s="29"/>
      <c r="X413" s="29"/>
      <c r="Y413" s="29"/>
      <c r="Z413" s="29"/>
      <c r="AA413" s="29"/>
      <c r="AB413" s="29"/>
      <c r="AC413" s="29"/>
      <c r="AD413" s="29"/>
      <c r="AE413" s="29"/>
      <c r="AR413" s="99" t="s">
        <v>278</v>
      </c>
      <c r="AT413" s="99" t="s">
        <v>1071</v>
      </c>
      <c r="AU413" s="99" t="s">
        <v>83</v>
      </c>
      <c r="AY413" s="18" t="s">
        <v>204</v>
      </c>
      <c r="BE413" s="100">
        <f t="shared" si="74"/>
        <v>0</v>
      </c>
      <c r="BF413" s="100">
        <f t="shared" si="75"/>
        <v>0</v>
      </c>
      <c r="BG413" s="100">
        <f t="shared" si="76"/>
        <v>0</v>
      </c>
      <c r="BH413" s="100">
        <f t="shared" si="77"/>
        <v>0</v>
      </c>
      <c r="BI413" s="100">
        <f t="shared" si="78"/>
        <v>0</v>
      </c>
      <c r="BJ413" s="18" t="s">
        <v>81</v>
      </c>
      <c r="BK413" s="100">
        <f t="shared" si="79"/>
        <v>0</v>
      </c>
      <c r="BL413" s="18" t="s">
        <v>211</v>
      </c>
      <c r="BM413" s="99" t="s">
        <v>1749</v>
      </c>
    </row>
    <row r="414" spans="1:65" s="2" customFormat="1" ht="33" customHeight="1" x14ac:dyDescent="0.2">
      <c r="A414" s="111"/>
      <c r="B414" s="112"/>
      <c r="C414" s="187" t="s">
        <v>965</v>
      </c>
      <c r="D414" s="187" t="s">
        <v>207</v>
      </c>
      <c r="E414" s="188" t="s">
        <v>4767</v>
      </c>
      <c r="F414" s="189" t="s">
        <v>4768</v>
      </c>
      <c r="G414" s="190" t="s">
        <v>282</v>
      </c>
      <c r="H414" s="191">
        <v>1</v>
      </c>
      <c r="I414" s="192"/>
      <c r="J414" s="192">
        <f t="shared" si="70"/>
        <v>0</v>
      </c>
      <c r="K414" s="193"/>
      <c r="L414" s="112"/>
      <c r="M414" s="194" t="s">
        <v>1</v>
      </c>
      <c r="N414" s="195" t="s">
        <v>40</v>
      </c>
      <c r="O414" s="196">
        <v>0</v>
      </c>
      <c r="P414" s="196">
        <f t="shared" si="71"/>
        <v>0</v>
      </c>
      <c r="Q414" s="196">
        <v>0</v>
      </c>
      <c r="R414" s="196">
        <f t="shared" si="72"/>
        <v>0</v>
      </c>
      <c r="S414" s="196">
        <v>0</v>
      </c>
      <c r="T414" s="197">
        <f t="shared" si="73"/>
        <v>0</v>
      </c>
      <c r="U414" s="111"/>
      <c r="V414" s="111"/>
      <c r="W414" s="29"/>
      <c r="X414" s="29"/>
      <c r="Y414" s="29"/>
      <c r="Z414" s="29"/>
      <c r="AA414" s="29"/>
      <c r="AB414" s="29"/>
      <c r="AC414" s="29"/>
      <c r="AD414" s="29"/>
      <c r="AE414" s="29"/>
      <c r="AR414" s="99" t="s">
        <v>211</v>
      </c>
      <c r="AT414" s="99" t="s">
        <v>207</v>
      </c>
      <c r="AU414" s="99" t="s">
        <v>83</v>
      </c>
      <c r="AY414" s="18" t="s">
        <v>204</v>
      </c>
      <c r="BE414" s="100">
        <f t="shared" si="74"/>
        <v>0</v>
      </c>
      <c r="BF414" s="100">
        <f t="shared" si="75"/>
        <v>0</v>
      </c>
      <c r="BG414" s="100">
        <f t="shared" si="76"/>
        <v>0</v>
      </c>
      <c r="BH414" s="100">
        <f t="shared" si="77"/>
        <v>0</v>
      </c>
      <c r="BI414" s="100">
        <f t="shared" si="78"/>
        <v>0</v>
      </c>
      <c r="BJ414" s="18" t="s">
        <v>81</v>
      </c>
      <c r="BK414" s="100">
        <f t="shared" si="79"/>
        <v>0</v>
      </c>
      <c r="BL414" s="18" t="s">
        <v>211</v>
      </c>
      <c r="BM414" s="99" t="s">
        <v>1752</v>
      </c>
    </row>
    <row r="415" spans="1:65" s="2" customFormat="1" ht="16.5" customHeight="1" x14ac:dyDescent="0.2">
      <c r="A415" s="111"/>
      <c r="B415" s="112"/>
      <c r="C415" s="215" t="s">
        <v>1753</v>
      </c>
      <c r="D415" s="215" t="s">
        <v>1071</v>
      </c>
      <c r="E415" s="216" t="s">
        <v>4769</v>
      </c>
      <c r="F415" s="217" t="s">
        <v>4770</v>
      </c>
      <c r="G415" s="218" t="s">
        <v>282</v>
      </c>
      <c r="H415" s="219">
        <v>1</v>
      </c>
      <c r="I415" s="220"/>
      <c r="J415" s="220">
        <f t="shared" si="70"/>
        <v>0</v>
      </c>
      <c r="K415" s="221"/>
      <c r="L415" s="222"/>
      <c r="M415" s="223" t="s">
        <v>1</v>
      </c>
      <c r="N415" s="224" t="s">
        <v>40</v>
      </c>
      <c r="O415" s="196">
        <v>0</v>
      </c>
      <c r="P415" s="196">
        <f t="shared" si="71"/>
        <v>0</v>
      </c>
      <c r="Q415" s="196">
        <v>0</v>
      </c>
      <c r="R415" s="196">
        <f t="shared" si="72"/>
        <v>0</v>
      </c>
      <c r="S415" s="196">
        <v>0</v>
      </c>
      <c r="T415" s="197">
        <f t="shared" si="73"/>
        <v>0</v>
      </c>
      <c r="U415" s="111"/>
      <c r="V415" s="111"/>
      <c r="W415" s="29"/>
      <c r="X415" s="29"/>
      <c r="Y415" s="29"/>
      <c r="Z415" s="29"/>
      <c r="AA415" s="29"/>
      <c r="AB415" s="29"/>
      <c r="AC415" s="29"/>
      <c r="AD415" s="29"/>
      <c r="AE415" s="29"/>
      <c r="AR415" s="99" t="s">
        <v>278</v>
      </c>
      <c r="AT415" s="99" t="s">
        <v>1071</v>
      </c>
      <c r="AU415" s="99" t="s">
        <v>83</v>
      </c>
      <c r="AY415" s="18" t="s">
        <v>204</v>
      </c>
      <c r="BE415" s="100">
        <f t="shared" si="74"/>
        <v>0</v>
      </c>
      <c r="BF415" s="100">
        <f t="shared" si="75"/>
        <v>0</v>
      </c>
      <c r="BG415" s="100">
        <f t="shared" si="76"/>
        <v>0</v>
      </c>
      <c r="BH415" s="100">
        <f t="shared" si="77"/>
        <v>0</v>
      </c>
      <c r="BI415" s="100">
        <f t="shared" si="78"/>
        <v>0</v>
      </c>
      <c r="BJ415" s="18" t="s">
        <v>81</v>
      </c>
      <c r="BK415" s="100">
        <f t="shared" si="79"/>
        <v>0</v>
      </c>
      <c r="BL415" s="18" t="s">
        <v>211</v>
      </c>
      <c r="BM415" s="99" t="s">
        <v>1756</v>
      </c>
    </row>
    <row r="416" spans="1:65" s="2" customFormat="1" ht="33" customHeight="1" x14ac:dyDescent="0.2">
      <c r="A416" s="111"/>
      <c r="B416" s="112"/>
      <c r="C416" s="187" t="s">
        <v>968</v>
      </c>
      <c r="D416" s="187" t="s">
        <v>207</v>
      </c>
      <c r="E416" s="188" t="s">
        <v>4771</v>
      </c>
      <c r="F416" s="189" t="s">
        <v>4772</v>
      </c>
      <c r="G416" s="190" t="s">
        <v>282</v>
      </c>
      <c r="H416" s="191">
        <v>35</v>
      </c>
      <c r="I416" s="192"/>
      <c r="J416" s="192">
        <f t="shared" si="70"/>
        <v>0</v>
      </c>
      <c r="K416" s="193"/>
      <c r="L416" s="112"/>
      <c r="M416" s="194" t="s">
        <v>1</v>
      </c>
      <c r="N416" s="195" t="s">
        <v>40</v>
      </c>
      <c r="O416" s="196">
        <v>0</v>
      </c>
      <c r="P416" s="196">
        <f t="shared" si="71"/>
        <v>0</v>
      </c>
      <c r="Q416" s="196">
        <v>0</v>
      </c>
      <c r="R416" s="196">
        <f t="shared" si="72"/>
        <v>0</v>
      </c>
      <c r="S416" s="196">
        <v>0</v>
      </c>
      <c r="T416" s="197">
        <f t="shared" si="73"/>
        <v>0</v>
      </c>
      <c r="U416" s="111"/>
      <c r="V416" s="111"/>
      <c r="W416" s="29"/>
      <c r="X416" s="29"/>
      <c r="Y416" s="29"/>
      <c r="Z416" s="29"/>
      <c r="AA416" s="29"/>
      <c r="AB416" s="29"/>
      <c r="AC416" s="29"/>
      <c r="AD416" s="29"/>
      <c r="AE416" s="29"/>
      <c r="AR416" s="99" t="s">
        <v>211</v>
      </c>
      <c r="AT416" s="99" t="s">
        <v>207</v>
      </c>
      <c r="AU416" s="99" t="s">
        <v>83</v>
      </c>
      <c r="AY416" s="18" t="s">
        <v>204</v>
      </c>
      <c r="BE416" s="100">
        <f t="shared" si="74"/>
        <v>0</v>
      </c>
      <c r="BF416" s="100">
        <f t="shared" si="75"/>
        <v>0</v>
      </c>
      <c r="BG416" s="100">
        <f t="shared" si="76"/>
        <v>0</v>
      </c>
      <c r="BH416" s="100">
        <f t="shared" si="77"/>
        <v>0</v>
      </c>
      <c r="BI416" s="100">
        <f t="shared" si="78"/>
        <v>0</v>
      </c>
      <c r="BJ416" s="18" t="s">
        <v>81</v>
      </c>
      <c r="BK416" s="100">
        <f t="shared" si="79"/>
        <v>0</v>
      </c>
      <c r="BL416" s="18" t="s">
        <v>211</v>
      </c>
      <c r="BM416" s="99" t="s">
        <v>1759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4773</v>
      </c>
      <c r="G417" s="198"/>
      <c r="H417" s="203">
        <v>28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83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4" customFormat="1" x14ac:dyDescent="0.2">
      <c r="A418" s="198"/>
      <c r="B418" s="199"/>
      <c r="C418" s="198"/>
      <c r="D418" s="200" t="s">
        <v>212</v>
      </c>
      <c r="E418" s="201" t="s">
        <v>1</v>
      </c>
      <c r="F418" s="202" t="s">
        <v>4774</v>
      </c>
      <c r="G418" s="198"/>
      <c r="H418" s="203">
        <v>7</v>
      </c>
      <c r="I418" s="198"/>
      <c r="J418" s="198"/>
      <c r="K418" s="198"/>
      <c r="L418" s="199"/>
      <c r="M418" s="204"/>
      <c r="N418" s="205"/>
      <c r="O418" s="205"/>
      <c r="P418" s="205"/>
      <c r="Q418" s="205"/>
      <c r="R418" s="205"/>
      <c r="S418" s="205"/>
      <c r="T418" s="206"/>
      <c r="U418" s="198"/>
      <c r="V418" s="198"/>
      <c r="AT418" s="102" t="s">
        <v>212</v>
      </c>
      <c r="AU418" s="102" t="s">
        <v>83</v>
      </c>
      <c r="AV418" s="14" t="s">
        <v>83</v>
      </c>
      <c r="AW418" s="14" t="s">
        <v>32</v>
      </c>
      <c r="AX418" s="14" t="s">
        <v>75</v>
      </c>
      <c r="AY418" s="102" t="s">
        <v>204</v>
      </c>
    </row>
    <row r="419" spans="1:65" s="15" customFormat="1" x14ac:dyDescent="0.2">
      <c r="A419" s="207"/>
      <c r="B419" s="208"/>
      <c r="C419" s="207"/>
      <c r="D419" s="200" t="s">
        <v>212</v>
      </c>
      <c r="E419" s="209" t="s">
        <v>1</v>
      </c>
      <c r="F419" s="210" t="s">
        <v>227</v>
      </c>
      <c r="G419" s="207"/>
      <c r="H419" s="211">
        <v>35</v>
      </c>
      <c r="I419" s="207"/>
      <c r="J419" s="207"/>
      <c r="K419" s="207"/>
      <c r="L419" s="208"/>
      <c r="M419" s="212"/>
      <c r="N419" s="213"/>
      <c r="O419" s="213"/>
      <c r="P419" s="213"/>
      <c r="Q419" s="213"/>
      <c r="R419" s="213"/>
      <c r="S419" s="213"/>
      <c r="T419" s="214"/>
      <c r="U419" s="207"/>
      <c r="V419" s="207"/>
      <c r="AT419" s="103" t="s">
        <v>212</v>
      </c>
      <c r="AU419" s="103" t="s">
        <v>83</v>
      </c>
      <c r="AV419" s="15" t="s">
        <v>211</v>
      </c>
      <c r="AW419" s="15" t="s">
        <v>32</v>
      </c>
      <c r="AX419" s="15" t="s">
        <v>81</v>
      </c>
      <c r="AY419" s="103" t="s">
        <v>204</v>
      </c>
    </row>
    <row r="420" spans="1:65" s="2" customFormat="1" ht="33" customHeight="1" x14ac:dyDescent="0.2">
      <c r="A420" s="111"/>
      <c r="B420" s="112"/>
      <c r="C420" s="187" t="s">
        <v>1760</v>
      </c>
      <c r="D420" s="187" t="s">
        <v>207</v>
      </c>
      <c r="E420" s="188" t="s">
        <v>4775</v>
      </c>
      <c r="F420" s="189" t="s">
        <v>4776</v>
      </c>
      <c r="G420" s="190" t="s">
        <v>282</v>
      </c>
      <c r="H420" s="191">
        <v>1</v>
      </c>
      <c r="I420" s="192"/>
      <c r="J420" s="192">
        <f>ROUND(I420*H420,2)</f>
        <v>0</v>
      </c>
      <c r="K420" s="193"/>
      <c r="L420" s="112"/>
      <c r="M420" s="194" t="s">
        <v>1</v>
      </c>
      <c r="N420" s="195" t="s">
        <v>40</v>
      </c>
      <c r="O420" s="196">
        <v>0</v>
      </c>
      <c r="P420" s="196">
        <f>O420*H420</f>
        <v>0</v>
      </c>
      <c r="Q420" s="196">
        <v>0</v>
      </c>
      <c r="R420" s="196">
        <f>Q420*H420</f>
        <v>0</v>
      </c>
      <c r="S420" s="196">
        <v>0</v>
      </c>
      <c r="T420" s="197">
        <f>S420*H420</f>
        <v>0</v>
      </c>
      <c r="U420" s="111"/>
      <c r="V420" s="111"/>
      <c r="W420" s="29"/>
      <c r="X420" s="29"/>
      <c r="Y420" s="29"/>
      <c r="Z420" s="29"/>
      <c r="AA420" s="29"/>
      <c r="AB420" s="29"/>
      <c r="AC420" s="29"/>
      <c r="AD420" s="29"/>
      <c r="AE420" s="29"/>
      <c r="AR420" s="99" t="s">
        <v>211</v>
      </c>
      <c r="AT420" s="99" t="s">
        <v>207</v>
      </c>
      <c r="AU420" s="99" t="s">
        <v>83</v>
      </c>
      <c r="AY420" s="18" t="s">
        <v>204</v>
      </c>
      <c r="BE420" s="100">
        <f>IF(N420="základní",J420,0)</f>
        <v>0</v>
      </c>
      <c r="BF420" s="100">
        <f>IF(N420="snížená",J420,0)</f>
        <v>0</v>
      </c>
      <c r="BG420" s="100">
        <f>IF(N420="zákl. přenesená",J420,0)</f>
        <v>0</v>
      </c>
      <c r="BH420" s="100">
        <f>IF(N420="sníž. přenesená",J420,0)</f>
        <v>0</v>
      </c>
      <c r="BI420" s="100">
        <f>IF(N420="nulová",J420,0)</f>
        <v>0</v>
      </c>
      <c r="BJ420" s="18" t="s">
        <v>81</v>
      </c>
      <c r="BK420" s="100">
        <f>ROUND(I420*H420,2)</f>
        <v>0</v>
      </c>
      <c r="BL420" s="18" t="s">
        <v>211</v>
      </c>
      <c r="BM420" s="99" t="s">
        <v>1763</v>
      </c>
    </row>
    <row r="421" spans="1:65" s="2" customFormat="1" ht="24.2" customHeight="1" x14ac:dyDescent="0.2">
      <c r="A421" s="111"/>
      <c r="B421" s="112"/>
      <c r="C421" s="187" t="s">
        <v>974</v>
      </c>
      <c r="D421" s="187" t="s">
        <v>207</v>
      </c>
      <c r="E421" s="188" t="s">
        <v>4777</v>
      </c>
      <c r="F421" s="189" t="s">
        <v>4778</v>
      </c>
      <c r="G421" s="190" t="s">
        <v>282</v>
      </c>
      <c r="H421" s="191">
        <v>28</v>
      </c>
      <c r="I421" s="192"/>
      <c r="J421" s="192">
        <f>ROUND(I421*H421,2)</f>
        <v>0</v>
      </c>
      <c r="K421" s="193"/>
      <c r="L421" s="112"/>
      <c r="M421" s="194" t="s">
        <v>1</v>
      </c>
      <c r="N421" s="195" t="s">
        <v>40</v>
      </c>
      <c r="O421" s="196">
        <v>0</v>
      </c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U421" s="111"/>
      <c r="V421" s="111"/>
      <c r="W421" s="29"/>
      <c r="X421" s="29"/>
      <c r="Y421" s="29"/>
      <c r="Z421" s="29"/>
      <c r="AA421" s="29"/>
      <c r="AB421" s="29"/>
      <c r="AC421" s="29"/>
      <c r="AD421" s="29"/>
      <c r="AE421" s="29"/>
      <c r="AR421" s="99" t="s">
        <v>211</v>
      </c>
      <c r="AT421" s="99" t="s">
        <v>207</v>
      </c>
      <c r="AU421" s="99" t="s">
        <v>83</v>
      </c>
      <c r="AY421" s="18" t="s">
        <v>204</v>
      </c>
      <c r="BE421" s="100">
        <f>IF(N421="základní",J421,0)</f>
        <v>0</v>
      </c>
      <c r="BF421" s="100">
        <f>IF(N421="snížená",J421,0)</f>
        <v>0</v>
      </c>
      <c r="BG421" s="100">
        <f>IF(N421="zákl. přenesená",J421,0)</f>
        <v>0</v>
      </c>
      <c r="BH421" s="100">
        <f>IF(N421="sníž. přenesená",J421,0)</f>
        <v>0</v>
      </c>
      <c r="BI421" s="100">
        <f>IF(N421="nulová",J421,0)</f>
        <v>0</v>
      </c>
      <c r="BJ421" s="18" t="s">
        <v>81</v>
      </c>
      <c r="BK421" s="100">
        <f>ROUND(I421*H421,2)</f>
        <v>0</v>
      </c>
      <c r="BL421" s="18" t="s">
        <v>211</v>
      </c>
      <c r="BM421" s="99" t="s">
        <v>1768</v>
      </c>
    </row>
    <row r="422" spans="1:65" s="2" customFormat="1" ht="33" customHeight="1" x14ac:dyDescent="0.2">
      <c r="A422" s="111"/>
      <c r="B422" s="112"/>
      <c r="C422" s="187" t="s">
        <v>1769</v>
      </c>
      <c r="D422" s="187" t="s">
        <v>207</v>
      </c>
      <c r="E422" s="188" t="s">
        <v>4779</v>
      </c>
      <c r="F422" s="189" t="s">
        <v>4780</v>
      </c>
      <c r="G422" s="190" t="s">
        <v>282</v>
      </c>
      <c r="H422" s="191">
        <v>2</v>
      </c>
      <c r="I422" s="192"/>
      <c r="J422" s="192">
        <f>ROUND(I422*H422,2)</f>
        <v>0</v>
      </c>
      <c r="K422" s="193"/>
      <c r="L422" s="112"/>
      <c r="M422" s="194" t="s">
        <v>1</v>
      </c>
      <c r="N422" s="195" t="s">
        <v>40</v>
      </c>
      <c r="O422" s="196">
        <v>0</v>
      </c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111"/>
      <c r="V422" s="111"/>
      <c r="W422" s="29"/>
      <c r="X422" s="29"/>
      <c r="Y422" s="29"/>
      <c r="Z422" s="29"/>
      <c r="AA422" s="29"/>
      <c r="AB422" s="29"/>
      <c r="AC422" s="29"/>
      <c r="AD422" s="29"/>
      <c r="AE422" s="29"/>
      <c r="AR422" s="99" t="s">
        <v>211</v>
      </c>
      <c r="AT422" s="99" t="s">
        <v>207</v>
      </c>
      <c r="AU422" s="99" t="s">
        <v>83</v>
      </c>
      <c r="AY422" s="18" t="s">
        <v>204</v>
      </c>
      <c r="BE422" s="100">
        <f>IF(N422="základní",J422,0)</f>
        <v>0</v>
      </c>
      <c r="BF422" s="100">
        <f>IF(N422="snížená",J422,0)</f>
        <v>0</v>
      </c>
      <c r="BG422" s="100">
        <f>IF(N422="zákl. přenesená",J422,0)</f>
        <v>0</v>
      </c>
      <c r="BH422" s="100">
        <f>IF(N422="sníž. přenesená",J422,0)</f>
        <v>0</v>
      </c>
      <c r="BI422" s="100">
        <f>IF(N422="nulová",J422,0)</f>
        <v>0</v>
      </c>
      <c r="BJ422" s="18" t="s">
        <v>81</v>
      </c>
      <c r="BK422" s="100">
        <f>ROUND(I422*H422,2)</f>
        <v>0</v>
      </c>
      <c r="BL422" s="18" t="s">
        <v>211</v>
      </c>
      <c r="BM422" s="99" t="s">
        <v>1772</v>
      </c>
    </row>
    <row r="423" spans="1:65" s="2" customFormat="1" ht="37.9" customHeight="1" x14ac:dyDescent="0.2">
      <c r="A423" s="111"/>
      <c r="B423" s="112"/>
      <c r="C423" s="215" t="s">
        <v>981</v>
      </c>
      <c r="D423" s="215" t="s">
        <v>1071</v>
      </c>
      <c r="E423" s="216" t="s">
        <v>4781</v>
      </c>
      <c r="F423" s="217" t="s">
        <v>4782</v>
      </c>
      <c r="G423" s="218" t="s">
        <v>282</v>
      </c>
      <c r="H423" s="219">
        <v>2</v>
      </c>
      <c r="I423" s="220"/>
      <c r="J423" s="220">
        <f>ROUND(I423*H423,2)</f>
        <v>0</v>
      </c>
      <c r="K423" s="221"/>
      <c r="L423" s="222"/>
      <c r="M423" s="223" t="s">
        <v>1</v>
      </c>
      <c r="N423" s="224" t="s">
        <v>40</v>
      </c>
      <c r="O423" s="196">
        <v>0</v>
      </c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U423" s="111"/>
      <c r="V423" s="111"/>
      <c r="W423" s="29"/>
      <c r="X423" s="29"/>
      <c r="Y423" s="29"/>
      <c r="Z423" s="29"/>
      <c r="AA423" s="29"/>
      <c r="AB423" s="29"/>
      <c r="AC423" s="29"/>
      <c r="AD423" s="29"/>
      <c r="AE423" s="29"/>
      <c r="AR423" s="99" t="s">
        <v>278</v>
      </c>
      <c r="AT423" s="99" t="s">
        <v>1071</v>
      </c>
      <c r="AU423" s="99" t="s">
        <v>83</v>
      </c>
      <c r="AY423" s="18" t="s">
        <v>204</v>
      </c>
      <c r="BE423" s="100">
        <f>IF(N423="základní",J423,0)</f>
        <v>0</v>
      </c>
      <c r="BF423" s="100">
        <f>IF(N423="snížená",J423,0)</f>
        <v>0</v>
      </c>
      <c r="BG423" s="100">
        <f>IF(N423="zákl. přenesená",J423,0)</f>
        <v>0</v>
      </c>
      <c r="BH423" s="100">
        <f>IF(N423="sníž. přenesená",J423,0)</f>
        <v>0</v>
      </c>
      <c r="BI423" s="100">
        <f>IF(N423="nulová",J423,0)</f>
        <v>0</v>
      </c>
      <c r="BJ423" s="18" t="s">
        <v>81</v>
      </c>
      <c r="BK423" s="100">
        <f>ROUND(I423*H423,2)</f>
        <v>0</v>
      </c>
      <c r="BL423" s="18" t="s">
        <v>211</v>
      </c>
      <c r="BM423" s="99" t="s">
        <v>1777</v>
      </c>
    </row>
    <row r="424" spans="1:65" s="2" customFormat="1" ht="24.2" customHeight="1" x14ac:dyDescent="0.2">
      <c r="A424" s="111"/>
      <c r="B424" s="112"/>
      <c r="C424" s="215" t="s">
        <v>1796</v>
      </c>
      <c r="D424" s="215" t="s">
        <v>1071</v>
      </c>
      <c r="E424" s="216" t="s">
        <v>4783</v>
      </c>
      <c r="F424" s="217" t="s">
        <v>4784</v>
      </c>
      <c r="G424" s="218" t="s">
        <v>1</v>
      </c>
      <c r="H424" s="219">
        <v>1</v>
      </c>
      <c r="I424" s="220"/>
      <c r="J424" s="220">
        <f>ROUND(I424*H424,2)</f>
        <v>0</v>
      </c>
      <c r="K424" s="221"/>
      <c r="L424" s="222"/>
      <c r="M424" s="223" t="s">
        <v>1</v>
      </c>
      <c r="N424" s="224" t="s">
        <v>40</v>
      </c>
      <c r="O424" s="196">
        <v>0</v>
      </c>
      <c r="P424" s="196">
        <f>O424*H424</f>
        <v>0</v>
      </c>
      <c r="Q424" s="196">
        <v>0</v>
      </c>
      <c r="R424" s="196">
        <f>Q424*H424</f>
        <v>0</v>
      </c>
      <c r="S424" s="196">
        <v>0</v>
      </c>
      <c r="T424" s="197">
        <f>S424*H424</f>
        <v>0</v>
      </c>
      <c r="U424" s="111"/>
      <c r="V424" s="111"/>
      <c r="W424" s="29"/>
      <c r="X424" s="29"/>
      <c r="Y424" s="29"/>
      <c r="Z424" s="29"/>
      <c r="AA424" s="29"/>
      <c r="AB424" s="29"/>
      <c r="AC424" s="29"/>
      <c r="AD424" s="29"/>
      <c r="AE424" s="29"/>
      <c r="AR424" s="99" t="s">
        <v>278</v>
      </c>
      <c r="AT424" s="99" t="s">
        <v>1071</v>
      </c>
      <c r="AU424" s="99" t="s">
        <v>83</v>
      </c>
      <c r="AY424" s="18" t="s">
        <v>204</v>
      </c>
      <c r="BE424" s="100">
        <f>IF(N424="základní",J424,0)</f>
        <v>0</v>
      </c>
      <c r="BF424" s="100">
        <f>IF(N424="snížená",J424,0)</f>
        <v>0</v>
      </c>
      <c r="BG424" s="100">
        <f>IF(N424="zákl. přenesená",J424,0)</f>
        <v>0</v>
      </c>
      <c r="BH424" s="100">
        <f>IF(N424="sníž. přenesená",J424,0)</f>
        <v>0</v>
      </c>
      <c r="BI424" s="100">
        <f>IF(N424="nulová",J424,0)</f>
        <v>0</v>
      </c>
      <c r="BJ424" s="18" t="s">
        <v>81</v>
      </c>
      <c r="BK424" s="100">
        <f>ROUND(I424*H424,2)</f>
        <v>0</v>
      </c>
      <c r="BL424" s="18" t="s">
        <v>211</v>
      </c>
      <c r="BM424" s="99" t="s">
        <v>1799</v>
      </c>
    </row>
    <row r="425" spans="1:65" s="12" customFormat="1" ht="25.9" customHeight="1" x14ac:dyDescent="0.2">
      <c r="A425" s="176"/>
      <c r="B425" s="177"/>
      <c r="C425" s="176"/>
      <c r="D425" s="178" t="s">
        <v>74</v>
      </c>
      <c r="E425" s="179" t="s">
        <v>1071</v>
      </c>
      <c r="F425" s="179" t="s">
        <v>4295</v>
      </c>
      <c r="G425" s="176"/>
      <c r="H425" s="176"/>
      <c r="I425" s="176"/>
      <c r="J425" s="180">
        <f>BK425</f>
        <v>0</v>
      </c>
      <c r="K425" s="176"/>
      <c r="L425" s="177"/>
      <c r="M425" s="181"/>
      <c r="N425" s="182"/>
      <c r="O425" s="182"/>
      <c r="P425" s="183">
        <f>P426</f>
        <v>0</v>
      </c>
      <c r="Q425" s="182"/>
      <c r="R425" s="183">
        <f>R426</f>
        <v>0</v>
      </c>
      <c r="S425" s="182"/>
      <c r="T425" s="184">
        <f>T426</f>
        <v>0</v>
      </c>
      <c r="U425" s="176"/>
      <c r="V425" s="176"/>
      <c r="AR425" s="96" t="s">
        <v>230</v>
      </c>
      <c r="AT425" s="97" t="s">
        <v>74</v>
      </c>
      <c r="AU425" s="97" t="s">
        <v>75</v>
      </c>
      <c r="AY425" s="96" t="s">
        <v>204</v>
      </c>
      <c r="BK425" s="98">
        <f>BK426</f>
        <v>0</v>
      </c>
    </row>
    <row r="426" spans="1:65" s="12" customFormat="1" ht="22.9" customHeight="1" x14ac:dyDescent="0.2">
      <c r="A426" s="176"/>
      <c r="B426" s="177"/>
      <c r="C426" s="176"/>
      <c r="D426" s="178" t="s">
        <v>74</v>
      </c>
      <c r="E426" s="185" t="s">
        <v>4296</v>
      </c>
      <c r="F426" s="185" t="s">
        <v>4297</v>
      </c>
      <c r="G426" s="176"/>
      <c r="H426" s="176"/>
      <c r="I426" s="176"/>
      <c r="J426" s="186">
        <f>BK426</f>
        <v>0</v>
      </c>
      <c r="K426" s="176"/>
      <c r="L426" s="177"/>
      <c r="M426" s="181"/>
      <c r="N426" s="182"/>
      <c r="O426" s="182"/>
      <c r="P426" s="183">
        <f>SUM(P427:P448)</f>
        <v>0</v>
      </c>
      <c r="Q426" s="182"/>
      <c r="R426" s="183">
        <f>SUM(R427:R448)</f>
        <v>0</v>
      </c>
      <c r="S426" s="182"/>
      <c r="T426" s="184">
        <f>SUM(T427:T448)</f>
        <v>0</v>
      </c>
      <c r="U426" s="176"/>
      <c r="V426" s="176"/>
      <c r="AR426" s="96" t="s">
        <v>230</v>
      </c>
      <c r="AT426" s="97" t="s">
        <v>74</v>
      </c>
      <c r="AU426" s="97" t="s">
        <v>81</v>
      </c>
      <c r="AY426" s="96" t="s">
        <v>204</v>
      </c>
      <c r="BK426" s="98">
        <f>SUM(BK427:BK448)</f>
        <v>0</v>
      </c>
    </row>
    <row r="427" spans="1:65" s="2" customFormat="1" ht="49.15" customHeight="1" x14ac:dyDescent="0.2">
      <c r="A427" s="111"/>
      <c r="B427" s="112"/>
      <c r="C427" s="187" t="s">
        <v>987</v>
      </c>
      <c r="D427" s="187" t="s">
        <v>207</v>
      </c>
      <c r="E427" s="188" t="s">
        <v>4299</v>
      </c>
      <c r="F427" s="189" t="s">
        <v>4300</v>
      </c>
      <c r="G427" s="190" t="s">
        <v>1421</v>
      </c>
      <c r="H427" s="191">
        <v>1</v>
      </c>
      <c r="I427" s="192"/>
      <c r="J427" s="192">
        <f>ROUND(I427*H427,2)</f>
        <v>0</v>
      </c>
      <c r="K427" s="193"/>
      <c r="L427" s="112"/>
      <c r="M427" s="194" t="s">
        <v>1</v>
      </c>
      <c r="N427" s="195" t="s">
        <v>40</v>
      </c>
      <c r="O427" s="196">
        <v>0</v>
      </c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111"/>
      <c r="V427" s="111"/>
      <c r="W427" s="29"/>
      <c r="X427" s="29"/>
      <c r="Y427" s="29"/>
      <c r="Z427" s="29"/>
      <c r="AA427" s="29"/>
      <c r="AB427" s="29"/>
      <c r="AC427" s="29"/>
      <c r="AD427" s="29"/>
      <c r="AE427" s="29"/>
      <c r="AR427" s="99" t="s">
        <v>529</v>
      </c>
      <c r="AT427" s="99" t="s">
        <v>207</v>
      </c>
      <c r="AU427" s="99" t="s">
        <v>83</v>
      </c>
      <c r="AY427" s="18" t="s">
        <v>204</v>
      </c>
      <c r="BE427" s="100">
        <f>IF(N427="základní",J427,0)</f>
        <v>0</v>
      </c>
      <c r="BF427" s="100">
        <f>IF(N427="snížená",J427,0)</f>
        <v>0</v>
      </c>
      <c r="BG427" s="100">
        <f>IF(N427="zákl. přenesená",J427,0)</f>
        <v>0</v>
      </c>
      <c r="BH427" s="100">
        <f>IF(N427="sníž. přenesená",J427,0)</f>
        <v>0</v>
      </c>
      <c r="BI427" s="100">
        <f>IF(N427="nulová",J427,0)</f>
        <v>0</v>
      </c>
      <c r="BJ427" s="18" t="s">
        <v>81</v>
      </c>
      <c r="BK427" s="100">
        <f>ROUND(I427*H427,2)</f>
        <v>0</v>
      </c>
      <c r="BL427" s="18" t="s">
        <v>529</v>
      </c>
      <c r="BM427" s="99" t="s">
        <v>1803</v>
      </c>
    </row>
    <row r="428" spans="1:65" s="2" customFormat="1" ht="21.75" customHeight="1" x14ac:dyDescent="0.2">
      <c r="A428" s="111"/>
      <c r="B428" s="112"/>
      <c r="C428" s="187" t="s">
        <v>1804</v>
      </c>
      <c r="D428" s="187" t="s">
        <v>207</v>
      </c>
      <c r="E428" s="188" t="s">
        <v>4302</v>
      </c>
      <c r="F428" s="189" t="s">
        <v>4303</v>
      </c>
      <c r="G428" s="190" t="s">
        <v>4304</v>
      </c>
      <c r="H428" s="191">
        <v>0.04</v>
      </c>
      <c r="I428" s="192"/>
      <c r="J428" s="192">
        <f>ROUND(I428*H428,2)</f>
        <v>0</v>
      </c>
      <c r="K428" s="193"/>
      <c r="L428" s="112"/>
      <c r="M428" s="194" t="s">
        <v>1</v>
      </c>
      <c r="N428" s="195" t="s">
        <v>40</v>
      </c>
      <c r="O428" s="196">
        <v>0</v>
      </c>
      <c r="P428" s="196">
        <f>O428*H428</f>
        <v>0</v>
      </c>
      <c r="Q428" s="196">
        <v>0</v>
      </c>
      <c r="R428" s="196">
        <f>Q428*H428</f>
        <v>0</v>
      </c>
      <c r="S428" s="196">
        <v>0</v>
      </c>
      <c r="T428" s="197">
        <f>S428*H428</f>
        <v>0</v>
      </c>
      <c r="U428" s="111"/>
      <c r="V428" s="111"/>
      <c r="W428" s="29"/>
      <c r="X428" s="29"/>
      <c r="Y428" s="29"/>
      <c r="Z428" s="29"/>
      <c r="AA428" s="29"/>
      <c r="AB428" s="29"/>
      <c r="AC428" s="29"/>
      <c r="AD428" s="29"/>
      <c r="AE428" s="29"/>
      <c r="AR428" s="99" t="s">
        <v>529</v>
      </c>
      <c r="AT428" s="99" t="s">
        <v>207</v>
      </c>
      <c r="AU428" s="99" t="s">
        <v>83</v>
      </c>
      <c r="AY428" s="18" t="s">
        <v>204</v>
      </c>
      <c r="BE428" s="100">
        <f>IF(N428="základní",J428,0)</f>
        <v>0</v>
      </c>
      <c r="BF428" s="100">
        <f>IF(N428="snížená",J428,0)</f>
        <v>0</v>
      </c>
      <c r="BG428" s="100">
        <f>IF(N428="zákl. přenesená",J428,0)</f>
        <v>0</v>
      </c>
      <c r="BH428" s="100">
        <f>IF(N428="sníž. přenesená",J428,0)</f>
        <v>0</v>
      </c>
      <c r="BI428" s="100">
        <f>IF(N428="nulová",J428,0)</f>
        <v>0</v>
      </c>
      <c r="BJ428" s="18" t="s">
        <v>81</v>
      </c>
      <c r="BK428" s="100">
        <f>ROUND(I428*H428,2)</f>
        <v>0</v>
      </c>
      <c r="BL428" s="18" t="s">
        <v>529</v>
      </c>
      <c r="BM428" s="99" t="s">
        <v>1807</v>
      </c>
    </row>
    <row r="429" spans="1:65" s="2" customFormat="1" ht="66.75" customHeight="1" x14ac:dyDescent="0.2">
      <c r="A429" s="111"/>
      <c r="B429" s="112"/>
      <c r="C429" s="187" t="s">
        <v>991</v>
      </c>
      <c r="D429" s="187" t="s">
        <v>207</v>
      </c>
      <c r="E429" s="188" t="s">
        <v>4307</v>
      </c>
      <c r="F429" s="189" t="s">
        <v>4308</v>
      </c>
      <c r="G429" s="190" t="s">
        <v>367</v>
      </c>
      <c r="H429" s="191">
        <v>40</v>
      </c>
      <c r="I429" s="192"/>
      <c r="J429" s="192">
        <f>ROUND(I429*H429,2)</f>
        <v>0</v>
      </c>
      <c r="K429" s="193"/>
      <c r="L429" s="112"/>
      <c r="M429" s="194" t="s">
        <v>1</v>
      </c>
      <c r="N429" s="195" t="s">
        <v>40</v>
      </c>
      <c r="O429" s="196">
        <v>0</v>
      </c>
      <c r="P429" s="196">
        <f>O429*H429</f>
        <v>0</v>
      </c>
      <c r="Q429" s="196">
        <v>0</v>
      </c>
      <c r="R429" s="196">
        <f>Q429*H429</f>
        <v>0</v>
      </c>
      <c r="S429" s="196">
        <v>0</v>
      </c>
      <c r="T429" s="197">
        <f>S429*H429</f>
        <v>0</v>
      </c>
      <c r="U429" s="111"/>
      <c r="V429" s="111"/>
      <c r="W429" s="29"/>
      <c r="X429" s="29"/>
      <c r="Y429" s="29"/>
      <c r="Z429" s="29"/>
      <c r="AA429" s="29"/>
      <c r="AB429" s="29"/>
      <c r="AC429" s="29"/>
      <c r="AD429" s="29"/>
      <c r="AE429" s="29"/>
      <c r="AR429" s="99" t="s">
        <v>529</v>
      </c>
      <c r="AT429" s="99" t="s">
        <v>207</v>
      </c>
      <c r="AU429" s="99" t="s">
        <v>83</v>
      </c>
      <c r="AY429" s="18" t="s">
        <v>204</v>
      </c>
      <c r="BE429" s="100">
        <f>IF(N429="základní",J429,0)</f>
        <v>0</v>
      </c>
      <c r="BF429" s="100">
        <f>IF(N429="snížená",J429,0)</f>
        <v>0</v>
      </c>
      <c r="BG429" s="100">
        <f>IF(N429="zákl. přenesená",J429,0)</f>
        <v>0</v>
      </c>
      <c r="BH429" s="100">
        <f>IF(N429="sníž. přenesená",J429,0)</f>
        <v>0</v>
      </c>
      <c r="BI429" s="100">
        <f>IF(N429="nulová",J429,0)</f>
        <v>0</v>
      </c>
      <c r="BJ429" s="18" t="s">
        <v>81</v>
      </c>
      <c r="BK429" s="100">
        <f>ROUND(I429*H429,2)</f>
        <v>0</v>
      </c>
      <c r="BL429" s="18" t="s">
        <v>529</v>
      </c>
      <c r="BM429" s="99" t="s">
        <v>1811</v>
      </c>
    </row>
    <row r="430" spans="1:65" s="14" customFormat="1" x14ac:dyDescent="0.2">
      <c r="A430" s="198"/>
      <c r="B430" s="199"/>
      <c r="C430" s="198"/>
      <c r="D430" s="200" t="s">
        <v>212</v>
      </c>
      <c r="E430" s="201" t="s">
        <v>1</v>
      </c>
      <c r="F430" s="202" t="s">
        <v>4310</v>
      </c>
      <c r="G430" s="198"/>
      <c r="H430" s="203">
        <v>40</v>
      </c>
      <c r="I430" s="198"/>
      <c r="J430" s="198"/>
      <c r="K430" s="198"/>
      <c r="L430" s="199"/>
      <c r="M430" s="204"/>
      <c r="N430" s="205"/>
      <c r="O430" s="205"/>
      <c r="P430" s="205"/>
      <c r="Q430" s="205"/>
      <c r="R430" s="205"/>
      <c r="S430" s="205"/>
      <c r="T430" s="206"/>
      <c r="U430" s="198"/>
      <c r="V430" s="198"/>
      <c r="AT430" s="102" t="s">
        <v>212</v>
      </c>
      <c r="AU430" s="102" t="s">
        <v>83</v>
      </c>
      <c r="AV430" s="14" t="s">
        <v>83</v>
      </c>
      <c r="AW430" s="14" t="s">
        <v>32</v>
      </c>
      <c r="AX430" s="14" t="s">
        <v>75</v>
      </c>
      <c r="AY430" s="102" t="s">
        <v>204</v>
      </c>
    </row>
    <row r="431" spans="1:65" s="15" customFormat="1" x14ac:dyDescent="0.2">
      <c r="A431" s="207"/>
      <c r="B431" s="208"/>
      <c r="C431" s="207"/>
      <c r="D431" s="200" t="s">
        <v>212</v>
      </c>
      <c r="E431" s="209" t="s">
        <v>1</v>
      </c>
      <c r="F431" s="210" t="s">
        <v>227</v>
      </c>
      <c r="G431" s="207"/>
      <c r="H431" s="211">
        <v>40</v>
      </c>
      <c r="I431" s="207"/>
      <c r="J431" s="207"/>
      <c r="K431" s="207"/>
      <c r="L431" s="208"/>
      <c r="M431" s="212"/>
      <c r="N431" s="213"/>
      <c r="O431" s="213"/>
      <c r="P431" s="213"/>
      <c r="Q431" s="213"/>
      <c r="R431" s="213"/>
      <c r="S431" s="213"/>
      <c r="T431" s="214"/>
      <c r="U431" s="207"/>
      <c r="V431" s="207"/>
      <c r="AT431" s="103" t="s">
        <v>212</v>
      </c>
      <c r="AU431" s="103" t="s">
        <v>83</v>
      </c>
      <c r="AV431" s="15" t="s">
        <v>211</v>
      </c>
      <c r="AW431" s="15" t="s">
        <v>32</v>
      </c>
      <c r="AX431" s="15" t="s">
        <v>81</v>
      </c>
      <c r="AY431" s="103" t="s">
        <v>204</v>
      </c>
    </row>
    <row r="432" spans="1:65" s="2" customFormat="1" ht="37.9" customHeight="1" x14ac:dyDescent="0.2">
      <c r="A432" s="111"/>
      <c r="B432" s="112"/>
      <c r="C432" s="187" t="s">
        <v>1813</v>
      </c>
      <c r="D432" s="187" t="s">
        <v>207</v>
      </c>
      <c r="E432" s="188" t="s">
        <v>4316</v>
      </c>
      <c r="F432" s="189" t="s">
        <v>4317</v>
      </c>
      <c r="G432" s="190" t="s">
        <v>367</v>
      </c>
      <c r="H432" s="191">
        <v>40</v>
      </c>
      <c r="I432" s="192"/>
      <c r="J432" s="192">
        <f t="shared" ref="J432:J444" si="80">ROUND(I432*H432,2)</f>
        <v>0</v>
      </c>
      <c r="K432" s="193"/>
      <c r="L432" s="112"/>
      <c r="M432" s="194" t="s">
        <v>1</v>
      </c>
      <c r="N432" s="195" t="s">
        <v>40</v>
      </c>
      <c r="O432" s="196">
        <v>0</v>
      </c>
      <c r="P432" s="196">
        <f t="shared" ref="P432:P444" si="81">O432*H432</f>
        <v>0</v>
      </c>
      <c r="Q432" s="196">
        <v>0</v>
      </c>
      <c r="R432" s="196">
        <f t="shared" ref="R432:R444" si="82">Q432*H432</f>
        <v>0</v>
      </c>
      <c r="S432" s="196">
        <v>0</v>
      </c>
      <c r="T432" s="197">
        <f t="shared" ref="T432:T444" si="83">S432*H432</f>
        <v>0</v>
      </c>
      <c r="U432" s="111"/>
      <c r="V432" s="111"/>
      <c r="W432" s="29"/>
      <c r="X432" s="29"/>
      <c r="Y432" s="29"/>
      <c r="Z432" s="29"/>
      <c r="AA432" s="29"/>
      <c r="AB432" s="29"/>
      <c r="AC432" s="29"/>
      <c r="AD432" s="29"/>
      <c r="AE432" s="29"/>
      <c r="AR432" s="99" t="s">
        <v>529</v>
      </c>
      <c r="AT432" s="99" t="s">
        <v>207</v>
      </c>
      <c r="AU432" s="99" t="s">
        <v>83</v>
      </c>
      <c r="AY432" s="18" t="s">
        <v>204</v>
      </c>
      <c r="BE432" s="100">
        <f t="shared" ref="BE432:BE444" si="84">IF(N432="základní",J432,0)</f>
        <v>0</v>
      </c>
      <c r="BF432" s="100">
        <f t="shared" ref="BF432:BF444" si="85">IF(N432="snížená",J432,0)</f>
        <v>0</v>
      </c>
      <c r="BG432" s="100">
        <f t="shared" ref="BG432:BG444" si="86">IF(N432="zákl. přenesená",J432,0)</f>
        <v>0</v>
      </c>
      <c r="BH432" s="100">
        <f t="shared" ref="BH432:BH444" si="87">IF(N432="sníž. přenesená",J432,0)</f>
        <v>0</v>
      </c>
      <c r="BI432" s="100">
        <f t="shared" ref="BI432:BI444" si="88">IF(N432="nulová",J432,0)</f>
        <v>0</v>
      </c>
      <c r="BJ432" s="18" t="s">
        <v>81</v>
      </c>
      <c r="BK432" s="100">
        <f t="shared" ref="BK432:BK444" si="89">ROUND(I432*H432,2)</f>
        <v>0</v>
      </c>
      <c r="BL432" s="18" t="s">
        <v>529</v>
      </c>
      <c r="BM432" s="99" t="s">
        <v>1816</v>
      </c>
    </row>
    <row r="433" spans="1:65" s="2" customFormat="1" ht="24.2" customHeight="1" x14ac:dyDescent="0.2">
      <c r="A433" s="111"/>
      <c r="B433" s="112"/>
      <c r="C433" s="187" t="s">
        <v>996</v>
      </c>
      <c r="D433" s="187" t="s">
        <v>207</v>
      </c>
      <c r="E433" s="188" t="s">
        <v>4319</v>
      </c>
      <c r="F433" s="189" t="s">
        <v>4320</v>
      </c>
      <c r="G433" s="190" t="s">
        <v>210</v>
      </c>
      <c r="H433" s="191">
        <v>20</v>
      </c>
      <c r="I433" s="192"/>
      <c r="J433" s="192">
        <f t="shared" si="80"/>
        <v>0</v>
      </c>
      <c r="K433" s="193"/>
      <c r="L433" s="112"/>
      <c r="M433" s="194" t="s">
        <v>1</v>
      </c>
      <c r="N433" s="195" t="s">
        <v>40</v>
      </c>
      <c r="O433" s="196">
        <v>0</v>
      </c>
      <c r="P433" s="196">
        <f t="shared" si="81"/>
        <v>0</v>
      </c>
      <c r="Q433" s="196">
        <v>0</v>
      </c>
      <c r="R433" s="196">
        <f t="shared" si="82"/>
        <v>0</v>
      </c>
      <c r="S433" s="196">
        <v>0</v>
      </c>
      <c r="T433" s="197">
        <f t="shared" si="83"/>
        <v>0</v>
      </c>
      <c r="U433" s="111"/>
      <c r="V433" s="111"/>
      <c r="W433" s="29"/>
      <c r="X433" s="29"/>
      <c r="Y433" s="29"/>
      <c r="Z433" s="29"/>
      <c r="AA433" s="29"/>
      <c r="AB433" s="29"/>
      <c r="AC433" s="29"/>
      <c r="AD433" s="29"/>
      <c r="AE433" s="29"/>
      <c r="AR433" s="99" t="s">
        <v>529</v>
      </c>
      <c r="AT433" s="99" t="s">
        <v>207</v>
      </c>
      <c r="AU433" s="99" t="s">
        <v>83</v>
      </c>
      <c r="AY433" s="18" t="s">
        <v>204</v>
      </c>
      <c r="BE433" s="100">
        <f t="shared" si="84"/>
        <v>0</v>
      </c>
      <c r="BF433" s="100">
        <f t="shared" si="85"/>
        <v>0</v>
      </c>
      <c r="BG433" s="100">
        <f t="shared" si="86"/>
        <v>0</v>
      </c>
      <c r="BH433" s="100">
        <f t="shared" si="87"/>
        <v>0</v>
      </c>
      <c r="BI433" s="100">
        <f t="shared" si="88"/>
        <v>0</v>
      </c>
      <c r="BJ433" s="18" t="s">
        <v>81</v>
      </c>
      <c r="BK433" s="100">
        <f t="shared" si="89"/>
        <v>0</v>
      </c>
      <c r="BL433" s="18" t="s">
        <v>529</v>
      </c>
      <c r="BM433" s="99" t="s">
        <v>1820</v>
      </c>
    </row>
    <row r="434" spans="1:65" s="2" customFormat="1" ht="44.25" customHeight="1" x14ac:dyDescent="0.2">
      <c r="A434" s="111"/>
      <c r="B434" s="112"/>
      <c r="C434" s="187" t="s">
        <v>1829</v>
      </c>
      <c r="D434" s="187" t="s">
        <v>207</v>
      </c>
      <c r="E434" s="188" t="s">
        <v>4323</v>
      </c>
      <c r="F434" s="189" t="s">
        <v>4324</v>
      </c>
      <c r="G434" s="190" t="s">
        <v>349</v>
      </c>
      <c r="H434" s="191">
        <v>4</v>
      </c>
      <c r="I434" s="192"/>
      <c r="J434" s="192">
        <f t="shared" si="80"/>
        <v>0</v>
      </c>
      <c r="K434" s="193"/>
      <c r="L434" s="112"/>
      <c r="M434" s="194" t="s">
        <v>1</v>
      </c>
      <c r="N434" s="195" t="s">
        <v>40</v>
      </c>
      <c r="O434" s="196">
        <v>0</v>
      </c>
      <c r="P434" s="196">
        <f t="shared" si="81"/>
        <v>0</v>
      </c>
      <c r="Q434" s="196">
        <v>0</v>
      </c>
      <c r="R434" s="196">
        <f t="shared" si="82"/>
        <v>0</v>
      </c>
      <c r="S434" s="196">
        <v>0</v>
      </c>
      <c r="T434" s="197">
        <f t="shared" si="83"/>
        <v>0</v>
      </c>
      <c r="U434" s="111"/>
      <c r="V434" s="111"/>
      <c r="W434" s="29"/>
      <c r="X434" s="29"/>
      <c r="Y434" s="29"/>
      <c r="Z434" s="29"/>
      <c r="AA434" s="29"/>
      <c r="AB434" s="29"/>
      <c r="AC434" s="29"/>
      <c r="AD434" s="29"/>
      <c r="AE434" s="29"/>
      <c r="AR434" s="99" t="s">
        <v>529</v>
      </c>
      <c r="AT434" s="99" t="s">
        <v>207</v>
      </c>
      <c r="AU434" s="99" t="s">
        <v>83</v>
      </c>
      <c r="AY434" s="18" t="s">
        <v>204</v>
      </c>
      <c r="BE434" s="100">
        <f t="shared" si="84"/>
        <v>0</v>
      </c>
      <c r="BF434" s="100">
        <f t="shared" si="85"/>
        <v>0</v>
      </c>
      <c r="BG434" s="100">
        <f t="shared" si="86"/>
        <v>0</v>
      </c>
      <c r="BH434" s="100">
        <f t="shared" si="87"/>
        <v>0</v>
      </c>
      <c r="BI434" s="100">
        <f t="shared" si="88"/>
        <v>0</v>
      </c>
      <c r="BJ434" s="18" t="s">
        <v>81</v>
      </c>
      <c r="BK434" s="100">
        <f t="shared" si="89"/>
        <v>0</v>
      </c>
      <c r="BL434" s="18" t="s">
        <v>529</v>
      </c>
      <c r="BM434" s="99" t="s">
        <v>1832</v>
      </c>
    </row>
    <row r="435" spans="1:65" s="2" customFormat="1" ht="37.9" customHeight="1" x14ac:dyDescent="0.2">
      <c r="A435" s="111"/>
      <c r="B435" s="112"/>
      <c r="C435" s="187" t="s">
        <v>1010</v>
      </c>
      <c r="D435" s="187" t="s">
        <v>207</v>
      </c>
      <c r="E435" s="188" t="s">
        <v>4330</v>
      </c>
      <c r="F435" s="189" t="s">
        <v>4331</v>
      </c>
      <c r="G435" s="190" t="s">
        <v>282</v>
      </c>
      <c r="H435" s="191">
        <v>49</v>
      </c>
      <c r="I435" s="192"/>
      <c r="J435" s="192">
        <f t="shared" si="80"/>
        <v>0</v>
      </c>
      <c r="K435" s="193"/>
      <c r="L435" s="112"/>
      <c r="M435" s="194" t="s">
        <v>1</v>
      </c>
      <c r="N435" s="195" t="s">
        <v>40</v>
      </c>
      <c r="O435" s="196">
        <v>0</v>
      </c>
      <c r="P435" s="196">
        <f t="shared" si="81"/>
        <v>0</v>
      </c>
      <c r="Q435" s="196">
        <v>0</v>
      </c>
      <c r="R435" s="196">
        <f t="shared" si="82"/>
        <v>0</v>
      </c>
      <c r="S435" s="196">
        <v>0</v>
      </c>
      <c r="T435" s="197">
        <f t="shared" si="83"/>
        <v>0</v>
      </c>
      <c r="U435" s="111"/>
      <c r="V435" s="111"/>
      <c r="W435" s="29"/>
      <c r="X435" s="29"/>
      <c r="Y435" s="29"/>
      <c r="Z435" s="29"/>
      <c r="AA435" s="29"/>
      <c r="AB435" s="29"/>
      <c r="AC435" s="29"/>
      <c r="AD435" s="29"/>
      <c r="AE435" s="29"/>
      <c r="AR435" s="99" t="s">
        <v>529</v>
      </c>
      <c r="AT435" s="99" t="s">
        <v>207</v>
      </c>
      <c r="AU435" s="99" t="s">
        <v>83</v>
      </c>
      <c r="AY435" s="18" t="s">
        <v>204</v>
      </c>
      <c r="BE435" s="100">
        <f t="shared" si="84"/>
        <v>0</v>
      </c>
      <c r="BF435" s="100">
        <f t="shared" si="85"/>
        <v>0</v>
      </c>
      <c r="BG435" s="100">
        <f t="shared" si="86"/>
        <v>0</v>
      </c>
      <c r="BH435" s="100">
        <f t="shared" si="87"/>
        <v>0</v>
      </c>
      <c r="BI435" s="100">
        <f t="shared" si="88"/>
        <v>0</v>
      </c>
      <c r="BJ435" s="18" t="s">
        <v>81</v>
      </c>
      <c r="BK435" s="100">
        <f t="shared" si="89"/>
        <v>0</v>
      </c>
      <c r="BL435" s="18" t="s">
        <v>529</v>
      </c>
      <c r="BM435" s="99" t="s">
        <v>1837</v>
      </c>
    </row>
    <row r="436" spans="1:65" s="2" customFormat="1" ht="44.25" customHeight="1" x14ac:dyDescent="0.2">
      <c r="A436" s="111"/>
      <c r="B436" s="112"/>
      <c r="C436" s="187" t="s">
        <v>1838</v>
      </c>
      <c r="D436" s="187" t="s">
        <v>207</v>
      </c>
      <c r="E436" s="188" t="s">
        <v>4333</v>
      </c>
      <c r="F436" s="189" t="s">
        <v>4334</v>
      </c>
      <c r="G436" s="190" t="s">
        <v>282</v>
      </c>
      <c r="H436" s="191">
        <v>154</v>
      </c>
      <c r="I436" s="192"/>
      <c r="J436" s="192">
        <f t="shared" si="80"/>
        <v>0</v>
      </c>
      <c r="K436" s="193"/>
      <c r="L436" s="112"/>
      <c r="M436" s="194" t="s">
        <v>1</v>
      </c>
      <c r="N436" s="195" t="s">
        <v>40</v>
      </c>
      <c r="O436" s="196">
        <v>0</v>
      </c>
      <c r="P436" s="196">
        <f t="shared" si="81"/>
        <v>0</v>
      </c>
      <c r="Q436" s="196">
        <v>0</v>
      </c>
      <c r="R436" s="196">
        <f t="shared" si="82"/>
        <v>0</v>
      </c>
      <c r="S436" s="196">
        <v>0</v>
      </c>
      <c r="T436" s="197">
        <f t="shared" si="83"/>
        <v>0</v>
      </c>
      <c r="U436" s="111"/>
      <c r="V436" s="111"/>
      <c r="W436" s="29"/>
      <c r="X436" s="29"/>
      <c r="Y436" s="29"/>
      <c r="Z436" s="29"/>
      <c r="AA436" s="29"/>
      <c r="AB436" s="29"/>
      <c r="AC436" s="29"/>
      <c r="AD436" s="29"/>
      <c r="AE436" s="29"/>
      <c r="AR436" s="99" t="s">
        <v>529</v>
      </c>
      <c r="AT436" s="99" t="s">
        <v>207</v>
      </c>
      <c r="AU436" s="99" t="s">
        <v>83</v>
      </c>
      <c r="AY436" s="18" t="s">
        <v>204</v>
      </c>
      <c r="BE436" s="100">
        <f t="shared" si="84"/>
        <v>0</v>
      </c>
      <c r="BF436" s="100">
        <f t="shared" si="85"/>
        <v>0</v>
      </c>
      <c r="BG436" s="100">
        <f t="shared" si="86"/>
        <v>0</v>
      </c>
      <c r="BH436" s="100">
        <f t="shared" si="87"/>
        <v>0</v>
      </c>
      <c r="BI436" s="100">
        <f t="shared" si="88"/>
        <v>0</v>
      </c>
      <c r="BJ436" s="18" t="s">
        <v>81</v>
      </c>
      <c r="BK436" s="100">
        <f t="shared" si="89"/>
        <v>0</v>
      </c>
      <c r="BL436" s="18" t="s">
        <v>529</v>
      </c>
      <c r="BM436" s="99" t="s">
        <v>1841</v>
      </c>
    </row>
    <row r="437" spans="1:65" s="2" customFormat="1" ht="44.25" customHeight="1" x14ac:dyDescent="0.2">
      <c r="A437" s="111"/>
      <c r="B437" s="112"/>
      <c r="C437" s="187" t="s">
        <v>1015</v>
      </c>
      <c r="D437" s="187" t="s">
        <v>207</v>
      </c>
      <c r="E437" s="188" t="s">
        <v>4337</v>
      </c>
      <c r="F437" s="189" t="s">
        <v>4338</v>
      </c>
      <c r="G437" s="190" t="s">
        <v>282</v>
      </c>
      <c r="H437" s="191">
        <v>274</v>
      </c>
      <c r="I437" s="192"/>
      <c r="J437" s="192">
        <f t="shared" si="80"/>
        <v>0</v>
      </c>
      <c r="K437" s="193"/>
      <c r="L437" s="112"/>
      <c r="M437" s="194" t="s">
        <v>1</v>
      </c>
      <c r="N437" s="195" t="s">
        <v>40</v>
      </c>
      <c r="O437" s="196">
        <v>0</v>
      </c>
      <c r="P437" s="196">
        <f t="shared" si="81"/>
        <v>0</v>
      </c>
      <c r="Q437" s="196">
        <v>0</v>
      </c>
      <c r="R437" s="196">
        <f t="shared" si="82"/>
        <v>0</v>
      </c>
      <c r="S437" s="196">
        <v>0</v>
      </c>
      <c r="T437" s="197">
        <f t="shared" si="83"/>
        <v>0</v>
      </c>
      <c r="U437" s="111"/>
      <c r="V437" s="111"/>
      <c r="W437" s="29"/>
      <c r="X437" s="29"/>
      <c r="Y437" s="29"/>
      <c r="Z437" s="29"/>
      <c r="AA437" s="29"/>
      <c r="AB437" s="29"/>
      <c r="AC437" s="29"/>
      <c r="AD437" s="29"/>
      <c r="AE437" s="29"/>
      <c r="AR437" s="99" t="s">
        <v>529</v>
      </c>
      <c r="AT437" s="99" t="s">
        <v>207</v>
      </c>
      <c r="AU437" s="99" t="s">
        <v>83</v>
      </c>
      <c r="AY437" s="18" t="s">
        <v>204</v>
      </c>
      <c r="BE437" s="100">
        <f t="shared" si="84"/>
        <v>0</v>
      </c>
      <c r="BF437" s="100">
        <f t="shared" si="85"/>
        <v>0</v>
      </c>
      <c r="BG437" s="100">
        <f t="shared" si="86"/>
        <v>0</v>
      </c>
      <c r="BH437" s="100">
        <f t="shared" si="87"/>
        <v>0</v>
      </c>
      <c r="BI437" s="100">
        <f t="shared" si="88"/>
        <v>0</v>
      </c>
      <c r="BJ437" s="18" t="s">
        <v>81</v>
      </c>
      <c r="BK437" s="100">
        <f t="shared" si="89"/>
        <v>0</v>
      </c>
      <c r="BL437" s="18" t="s">
        <v>529</v>
      </c>
      <c r="BM437" s="99" t="s">
        <v>1849</v>
      </c>
    </row>
    <row r="438" spans="1:65" s="2" customFormat="1" ht="44.25" customHeight="1" x14ac:dyDescent="0.2">
      <c r="A438" s="111"/>
      <c r="B438" s="112"/>
      <c r="C438" s="187" t="s">
        <v>1850</v>
      </c>
      <c r="D438" s="187" t="s">
        <v>207</v>
      </c>
      <c r="E438" s="188" t="s">
        <v>4785</v>
      </c>
      <c r="F438" s="189" t="s">
        <v>4786</v>
      </c>
      <c r="G438" s="190" t="s">
        <v>282</v>
      </c>
      <c r="H438" s="191">
        <v>358</v>
      </c>
      <c r="I438" s="192"/>
      <c r="J438" s="192">
        <f t="shared" si="80"/>
        <v>0</v>
      </c>
      <c r="K438" s="193"/>
      <c r="L438" s="112"/>
      <c r="M438" s="194" t="s">
        <v>1</v>
      </c>
      <c r="N438" s="195" t="s">
        <v>40</v>
      </c>
      <c r="O438" s="196">
        <v>0</v>
      </c>
      <c r="P438" s="196">
        <f t="shared" si="81"/>
        <v>0</v>
      </c>
      <c r="Q438" s="196">
        <v>0</v>
      </c>
      <c r="R438" s="196">
        <f t="shared" si="82"/>
        <v>0</v>
      </c>
      <c r="S438" s="196">
        <v>0</v>
      </c>
      <c r="T438" s="197">
        <f t="shared" si="83"/>
        <v>0</v>
      </c>
      <c r="U438" s="111"/>
      <c r="V438" s="111"/>
      <c r="W438" s="29"/>
      <c r="X438" s="29"/>
      <c r="Y438" s="29"/>
      <c r="Z438" s="29"/>
      <c r="AA438" s="29"/>
      <c r="AB438" s="29"/>
      <c r="AC438" s="29"/>
      <c r="AD438" s="29"/>
      <c r="AE438" s="29"/>
      <c r="AR438" s="99" t="s">
        <v>529</v>
      </c>
      <c r="AT438" s="99" t="s">
        <v>207</v>
      </c>
      <c r="AU438" s="99" t="s">
        <v>83</v>
      </c>
      <c r="AY438" s="18" t="s">
        <v>204</v>
      </c>
      <c r="BE438" s="100">
        <f t="shared" si="84"/>
        <v>0</v>
      </c>
      <c r="BF438" s="100">
        <f t="shared" si="85"/>
        <v>0</v>
      </c>
      <c r="BG438" s="100">
        <f t="shared" si="86"/>
        <v>0</v>
      </c>
      <c r="BH438" s="100">
        <f t="shared" si="87"/>
        <v>0</v>
      </c>
      <c r="BI438" s="100">
        <f t="shared" si="88"/>
        <v>0</v>
      </c>
      <c r="BJ438" s="18" t="s">
        <v>81</v>
      </c>
      <c r="BK438" s="100">
        <f t="shared" si="89"/>
        <v>0</v>
      </c>
      <c r="BL438" s="18" t="s">
        <v>529</v>
      </c>
      <c r="BM438" s="99" t="s">
        <v>1853</v>
      </c>
    </row>
    <row r="439" spans="1:65" s="2" customFormat="1" ht="37.9" customHeight="1" x14ac:dyDescent="0.2">
      <c r="A439" s="111"/>
      <c r="B439" s="112"/>
      <c r="C439" s="187" t="s">
        <v>1022</v>
      </c>
      <c r="D439" s="187" t="s">
        <v>207</v>
      </c>
      <c r="E439" s="188" t="s">
        <v>4340</v>
      </c>
      <c r="F439" s="189" t="s">
        <v>4341</v>
      </c>
      <c r="G439" s="190" t="s">
        <v>367</v>
      </c>
      <c r="H439" s="191">
        <v>430</v>
      </c>
      <c r="I439" s="192"/>
      <c r="J439" s="192">
        <f t="shared" si="80"/>
        <v>0</v>
      </c>
      <c r="K439" s="193"/>
      <c r="L439" s="112"/>
      <c r="M439" s="194" t="s">
        <v>1</v>
      </c>
      <c r="N439" s="195" t="s">
        <v>40</v>
      </c>
      <c r="O439" s="196">
        <v>0</v>
      </c>
      <c r="P439" s="196">
        <f t="shared" si="81"/>
        <v>0</v>
      </c>
      <c r="Q439" s="196">
        <v>0</v>
      </c>
      <c r="R439" s="196">
        <f t="shared" si="82"/>
        <v>0</v>
      </c>
      <c r="S439" s="196">
        <v>0</v>
      </c>
      <c r="T439" s="197">
        <f t="shared" si="83"/>
        <v>0</v>
      </c>
      <c r="U439" s="111"/>
      <c r="V439" s="111"/>
      <c r="W439" s="29"/>
      <c r="X439" s="29"/>
      <c r="Y439" s="29"/>
      <c r="Z439" s="29"/>
      <c r="AA439" s="29"/>
      <c r="AB439" s="29"/>
      <c r="AC439" s="29"/>
      <c r="AD439" s="29"/>
      <c r="AE439" s="29"/>
      <c r="AR439" s="99" t="s">
        <v>529</v>
      </c>
      <c r="AT439" s="99" t="s">
        <v>207</v>
      </c>
      <c r="AU439" s="99" t="s">
        <v>83</v>
      </c>
      <c r="AY439" s="18" t="s">
        <v>204</v>
      </c>
      <c r="BE439" s="100">
        <f t="shared" si="84"/>
        <v>0</v>
      </c>
      <c r="BF439" s="100">
        <f t="shared" si="85"/>
        <v>0</v>
      </c>
      <c r="BG439" s="100">
        <f t="shared" si="86"/>
        <v>0</v>
      </c>
      <c r="BH439" s="100">
        <f t="shared" si="87"/>
        <v>0</v>
      </c>
      <c r="BI439" s="100">
        <f t="shared" si="88"/>
        <v>0</v>
      </c>
      <c r="BJ439" s="18" t="s">
        <v>81</v>
      </c>
      <c r="BK439" s="100">
        <f t="shared" si="89"/>
        <v>0</v>
      </c>
      <c r="BL439" s="18" t="s">
        <v>529</v>
      </c>
      <c r="BM439" s="99" t="s">
        <v>1856</v>
      </c>
    </row>
    <row r="440" spans="1:65" s="2" customFormat="1" ht="37.9" customHeight="1" x14ac:dyDescent="0.2">
      <c r="A440" s="111"/>
      <c r="B440" s="112"/>
      <c r="C440" s="187" t="s">
        <v>1857</v>
      </c>
      <c r="D440" s="187" t="s">
        <v>207</v>
      </c>
      <c r="E440" s="188" t="s">
        <v>4344</v>
      </c>
      <c r="F440" s="189" t="s">
        <v>4345</v>
      </c>
      <c r="G440" s="190" t="s">
        <v>367</v>
      </c>
      <c r="H440" s="191">
        <v>230</v>
      </c>
      <c r="I440" s="192"/>
      <c r="J440" s="192">
        <f t="shared" si="80"/>
        <v>0</v>
      </c>
      <c r="K440" s="193"/>
      <c r="L440" s="112"/>
      <c r="M440" s="194" t="s">
        <v>1</v>
      </c>
      <c r="N440" s="195" t="s">
        <v>40</v>
      </c>
      <c r="O440" s="196">
        <v>0</v>
      </c>
      <c r="P440" s="196">
        <f t="shared" si="81"/>
        <v>0</v>
      </c>
      <c r="Q440" s="196">
        <v>0</v>
      </c>
      <c r="R440" s="196">
        <f t="shared" si="82"/>
        <v>0</v>
      </c>
      <c r="S440" s="196">
        <v>0</v>
      </c>
      <c r="T440" s="197">
        <f t="shared" si="83"/>
        <v>0</v>
      </c>
      <c r="U440" s="111"/>
      <c r="V440" s="111"/>
      <c r="W440" s="29"/>
      <c r="X440" s="29"/>
      <c r="Y440" s="29"/>
      <c r="Z440" s="29"/>
      <c r="AA440" s="29"/>
      <c r="AB440" s="29"/>
      <c r="AC440" s="29"/>
      <c r="AD440" s="29"/>
      <c r="AE440" s="29"/>
      <c r="AR440" s="99" t="s">
        <v>529</v>
      </c>
      <c r="AT440" s="99" t="s">
        <v>207</v>
      </c>
      <c r="AU440" s="99" t="s">
        <v>83</v>
      </c>
      <c r="AY440" s="18" t="s">
        <v>204</v>
      </c>
      <c r="BE440" s="100">
        <f t="shared" si="84"/>
        <v>0</v>
      </c>
      <c r="BF440" s="100">
        <f t="shared" si="85"/>
        <v>0</v>
      </c>
      <c r="BG440" s="100">
        <f t="shared" si="86"/>
        <v>0</v>
      </c>
      <c r="BH440" s="100">
        <f t="shared" si="87"/>
        <v>0</v>
      </c>
      <c r="BI440" s="100">
        <f t="shared" si="88"/>
        <v>0</v>
      </c>
      <c r="BJ440" s="18" t="s">
        <v>81</v>
      </c>
      <c r="BK440" s="100">
        <f t="shared" si="89"/>
        <v>0</v>
      </c>
      <c r="BL440" s="18" t="s">
        <v>529</v>
      </c>
      <c r="BM440" s="99" t="s">
        <v>1860</v>
      </c>
    </row>
    <row r="441" spans="1:65" s="2" customFormat="1" ht="37.9" customHeight="1" x14ac:dyDescent="0.2">
      <c r="A441" s="111"/>
      <c r="B441" s="112"/>
      <c r="C441" s="187" t="s">
        <v>1028</v>
      </c>
      <c r="D441" s="187" t="s">
        <v>207</v>
      </c>
      <c r="E441" s="188" t="s">
        <v>4347</v>
      </c>
      <c r="F441" s="189" t="s">
        <v>4348</v>
      </c>
      <c r="G441" s="190" t="s">
        <v>367</v>
      </c>
      <c r="H441" s="191">
        <v>290</v>
      </c>
      <c r="I441" s="192"/>
      <c r="J441" s="192">
        <f t="shared" si="80"/>
        <v>0</v>
      </c>
      <c r="K441" s="193"/>
      <c r="L441" s="112"/>
      <c r="M441" s="194" t="s">
        <v>1</v>
      </c>
      <c r="N441" s="195" t="s">
        <v>40</v>
      </c>
      <c r="O441" s="196">
        <v>0</v>
      </c>
      <c r="P441" s="196">
        <f t="shared" si="81"/>
        <v>0</v>
      </c>
      <c r="Q441" s="196">
        <v>0</v>
      </c>
      <c r="R441" s="196">
        <f t="shared" si="82"/>
        <v>0</v>
      </c>
      <c r="S441" s="196">
        <v>0</v>
      </c>
      <c r="T441" s="197">
        <f t="shared" si="83"/>
        <v>0</v>
      </c>
      <c r="U441" s="111"/>
      <c r="V441" s="111"/>
      <c r="W441" s="29"/>
      <c r="X441" s="29"/>
      <c r="Y441" s="29"/>
      <c r="Z441" s="29"/>
      <c r="AA441" s="29"/>
      <c r="AB441" s="29"/>
      <c r="AC441" s="29"/>
      <c r="AD441" s="29"/>
      <c r="AE441" s="29"/>
      <c r="AR441" s="99" t="s">
        <v>529</v>
      </c>
      <c r="AT441" s="99" t="s">
        <v>207</v>
      </c>
      <c r="AU441" s="99" t="s">
        <v>83</v>
      </c>
      <c r="AY441" s="18" t="s">
        <v>204</v>
      </c>
      <c r="BE441" s="100">
        <f t="shared" si="84"/>
        <v>0</v>
      </c>
      <c r="BF441" s="100">
        <f t="shared" si="85"/>
        <v>0</v>
      </c>
      <c r="BG441" s="100">
        <f t="shared" si="86"/>
        <v>0</v>
      </c>
      <c r="BH441" s="100">
        <f t="shared" si="87"/>
        <v>0</v>
      </c>
      <c r="BI441" s="100">
        <f t="shared" si="88"/>
        <v>0</v>
      </c>
      <c r="BJ441" s="18" t="s">
        <v>81</v>
      </c>
      <c r="BK441" s="100">
        <f t="shared" si="89"/>
        <v>0</v>
      </c>
      <c r="BL441" s="18" t="s">
        <v>529</v>
      </c>
      <c r="BM441" s="99" t="s">
        <v>1861</v>
      </c>
    </row>
    <row r="442" spans="1:65" s="2" customFormat="1" ht="37.9" customHeight="1" x14ac:dyDescent="0.2">
      <c r="A442" s="111"/>
      <c r="B442" s="112"/>
      <c r="C442" s="187" t="s">
        <v>1863</v>
      </c>
      <c r="D442" s="187" t="s">
        <v>207</v>
      </c>
      <c r="E442" s="188" t="s">
        <v>4351</v>
      </c>
      <c r="F442" s="189" t="s">
        <v>4352</v>
      </c>
      <c r="G442" s="190" t="s">
        <v>367</v>
      </c>
      <c r="H442" s="191">
        <v>130</v>
      </c>
      <c r="I442" s="192"/>
      <c r="J442" s="192">
        <f t="shared" si="80"/>
        <v>0</v>
      </c>
      <c r="K442" s="193"/>
      <c r="L442" s="112"/>
      <c r="M442" s="194" t="s">
        <v>1</v>
      </c>
      <c r="N442" s="195" t="s">
        <v>40</v>
      </c>
      <c r="O442" s="196">
        <v>0</v>
      </c>
      <c r="P442" s="196">
        <f t="shared" si="81"/>
        <v>0</v>
      </c>
      <c r="Q442" s="196">
        <v>0</v>
      </c>
      <c r="R442" s="196">
        <f t="shared" si="82"/>
        <v>0</v>
      </c>
      <c r="S442" s="196">
        <v>0</v>
      </c>
      <c r="T442" s="197">
        <f t="shared" si="83"/>
        <v>0</v>
      </c>
      <c r="U442" s="111"/>
      <c r="V442" s="111"/>
      <c r="W442" s="29"/>
      <c r="X442" s="29"/>
      <c r="Y442" s="29"/>
      <c r="Z442" s="29"/>
      <c r="AA442" s="29"/>
      <c r="AB442" s="29"/>
      <c r="AC442" s="29"/>
      <c r="AD442" s="29"/>
      <c r="AE442" s="29"/>
      <c r="AR442" s="99" t="s">
        <v>529</v>
      </c>
      <c r="AT442" s="99" t="s">
        <v>207</v>
      </c>
      <c r="AU442" s="99" t="s">
        <v>83</v>
      </c>
      <c r="AY442" s="18" t="s">
        <v>204</v>
      </c>
      <c r="BE442" s="100">
        <f t="shared" si="84"/>
        <v>0</v>
      </c>
      <c r="BF442" s="100">
        <f t="shared" si="85"/>
        <v>0</v>
      </c>
      <c r="BG442" s="100">
        <f t="shared" si="86"/>
        <v>0</v>
      </c>
      <c r="BH442" s="100">
        <f t="shared" si="87"/>
        <v>0</v>
      </c>
      <c r="BI442" s="100">
        <f t="shared" si="88"/>
        <v>0</v>
      </c>
      <c r="BJ442" s="18" t="s">
        <v>81</v>
      </c>
      <c r="BK442" s="100">
        <f t="shared" si="89"/>
        <v>0</v>
      </c>
      <c r="BL442" s="18" t="s">
        <v>529</v>
      </c>
      <c r="BM442" s="99" t="s">
        <v>1866</v>
      </c>
    </row>
    <row r="443" spans="1:65" s="2" customFormat="1" ht="37.9" customHeight="1" x14ac:dyDescent="0.2">
      <c r="A443" s="111"/>
      <c r="B443" s="112"/>
      <c r="C443" s="187" t="s">
        <v>1033</v>
      </c>
      <c r="D443" s="187" t="s">
        <v>207</v>
      </c>
      <c r="E443" s="188" t="s">
        <v>4354</v>
      </c>
      <c r="F443" s="189" t="s">
        <v>4355</v>
      </c>
      <c r="G443" s="190" t="s">
        <v>859</v>
      </c>
      <c r="H443" s="191">
        <v>15.388999999999999</v>
      </c>
      <c r="I443" s="192"/>
      <c r="J443" s="192">
        <f t="shared" si="80"/>
        <v>0</v>
      </c>
      <c r="K443" s="193"/>
      <c r="L443" s="112"/>
      <c r="M443" s="194" t="s">
        <v>1</v>
      </c>
      <c r="N443" s="195" t="s">
        <v>40</v>
      </c>
      <c r="O443" s="196">
        <v>0</v>
      </c>
      <c r="P443" s="196">
        <f t="shared" si="81"/>
        <v>0</v>
      </c>
      <c r="Q443" s="196">
        <v>0</v>
      </c>
      <c r="R443" s="196">
        <f t="shared" si="82"/>
        <v>0</v>
      </c>
      <c r="S443" s="196">
        <v>0</v>
      </c>
      <c r="T443" s="197">
        <f t="shared" si="83"/>
        <v>0</v>
      </c>
      <c r="U443" s="111"/>
      <c r="V443" s="111"/>
      <c r="W443" s="29"/>
      <c r="X443" s="29"/>
      <c r="Y443" s="29"/>
      <c r="Z443" s="29"/>
      <c r="AA443" s="29"/>
      <c r="AB443" s="29"/>
      <c r="AC443" s="29"/>
      <c r="AD443" s="29"/>
      <c r="AE443" s="29"/>
      <c r="AR443" s="99" t="s">
        <v>529</v>
      </c>
      <c r="AT443" s="99" t="s">
        <v>207</v>
      </c>
      <c r="AU443" s="99" t="s">
        <v>83</v>
      </c>
      <c r="AY443" s="18" t="s">
        <v>204</v>
      </c>
      <c r="BE443" s="100">
        <f t="shared" si="84"/>
        <v>0</v>
      </c>
      <c r="BF443" s="100">
        <f t="shared" si="85"/>
        <v>0</v>
      </c>
      <c r="BG443" s="100">
        <f t="shared" si="86"/>
        <v>0</v>
      </c>
      <c r="BH443" s="100">
        <f t="shared" si="87"/>
        <v>0</v>
      </c>
      <c r="BI443" s="100">
        <f t="shared" si="88"/>
        <v>0</v>
      </c>
      <c r="BJ443" s="18" t="s">
        <v>81</v>
      </c>
      <c r="BK443" s="100">
        <f t="shared" si="89"/>
        <v>0</v>
      </c>
      <c r="BL443" s="18" t="s">
        <v>529</v>
      </c>
      <c r="BM443" s="99" t="s">
        <v>1869</v>
      </c>
    </row>
    <row r="444" spans="1:65" s="2" customFormat="1" ht="44.25" customHeight="1" x14ac:dyDescent="0.2">
      <c r="A444" s="111"/>
      <c r="B444" s="112"/>
      <c r="C444" s="187" t="s">
        <v>1872</v>
      </c>
      <c r="D444" s="187" t="s">
        <v>207</v>
      </c>
      <c r="E444" s="188" t="s">
        <v>4358</v>
      </c>
      <c r="F444" s="189" t="s">
        <v>4359</v>
      </c>
      <c r="G444" s="190" t="s">
        <v>859</v>
      </c>
      <c r="H444" s="191">
        <v>200.05699999999999</v>
      </c>
      <c r="I444" s="192"/>
      <c r="J444" s="192">
        <f t="shared" si="80"/>
        <v>0</v>
      </c>
      <c r="K444" s="193"/>
      <c r="L444" s="112"/>
      <c r="M444" s="194" t="s">
        <v>1</v>
      </c>
      <c r="N444" s="195" t="s">
        <v>40</v>
      </c>
      <c r="O444" s="196">
        <v>0</v>
      </c>
      <c r="P444" s="196">
        <f t="shared" si="81"/>
        <v>0</v>
      </c>
      <c r="Q444" s="196">
        <v>0</v>
      </c>
      <c r="R444" s="196">
        <f t="shared" si="82"/>
        <v>0</v>
      </c>
      <c r="S444" s="196">
        <v>0</v>
      </c>
      <c r="T444" s="197">
        <f t="shared" si="83"/>
        <v>0</v>
      </c>
      <c r="U444" s="111"/>
      <c r="V444" s="111"/>
      <c r="W444" s="29"/>
      <c r="X444" s="29"/>
      <c r="Y444" s="29"/>
      <c r="Z444" s="29"/>
      <c r="AA444" s="29"/>
      <c r="AB444" s="29"/>
      <c r="AC444" s="29"/>
      <c r="AD444" s="29"/>
      <c r="AE444" s="29"/>
      <c r="AR444" s="99" t="s">
        <v>529</v>
      </c>
      <c r="AT444" s="99" t="s">
        <v>207</v>
      </c>
      <c r="AU444" s="99" t="s">
        <v>83</v>
      </c>
      <c r="AY444" s="18" t="s">
        <v>204</v>
      </c>
      <c r="BE444" s="100">
        <f t="shared" si="84"/>
        <v>0</v>
      </c>
      <c r="BF444" s="100">
        <f t="shared" si="85"/>
        <v>0</v>
      </c>
      <c r="BG444" s="100">
        <f t="shared" si="86"/>
        <v>0</v>
      </c>
      <c r="BH444" s="100">
        <f t="shared" si="87"/>
        <v>0</v>
      </c>
      <c r="BI444" s="100">
        <f t="shared" si="88"/>
        <v>0</v>
      </c>
      <c r="BJ444" s="18" t="s">
        <v>81</v>
      </c>
      <c r="BK444" s="100">
        <f t="shared" si="89"/>
        <v>0</v>
      </c>
      <c r="BL444" s="18" t="s">
        <v>529</v>
      </c>
      <c r="BM444" s="99" t="s">
        <v>1875</v>
      </c>
    </row>
    <row r="445" spans="1:65" s="14" customFormat="1" x14ac:dyDescent="0.2">
      <c r="A445" s="198"/>
      <c r="B445" s="199"/>
      <c r="C445" s="198"/>
      <c r="D445" s="200" t="s">
        <v>212</v>
      </c>
      <c r="E445" s="201" t="s">
        <v>1</v>
      </c>
      <c r="F445" s="202" t="s">
        <v>4787</v>
      </c>
      <c r="G445" s="198"/>
      <c r="H445" s="203">
        <v>200.05699999999999</v>
      </c>
      <c r="I445" s="198"/>
      <c r="J445" s="198"/>
      <c r="K445" s="198"/>
      <c r="L445" s="199"/>
      <c r="M445" s="204"/>
      <c r="N445" s="205"/>
      <c r="O445" s="205"/>
      <c r="P445" s="205"/>
      <c r="Q445" s="205"/>
      <c r="R445" s="205"/>
      <c r="S445" s="205"/>
      <c r="T445" s="206"/>
      <c r="U445" s="198"/>
      <c r="V445" s="198"/>
      <c r="AT445" s="102" t="s">
        <v>212</v>
      </c>
      <c r="AU445" s="102" t="s">
        <v>83</v>
      </c>
      <c r="AV445" s="14" t="s">
        <v>83</v>
      </c>
      <c r="AW445" s="14" t="s">
        <v>32</v>
      </c>
      <c r="AX445" s="14" t="s">
        <v>75</v>
      </c>
      <c r="AY445" s="102" t="s">
        <v>204</v>
      </c>
    </row>
    <row r="446" spans="1:65" s="15" customFormat="1" x14ac:dyDescent="0.2">
      <c r="A446" s="207"/>
      <c r="B446" s="208"/>
      <c r="C446" s="207"/>
      <c r="D446" s="200" t="s">
        <v>212</v>
      </c>
      <c r="E446" s="209" t="s">
        <v>1</v>
      </c>
      <c r="F446" s="210" t="s">
        <v>227</v>
      </c>
      <c r="G446" s="207"/>
      <c r="H446" s="211">
        <v>200.05699999999999</v>
      </c>
      <c r="I446" s="207"/>
      <c r="J446" s="207"/>
      <c r="K446" s="207"/>
      <c r="L446" s="208"/>
      <c r="M446" s="212"/>
      <c r="N446" s="213"/>
      <c r="O446" s="213"/>
      <c r="P446" s="213"/>
      <c r="Q446" s="213"/>
      <c r="R446" s="213"/>
      <c r="S446" s="213"/>
      <c r="T446" s="214"/>
      <c r="U446" s="207"/>
      <c r="V446" s="207"/>
      <c r="AT446" s="103" t="s">
        <v>212</v>
      </c>
      <c r="AU446" s="103" t="s">
        <v>83</v>
      </c>
      <c r="AV446" s="15" t="s">
        <v>211</v>
      </c>
      <c r="AW446" s="15" t="s">
        <v>32</v>
      </c>
      <c r="AX446" s="15" t="s">
        <v>81</v>
      </c>
      <c r="AY446" s="103" t="s">
        <v>204</v>
      </c>
    </row>
    <row r="447" spans="1:65" s="2" customFormat="1" ht="24.2" customHeight="1" x14ac:dyDescent="0.2">
      <c r="A447" s="111"/>
      <c r="B447" s="112"/>
      <c r="C447" s="187" t="s">
        <v>1042</v>
      </c>
      <c r="D447" s="187" t="s">
        <v>207</v>
      </c>
      <c r="E447" s="188" t="s">
        <v>4362</v>
      </c>
      <c r="F447" s="189" t="s">
        <v>4363</v>
      </c>
      <c r="G447" s="190" t="s">
        <v>859</v>
      </c>
      <c r="H447" s="191">
        <v>15.388999999999999</v>
      </c>
      <c r="I447" s="192"/>
      <c r="J447" s="192">
        <f>ROUND(I447*H447,2)</f>
        <v>0</v>
      </c>
      <c r="K447" s="193"/>
      <c r="L447" s="112"/>
      <c r="M447" s="194" t="s">
        <v>1</v>
      </c>
      <c r="N447" s="195" t="s">
        <v>40</v>
      </c>
      <c r="O447" s="196">
        <v>0</v>
      </c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7">
        <f>S447*H447</f>
        <v>0</v>
      </c>
      <c r="U447" s="111"/>
      <c r="V447" s="111"/>
      <c r="W447" s="29"/>
      <c r="X447" s="29"/>
      <c r="Y447" s="29"/>
      <c r="Z447" s="29"/>
      <c r="AA447" s="29"/>
      <c r="AB447" s="29"/>
      <c r="AC447" s="29"/>
      <c r="AD447" s="29"/>
      <c r="AE447" s="29"/>
      <c r="AR447" s="99" t="s">
        <v>529</v>
      </c>
      <c r="AT447" s="99" t="s">
        <v>207</v>
      </c>
      <c r="AU447" s="99" t="s">
        <v>83</v>
      </c>
      <c r="AY447" s="18" t="s">
        <v>204</v>
      </c>
      <c r="BE447" s="100">
        <f>IF(N447="základní",J447,0)</f>
        <v>0</v>
      </c>
      <c r="BF447" s="100">
        <f>IF(N447="snížená",J447,0)</f>
        <v>0</v>
      </c>
      <c r="BG447" s="100">
        <f>IF(N447="zákl. přenesená",J447,0)</f>
        <v>0</v>
      </c>
      <c r="BH447" s="100">
        <f>IF(N447="sníž. přenesená",J447,0)</f>
        <v>0</v>
      </c>
      <c r="BI447" s="100">
        <f>IF(N447="nulová",J447,0)</f>
        <v>0</v>
      </c>
      <c r="BJ447" s="18" t="s">
        <v>81</v>
      </c>
      <c r="BK447" s="100">
        <f>ROUND(I447*H447,2)</f>
        <v>0</v>
      </c>
      <c r="BL447" s="18" t="s">
        <v>529</v>
      </c>
      <c r="BM447" s="99" t="s">
        <v>1878</v>
      </c>
    </row>
    <row r="448" spans="1:65" s="2" customFormat="1" ht="33" customHeight="1" x14ac:dyDescent="0.2">
      <c r="A448" s="111"/>
      <c r="B448" s="112"/>
      <c r="C448" s="215" t="s">
        <v>1880</v>
      </c>
      <c r="D448" s="215" t="s">
        <v>1071</v>
      </c>
      <c r="E448" s="216" t="s">
        <v>4788</v>
      </c>
      <c r="F448" s="217" t="s">
        <v>4789</v>
      </c>
      <c r="G448" s="218" t="s">
        <v>859</v>
      </c>
      <c r="H448" s="219">
        <v>15.388999999999999</v>
      </c>
      <c r="I448" s="220"/>
      <c r="J448" s="220">
        <f>ROUND(I448*H448,2)</f>
        <v>0</v>
      </c>
      <c r="K448" s="221"/>
      <c r="L448" s="222"/>
      <c r="M448" s="244" t="s">
        <v>1</v>
      </c>
      <c r="N448" s="245" t="s">
        <v>40</v>
      </c>
      <c r="O448" s="242">
        <v>0</v>
      </c>
      <c r="P448" s="242">
        <f>O448*H448</f>
        <v>0</v>
      </c>
      <c r="Q448" s="242">
        <v>0</v>
      </c>
      <c r="R448" s="242">
        <f>Q448*H448</f>
        <v>0</v>
      </c>
      <c r="S448" s="242">
        <v>0</v>
      </c>
      <c r="T448" s="243">
        <f>S448*H448</f>
        <v>0</v>
      </c>
      <c r="U448" s="111"/>
      <c r="V448" s="111"/>
      <c r="W448" s="29"/>
      <c r="X448" s="29"/>
      <c r="Y448" s="29"/>
      <c r="Z448" s="29"/>
      <c r="AA448" s="29"/>
      <c r="AB448" s="29"/>
      <c r="AC448" s="29"/>
      <c r="AD448" s="29"/>
      <c r="AE448" s="29"/>
      <c r="AR448" s="99" t="s">
        <v>1578</v>
      </c>
      <c r="AT448" s="99" t="s">
        <v>1071</v>
      </c>
      <c r="AU448" s="99" t="s">
        <v>83</v>
      </c>
      <c r="AY448" s="18" t="s">
        <v>204</v>
      </c>
      <c r="BE448" s="100">
        <f>IF(N448="základní",J448,0)</f>
        <v>0</v>
      </c>
      <c r="BF448" s="100">
        <f>IF(N448="snížená",J448,0)</f>
        <v>0</v>
      </c>
      <c r="BG448" s="100">
        <f>IF(N448="zákl. přenesená",J448,0)</f>
        <v>0</v>
      </c>
      <c r="BH448" s="100">
        <f>IF(N448="sníž. přenesená",J448,0)</f>
        <v>0</v>
      </c>
      <c r="BI448" s="100">
        <f>IF(N448="nulová",J448,0)</f>
        <v>0</v>
      </c>
      <c r="BJ448" s="18" t="s">
        <v>81</v>
      </c>
      <c r="BK448" s="100">
        <f>ROUND(I448*H448,2)</f>
        <v>0</v>
      </c>
      <c r="BL448" s="18" t="s">
        <v>529</v>
      </c>
      <c r="BM448" s="99" t="s">
        <v>1883</v>
      </c>
    </row>
    <row r="449" spans="1:31" s="2" customFormat="1" ht="6.95" customHeight="1" x14ac:dyDescent="0.2">
      <c r="A449" s="111"/>
      <c r="B449" s="142"/>
      <c r="C449" s="143"/>
      <c r="D449" s="143"/>
      <c r="E449" s="143"/>
      <c r="F449" s="143"/>
      <c r="G449" s="143"/>
      <c r="H449" s="143"/>
      <c r="I449" s="143"/>
      <c r="J449" s="143"/>
      <c r="K449" s="143"/>
      <c r="L449" s="112"/>
      <c r="M449" s="111"/>
      <c r="N449" s="114"/>
      <c r="O449" s="111"/>
      <c r="P449" s="111"/>
      <c r="Q449" s="111"/>
      <c r="R449" s="111"/>
      <c r="S449" s="111"/>
      <c r="T449" s="111"/>
      <c r="U449" s="111"/>
      <c r="V449" s="111"/>
      <c r="W449" s="29"/>
      <c r="X449" s="29"/>
      <c r="Y449" s="29"/>
      <c r="Z449" s="29"/>
      <c r="AA449" s="29"/>
      <c r="AB449" s="29"/>
      <c r="AC449" s="29"/>
      <c r="AD449" s="29"/>
      <c r="AE449" s="29"/>
    </row>
  </sheetData>
  <sheetProtection password="CEF5" sheet="1" objects="1" scenarios="1"/>
  <protectedRanges>
    <protectedRange sqref="I138:I448" name="Oblast1"/>
  </protectedRanges>
  <autoFilter ref="C133:K448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topLeftCell="A91" workbookViewId="0">
      <selection activeCell="W131" sqref="W131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153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4790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0" t="s">
        <v>4791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1985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ROUND(J127,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ROUND((SUM(BE127:BE205)),  2)</f>
        <v>0</v>
      </c>
      <c r="G35" s="111"/>
      <c r="H35" s="111"/>
      <c r="I35" s="127">
        <v>0.21</v>
      </c>
      <c r="J35" s="126">
        <f>ROUND(((SUM(BE127:BE205))*I35),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ROUND((SUM(BF127:BF205)),  2)</f>
        <v>0</v>
      </c>
      <c r="G36" s="111"/>
      <c r="H36" s="111"/>
      <c r="I36" s="127">
        <v>0.15</v>
      </c>
      <c r="J36" s="126">
        <f>ROUND(((SUM(BF127:BF205))*I36),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ROUND((SUM(BG127:BG205)),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ROUND((SUM(BH127:BH205)),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ROUND((SUM(BI127:BI205)),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4790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0" t="str">
        <f>E11</f>
        <v>02-01 - AREÁLOVÉ ROZVODY ELEKTRONICKYCKYCH KOMUNIKACI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J127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180</v>
      </c>
      <c r="E99" s="153"/>
      <c r="F99" s="153"/>
      <c r="G99" s="153"/>
      <c r="H99" s="153"/>
      <c r="I99" s="153"/>
      <c r="J99" s="154">
        <f>J128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4370</v>
      </c>
      <c r="E100" s="158"/>
      <c r="F100" s="158"/>
      <c r="G100" s="158"/>
      <c r="H100" s="158"/>
      <c r="I100" s="158"/>
      <c r="J100" s="159">
        <f>J129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4792</v>
      </c>
      <c r="E101" s="158"/>
      <c r="F101" s="158"/>
      <c r="G101" s="158"/>
      <c r="H101" s="158"/>
      <c r="I101" s="158"/>
      <c r="J101" s="159">
        <f>J130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4793</v>
      </c>
      <c r="E102" s="158"/>
      <c r="F102" s="158"/>
      <c r="G102" s="158"/>
      <c r="H102" s="158"/>
      <c r="I102" s="158"/>
      <c r="J102" s="159">
        <f>J146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4794</v>
      </c>
      <c r="E103" s="158"/>
      <c r="F103" s="158"/>
      <c r="G103" s="158"/>
      <c r="H103" s="158"/>
      <c r="I103" s="158"/>
      <c r="J103" s="159">
        <f>J185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9" customFormat="1" ht="24.95" customHeight="1" x14ac:dyDescent="0.2">
      <c r="A104" s="150"/>
      <c r="B104" s="151"/>
      <c r="C104" s="150"/>
      <c r="D104" s="152" t="s">
        <v>3568</v>
      </c>
      <c r="E104" s="153"/>
      <c r="F104" s="153"/>
      <c r="G104" s="153"/>
      <c r="H104" s="153"/>
      <c r="I104" s="153"/>
      <c r="J104" s="154">
        <f>J195</f>
        <v>0</v>
      </c>
      <c r="K104" s="150"/>
      <c r="L104" s="151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</row>
    <row r="105" spans="1:47" s="10" customFormat="1" ht="19.899999999999999" customHeight="1" x14ac:dyDescent="0.2">
      <c r="A105" s="155"/>
      <c r="B105" s="156"/>
      <c r="C105" s="155"/>
      <c r="D105" s="157" t="s">
        <v>3569</v>
      </c>
      <c r="E105" s="158"/>
      <c r="F105" s="158"/>
      <c r="G105" s="158"/>
      <c r="H105" s="158"/>
      <c r="I105" s="158"/>
      <c r="J105" s="159">
        <f>J196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2" customFormat="1" ht="21.75" customHeight="1" x14ac:dyDescent="0.2">
      <c r="A106" s="111"/>
      <c r="B106" s="112"/>
      <c r="C106" s="111"/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 x14ac:dyDescent="0.2">
      <c r="A111" s="111"/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111"/>
      <c r="B112" s="112"/>
      <c r="C112" s="108" t="s">
        <v>189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111"/>
      <c r="B113" s="112"/>
      <c r="C113" s="111"/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111"/>
      <c r="B114" s="112"/>
      <c r="C114" s="110" t="s">
        <v>14</v>
      </c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" customHeight="1" x14ac:dyDescent="0.2">
      <c r="A115" s="111"/>
      <c r="B115" s="112"/>
      <c r="C115" s="111"/>
      <c r="D115" s="111"/>
      <c r="E115" s="294" t="str">
        <f>E7</f>
        <v>MUZEUM VYSOČINY PELHŘIMOV, Hrad Kámen, rekonstrukce elekroinstalace, stavebni úpravy</v>
      </c>
      <c r="F115" s="295"/>
      <c r="G115" s="295"/>
      <c r="H115" s="295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A116" s="92"/>
      <c r="B116" s="107"/>
      <c r="C116" s="110" t="s">
        <v>162</v>
      </c>
      <c r="D116" s="92"/>
      <c r="E116" s="92"/>
      <c r="F116" s="92"/>
      <c r="G116" s="92"/>
      <c r="H116" s="92"/>
      <c r="I116" s="92"/>
      <c r="J116" s="92"/>
      <c r="K116" s="92"/>
      <c r="L116" s="107"/>
      <c r="M116" s="92"/>
      <c r="N116" s="92"/>
      <c r="O116" s="92"/>
      <c r="P116" s="92"/>
      <c r="Q116" s="92"/>
      <c r="R116" s="92"/>
      <c r="S116" s="92"/>
      <c r="T116" s="92"/>
      <c r="U116" s="92"/>
      <c r="V116" s="92"/>
    </row>
    <row r="117" spans="1:63" s="2" customFormat="1" ht="16.5" customHeight="1" x14ac:dyDescent="0.2">
      <c r="A117" s="111"/>
      <c r="B117" s="112"/>
      <c r="C117" s="111"/>
      <c r="D117" s="111"/>
      <c r="E117" s="294" t="s">
        <v>4790</v>
      </c>
      <c r="F117" s="291"/>
      <c r="G117" s="291"/>
      <c r="H117" s="29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111"/>
      <c r="B118" s="112"/>
      <c r="C118" s="110" t="s">
        <v>164</v>
      </c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30" customHeight="1" x14ac:dyDescent="0.2">
      <c r="A119" s="111"/>
      <c r="B119" s="112"/>
      <c r="C119" s="111"/>
      <c r="D119" s="111"/>
      <c r="E119" s="290" t="str">
        <f>E11</f>
        <v>02-01 - AREÁLOVÉ ROZVODY ELEKTRONICKYCKYCH KOMUNIKACI</v>
      </c>
      <c r="F119" s="291"/>
      <c r="G119" s="291"/>
      <c r="H119" s="29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111"/>
      <c r="B121" s="112"/>
      <c r="C121" s="110" t="s">
        <v>18</v>
      </c>
      <c r="D121" s="111"/>
      <c r="E121" s="111"/>
      <c r="F121" s="115" t="str">
        <f>F14</f>
        <v>Hrad Kámen</v>
      </c>
      <c r="G121" s="111"/>
      <c r="H121" s="111"/>
      <c r="I121" s="110" t="s">
        <v>20</v>
      </c>
      <c r="J121" s="116" t="str">
        <f>IF(J14="","",J14)</f>
        <v>9. 6. 2023</v>
      </c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 x14ac:dyDescent="0.2">
      <c r="A123" s="111"/>
      <c r="B123" s="112"/>
      <c r="C123" s="110" t="s">
        <v>22</v>
      </c>
      <c r="D123" s="111"/>
      <c r="E123" s="111"/>
      <c r="F123" s="115" t="str">
        <f>E17</f>
        <v>KRAJ VYSOČINA</v>
      </c>
      <c r="G123" s="111"/>
      <c r="H123" s="111"/>
      <c r="I123" s="110" t="s">
        <v>30</v>
      </c>
      <c r="J123" s="146" t="str">
        <f>E23</f>
        <v>Ing.Michal Zlatuška arch.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111"/>
      <c r="B124" s="112"/>
      <c r="C124" s="110" t="s">
        <v>28</v>
      </c>
      <c r="D124" s="111"/>
      <c r="E124" s="111"/>
      <c r="F124" s="115" t="str">
        <f>IF(E20="","",E20)</f>
        <v xml:space="preserve"> </v>
      </c>
      <c r="G124" s="111"/>
      <c r="H124" s="111"/>
      <c r="I124" s="110" t="s">
        <v>33</v>
      </c>
      <c r="J124" s="146" t="str">
        <f>E26</f>
        <v xml:space="preserve"> </v>
      </c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111"/>
      <c r="B125" s="112"/>
      <c r="C125" s="111"/>
      <c r="D125" s="111"/>
      <c r="E125" s="111"/>
      <c r="F125" s="111"/>
      <c r="G125" s="111"/>
      <c r="H125" s="11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60"/>
      <c r="B126" s="161"/>
      <c r="C126" s="162" t="s">
        <v>190</v>
      </c>
      <c r="D126" s="163" t="s">
        <v>60</v>
      </c>
      <c r="E126" s="163" t="s">
        <v>56</v>
      </c>
      <c r="F126" s="163" t="s">
        <v>57</v>
      </c>
      <c r="G126" s="163" t="s">
        <v>191</v>
      </c>
      <c r="H126" s="163" t="s">
        <v>192</v>
      </c>
      <c r="I126" s="163" t="s">
        <v>193</v>
      </c>
      <c r="J126" s="164" t="s">
        <v>169</v>
      </c>
      <c r="K126" s="165" t="s">
        <v>194</v>
      </c>
      <c r="L126" s="166"/>
      <c r="M126" s="167" t="s">
        <v>1</v>
      </c>
      <c r="N126" s="168" t="s">
        <v>39</v>
      </c>
      <c r="O126" s="168" t="s">
        <v>195</v>
      </c>
      <c r="P126" s="168" t="s">
        <v>196</v>
      </c>
      <c r="Q126" s="168" t="s">
        <v>197</v>
      </c>
      <c r="R126" s="168" t="s">
        <v>198</v>
      </c>
      <c r="S126" s="168" t="s">
        <v>199</v>
      </c>
      <c r="T126" s="169" t="s">
        <v>200</v>
      </c>
      <c r="U126" s="160"/>
      <c r="V126" s="160"/>
      <c r="W126" s="94"/>
      <c r="X126" s="94"/>
      <c r="Y126" s="94"/>
      <c r="Z126" s="94"/>
      <c r="AA126" s="94"/>
      <c r="AB126" s="94"/>
      <c r="AC126" s="94"/>
      <c r="AD126" s="94"/>
      <c r="AE126" s="94"/>
    </row>
    <row r="127" spans="1:63" s="2" customFormat="1" ht="22.9" customHeight="1" x14ac:dyDescent="0.25">
      <c r="A127" s="111"/>
      <c r="B127" s="112"/>
      <c r="C127" s="170" t="s">
        <v>201</v>
      </c>
      <c r="D127" s="111"/>
      <c r="E127" s="111"/>
      <c r="F127" s="111"/>
      <c r="G127" s="111"/>
      <c r="H127" s="111"/>
      <c r="I127" s="111"/>
      <c r="J127" s="171">
        <f>BK127</f>
        <v>0</v>
      </c>
      <c r="K127" s="111"/>
      <c r="L127" s="112"/>
      <c r="M127" s="172"/>
      <c r="N127" s="173"/>
      <c r="O127" s="121"/>
      <c r="P127" s="174">
        <f>P128+P195</f>
        <v>0</v>
      </c>
      <c r="Q127" s="121"/>
      <c r="R127" s="174">
        <f>R128+R195</f>
        <v>0</v>
      </c>
      <c r="S127" s="121"/>
      <c r="T127" s="175">
        <f>T128+T195</f>
        <v>0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T127" s="18" t="s">
        <v>74</v>
      </c>
      <c r="AU127" s="18" t="s">
        <v>171</v>
      </c>
      <c r="BK127" s="95">
        <f>BK128+BK195</f>
        <v>0</v>
      </c>
    </row>
    <row r="128" spans="1:63" s="12" customFormat="1" ht="25.9" customHeight="1" x14ac:dyDescent="0.2">
      <c r="A128" s="176"/>
      <c r="B128" s="177"/>
      <c r="C128" s="176"/>
      <c r="D128" s="178" t="s">
        <v>74</v>
      </c>
      <c r="E128" s="179" t="s">
        <v>906</v>
      </c>
      <c r="F128" s="179" t="s">
        <v>907</v>
      </c>
      <c r="G128" s="176"/>
      <c r="H128" s="176"/>
      <c r="I128" s="176"/>
      <c r="J128" s="180">
        <f>BK128</f>
        <v>0</v>
      </c>
      <c r="K128" s="176"/>
      <c r="L128" s="177"/>
      <c r="M128" s="181"/>
      <c r="N128" s="182"/>
      <c r="O128" s="182"/>
      <c r="P128" s="183">
        <f>P129+P130+P146+P185</f>
        <v>0</v>
      </c>
      <c r="Q128" s="182"/>
      <c r="R128" s="183">
        <f>R129+R130+R146+R185</f>
        <v>0</v>
      </c>
      <c r="S128" s="182"/>
      <c r="T128" s="184">
        <f>T129+T130+T146+T185</f>
        <v>0</v>
      </c>
      <c r="U128" s="176"/>
      <c r="V128" s="176"/>
      <c r="AR128" s="96" t="s">
        <v>83</v>
      </c>
      <c r="AT128" s="97" t="s">
        <v>74</v>
      </c>
      <c r="AU128" s="97" t="s">
        <v>75</v>
      </c>
      <c r="AY128" s="96" t="s">
        <v>204</v>
      </c>
      <c r="BK128" s="98">
        <f>BK129+BK130+BK146+BK185</f>
        <v>0</v>
      </c>
    </row>
    <row r="129" spans="1:65" s="12" customFormat="1" ht="22.9" customHeight="1" x14ac:dyDescent="0.2">
      <c r="A129" s="176"/>
      <c r="B129" s="177"/>
      <c r="C129" s="176"/>
      <c r="D129" s="178" t="s">
        <v>74</v>
      </c>
      <c r="E129" s="185" t="s">
        <v>4379</v>
      </c>
      <c r="F129" s="185" t="s">
        <v>4380</v>
      </c>
      <c r="G129" s="176"/>
      <c r="H129" s="176"/>
      <c r="I129" s="176"/>
      <c r="J129" s="186">
        <f>BK129</f>
        <v>0</v>
      </c>
      <c r="K129" s="176"/>
      <c r="L129" s="177"/>
      <c r="M129" s="181"/>
      <c r="N129" s="182"/>
      <c r="O129" s="182"/>
      <c r="P129" s="183">
        <v>0</v>
      </c>
      <c r="Q129" s="182"/>
      <c r="R129" s="183">
        <v>0</v>
      </c>
      <c r="S129" s="182"/>
      <c r="T129" s="184">
        <v>0</v>
      </c>
      <c r="U129" s="176"/>
      <c r="V129" s="176"/>
      <c r="AR129" s="96" t="s">
        <v>83</v>
      </c>
      <c r="AT129" s="97" t="s">
        <v>74</v>
      </c>
      <c r="AU129" s="97" t="s">
        <v>81</v>
      </c>
      <c r="AY129" s="96" t="s">
        <v>204</v>
      </c>
      <c r="BK129" s="98">
        <v>0</v>
      </c>
    </row>
    <row r="130" spans="1:65" s="12" customFormat="1" ht="22.9" customHeight="1" x14ac:dyDescent="0.2">
      <c r="A130" s="176"/>
      <c r="B130" s="177"/>
      <c r="C130" s="176"/>
      <c r="D130" s="178" t="s">
        <v>74</v>
      </c>
      <c r="E130" s="185" t="s">
        <v>4795</v>
      </c>
      <c r="F130" s="185" t="s">
        <v>4796</v>
      </c>
      <c r="G130" s="176"/>
      <c r="H130" s="176"/>
      <c r="I130" s="176"/>
      <c r="J130" s="186">
        <f>BK130</f>
        <v>0</v>
      </c>
      <c r="K130" s="176"/>
      <c r="L130" s="177"/>
      <c r="M130" s="181"/>
      <c r="N130" s="182"/>
      <c r="O130" s="182"/>
      <c r="P130" s="183">
        <f>SUM(P131:P145)</f>
        <v>0</v>
      </c>
      <c r="Q130" s="182"/>
      <c r="R130" s="183">
        <f>SUM(R131:R145)</f>
        <v>0</v>
      </c>
      <c r="S130" s="182"/>
      <c r="T130" s="184">
        <f>SUM(T131:T145)</f>
        <v>0</v>
      </c>
      <c r="U130" s="176"/>
      <c r="V130" s="176"/>
      <c r="AR130" s="96" t="s">
        <v>81</v>
      </c>
      <c r="AT130" s="97" t="s">
        <v>74</v>
      </c>
      <c r="AU130" s="97" t="s">
        <v>81</v>
      </c>
      <c r="AY130" s="96" t="s">
        <v>204</v>
      </c>
      <c r="BK130" s="98">
        <f>SUM(BK131:BK145)</f>
        <v>0</v>
      </c>
    </row>
    <row r="131" spans="1:65" s="2" customFormat="1" ht="49.15" customHeight="1" x14ac:dyDescent="0.2">
      <c r="A131" s="111"/>
      <c r="B131" s="112"/>
      <c r="C131" s="187" t="s">
        <v>81</v>
      </c>
      <c r="D131" s="187" t="s">
        <v>207</v>
      </c>
      <c r="E131" s="188" t="s">
        <v>4797</v>
      </c>
      <c r="F131" s="189" t="s">
        <v>4798</v>
      </c>
      <c r="G131" s="190" t="s">
        <v>367</v>
      </c>
      <c r="H131" s="191">
        <v>150</v>
      </c>
      <c r="I131" s="192"/>
      <c r="J131" s="192">
        <f>ROUND(I131*H131,2)</f>
        <v>0</v>
      </c>
      <c r="K131" s="193"/>
      <c r="L131" s="112"/>
      <c r="M131" s="194" t="s">
        <v>1</v>
      </c>
      <c r="N131" s="195" t="s">
        <v>40</v>
      </c>
      <c r="O131" s="196">
        <v>0</v>
      </c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  <c r="AR131" s="99" t="s">
        <v>211</v>
      </c>
      <c r="AT131" s="99" t="s">
        <v>207</v>
      </c>
      <c r="AU131" s="99" t="s">
        <v>83</v>
      </c>
      <c r="AY131" s="18" t="s">
        <v>204</v>
      </c>
      <c r="BE131" s="100">
        <f>IF(N131="základní",J131,0)</f>
        <v>0</v>
      </c>
      <c r="BF131" s="100">
        <f>IF(N131="snížená",J131,0)</f>
        <v>0</v>
      </c>
      <c r="BG131" s="100">
        <f>IF(N131="zákl. přenesená",J131,0)</f>
        <v>0</v>
      </c>
      <c r="BH131" s="100">
        <f>IF(N131="sníž. přenesená",J131,0)</f>
        <v>0</v>
      </c>
      <c r="BI131" s="100">
        <f>IF(N131="nulová",J131,0)</f>
        <v>0</v>
      </c>
      <c r="BJ131" s="18" t="s">
        <v>81</v>
      </c>
      <c r="BK131" s="100">
        <f>ROUND(I131*H131,2)</f>
        <v>0</v>
      </c>
      <c r="BL131" s="18" t="s">
        <v>211</v>
      </c>
      <c r="BM131" s="99" t="s">
        <v>83</v>
      </c>
    </row>
    <row r="132" spans="1:65" s="14" customFormat="1" ht="22.5" x14ac:dyDescent="0.2">
      <c r="A132" s="198"/>
      <c r="B132" s="199"/>
      <c r="C132" s="198"/>
      <c r="D132" s="200" t="s">
        <v>212</v>
      </c>
      <c r="E132" s="201" t="s">
        <v>1</v>
      </c>
      <c r="F132" s="202" t="s">
        <v>4799</v>
      </c>
      <c r="G132" s="198"/>
      <c r="H132" s="203">
        <v>150</v>
      </c>
      <c r="I132" s="198"/>
      <c r="J132" s="198"/>
      <c r="K132" s="198"/>
      <c r="L132" s="199"/>
      <c r="M132" s="204"/>
      <c r="N132" s="205"/>
      <c r="O132" s="205"/>
      <c r="P132" s="205"/>
      <c r="Q132" s="205"/>
      <c r="R132" s="205"/>
      <c r="S132" s="205"/>
      <c r="T132" s="206"/>
      <c r="U132" s="198"/>
      <c r="V132" s="198"/>
      <c r="AT132" s="102" t="s">
        <v>212</v>
      </c>
      <c r="AU132" s="102" t="s">
        <v>83</v>
      </c>
      <c r="AV132" s="14" t="s">
        <v>83</v>
      </c>
      <c r="AW132" s="14" t="s">
        <v>32</v>
      </c>
      <c r="AX132" s="14" t="s">
        <v>75</v>
      </c>
      <c r="AY132" s="102" t="s">
        <v>204</v>
      </c>
    </row>
    <row r="133" spans="1:65" s="15" customFormat="1" x14ac:dyDescent="0.2">
      <c r="A133" s="207"/>
      <c r="B133" s="208"/>
      <c r="C133" s="207"/>
      <c r="D133" s="200" t="s">
        <v>212</v>
      </c>
      <c r="E133" s="209" t="s">
        <v>1</v>
      </c>
      <c r="F133" s="210" t="s">
        <v>227</v>
      </c>
      <c r="G133" s="207"/>
      <c r="H133" s="211">
        <v>150</v>
      </c>
      <c r="I133" s="207"/>
      <c r="J133" s="207"/>
      <c r="K133" s="207"/>
      <c r="L133" s="208"/>
      <c r="M133" s="212"/>
      <c r="N133" s="213"/>
      <c r="O133" s="213"/>
      <c r="P133" s="213"/>
      <c r="Q133" s="213"/>
      <c r="R133" s="213"/>
      <c r="S133" s="213"/>
      <c r="T133" s="214"/>
      <c r="U133" s="207"/>
      <c r="V133" s="207"/>
      <c r="AT133" s="103" t="s">
        <v>212</v>
      </c>
      <c r="AU133" s="103" t="s">
        <v>83</v>
      </c>
      <c r="AV133" s="15" t="s">
        <v>211</v>
      </c>
      <c r="AW133" s="15" t="s">
        <v>32</v>
      </c>
      <c r="AX133" s="15" t="s">
        <v>81</v>
      </c>
      <c r="AY133" s="103" t="s">
        <v>204</v>
      </c>
    </row>
    <row r="134" spans="1:65" s="2" customFormat="1" ht="24.2" customHeight="1" x14ac:dyDescent="0.2">
      <c r="A134" s="111"/>
      <c r="B134" s="112"/>
      <c r="C134" s="215" t="s">
        <v>83</v>
      </c>
      <c r="D134" s="215" t="s">
        <v>1071</v>
      </c>
      <c r="E134" s="216" t="s">
        <v>4800</v>
      </c>
      <c r="F134" s="217" t="s">
        <v>4801</v>
      </c>
      <c r="G134" s="218" t="s">
        <v>367</v>
      </c>
      <c r="H134" s="219">
        <v>172.5</v>
      </c>
      <c r="I134" s="220"/>
      <c r="J134" s="220">
        <f>ROUND(I134*H134,2)</f>
        <v>0</v>
      </c>
      <c r="K134" s="221"/>
      <c r="L134" s="222"/>
      <c r="M134" s="223" t="s">
        <v>1</v>
      </c>
      <c r="N134" s="224" t="s">
        <v>40</v>
      </c>
      <c r="O134" s="196">
        <v>0</v>
      </c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278</v>
      </c>
      <c r="AT134" s="99" t="s">
        <v>1071</v>
      </c>
      <c r="AU134" s="99" t="s">
        <v>83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211</v>
      </c>
      <c r="BM134" s="99" t="s">
        <v>211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4802</v>
      </c>
      <c r="G135" s="198"/>
      <c r="H135" s="203">
        <v>172.5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172.5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49.15" customHeight="1" x14ac:dyDescent="0.2">
      <c r="A137" s="111"/>
      <c r="B137" s="112"/>
      <c r="C137" s="187" t="s">
        <v>230</v>
      </c>
      <c r="D137" s="187" t="s">
        <v>207</v>
      </c>
      <c r="E137" s="188" t="s">
        <v>4803</v>
      </c>
      <c r="F137" s="189" t="s">
        <v>4804</v>
      </c>
      <c r="G137" s="190" t="s">
        <v>367</v>
      </c>
      <c r="H137" s="191">
        <v>300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0</v>
      </c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205</v>
      </c>
    </row>
    <row r="138" spans="1:65" s="14" customFormat="1" ht="22.5" x14ac:dyDescent="0.2">
      <c r="A138" s="198"/>
      <c r="B138" s="199"/>
      <c r="C138" s="198"/>
      <c r="D138" s="200" t="s">
        <v>212</v>
      </c>
      <c r="E138" s="201" t="s">
        <v>1</v>
      </c>
      <c r="F138" s="202" t="s">
        <v>4805</v>
      </c>
      <c r="G138" s="198"/>
      <c r="H138" s="203">
        <v>150</v>
      </c>
      <c r="I138" s="198"/>
      <c r="J138" s="198"/>
      <c r="K138" s="198"/>
      <c r="L138" s="199"/>
      <c r="M138" s="204"/>
      <c r="N138" s="205"/>
      <c r="O138" s="205"/>
      <c r="P138" s="205"/>
      <c r="Q138" s="205"/>
      <c r="R138" s="205"/>
      <c r="S138" s="205"/>
      <c r="T138" s="206"/>
      <c r="U138" s="198"/>
      <c r="V138" s="198"/>
      <c r="AT138" s="102" t="s">
        <v>212</v>
      </c>
      <c r="AU138" s="102" t="s">
        <v>83</v>
      </c>
      <c r="AV138" s="14" t="s">
        <v>83</v>
      </c>
      <c r="AW138" s="14" t="s">
        <v>32</v>
      </c>
      <c r="AX138" s="14" t="s">
        <v>75</v>
      </c>
      <c r="AY138" s="102" t="s">
        <v>204</v>
      </c>
    </row>
    <row r="139" spans="1:65" s="14" customFormat="1" ht="22.5" x14ac:dyDescent="0.2">
      <c r="A139" s="198"/>
      <c r="B139" s="199"/>
      <c r="C139" s="198"/>
      <c r="D139" s="200" t="s">
        <v>212</v>
      </c>
      <c r="E139" s="201" t="s">
        <v>1</v>
      </c>
      <c r="F139" s="202" t="s">
        <v>4806</v>
      </c>
      <c r="G139" s="198"/>
      <c r="H139" s="203">
        <v>150</v>
      </c>
      <c r="I139" s="198"/>
      <c r="J139" s="198"/>
      <c r="K139" s="198"/>
      <c r="L139" s="199"/>
      <c r="M139" s="204"/>
      <c r="N139" s="205"/>
      <c r="O139" s="205"/>
      <c r="P139" s="205"/>
      <c r="Q139" s="205"/>
      <c r="R139" s="205"/>
      <c r="S139" s="205"/>
      <c r="T139" s="206"/>
      <c r="U139" s="198"/>
      <c r="V139" s="198"/>
      <c r="AT139" s="102" t="s">
        <v>212</v>
      </c>
      <c r="AU139" s="102" t="s">
        <v>83</v>
      </c>
      <c r="AV139" s="14" t="s">
        <v>83</v>
      </c>
      <c r="AW139" s="14" t="s">
        <v>32</v>
      </c>
      <c r="AX139" s="14" t="s">
        <v>75</v>
      </c>
      <c r="AY139" s="102" t="s">
        <v>204</v>
      </c>
    </row>
    <row r="140" spans="1:65" s="15" customFormat="1" x14ac:dyDescent="0.2">
      <c r="A140" s="207"/>
      <c r="B140" s="208"/>
      <c r="C140" s="207"/>
      <c r="D140" s="200" t="s">
        <v>212</v>
      </c>
      <c r="E140" s="209" t="s">
        <v>1</v>
      </c>
      <c r="F140" s="210" t="s">
        <v>227</v>
      </c>
      <c r="G140" s="207"/>
      <c r="H140" s="211">
        <v>300</v>
      </c>
      <c r="I140" s="207"/>
      <c r="J140" s="207"/>
      <c r="K140" s="207"/>
      <c r="L140" s="208"/>
      <c r="M140" s="212"/>
      <c r="N140" s="213"/>
      <c r="O140" s="213"/>
      <c r="P140" s="213"/>
      <c r="Q140" s="213"/>
      <c r="R140" s="213"/>
      <c r="S140" s="213"/>
      <c r="T140" s="214"/>
      <c r="U140" s="207"/>
      <c r="V140" s="207"/>
      <c r="AT140" s="103" t="s">
        <v>212</v>
      </c>
      <c r="AU140" s="103" t="s">
        <v>83</v>
      </c>
      <c r="AV140" s="15" t="s">
        <v>211</v>
      </c>
      <c r="AW140" s="15" t="s">
        <v>32</v>
      </c>
      <c r="AX140" s="15" t="s">
        <v>81</v>
      </c>
      <c r="AY140" s="103" t="s">
        <v>204</v>
      </c>
    </row>
    <row r="141" spans="1:65" s="2" customFormat="1" ht="24.2" customHeight="1" x14ac:dyDescent="0.2">
      <c r="A141" s="111"/>
      <c r="B141" s="112"/>
      <c r="C141" s="215" t="s">
        <v>211</v>
      </c>
      <c r="D141" s="215" t="s">
        <v>1071</v>
      </c>
      <c r="E141" s="216" t="s">
        <v>3875</v>
      </c>
      <c r="F141" s="217" t="s">
        <v>3876</v>
      </c>
      <c r="G141" s="218" t="s">
        <v>367</v>
      </c>
      <c r="H141" s="219">
        <v>345</v>
      </c>
      <c r="I141" s="220"/>
      <c r="J141" s="220">
        <f>ROUND(I141*H141,2)</f>
        <v>0</v>
      </c>
      <c r="K141" s="221"/>
      <c r="L141" s="222"/>
      <c r="M141" s="223" t="s">
        <v>1</v>
      </c>
      <c r="N141" s="224" t="s">
        <v>40</v>
      </c>
      <c r="O141" s="196">
        <v>0</v>
      </c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278</v>
      </c>
      <c r="AT141" s="99" t="s">
        <v>1071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211</v>
      </c>
      <c r="BM141" s="99" t="s">
        <v>278</v>
      </c>
    </row>
    <row r="142" spans="1:65" s="14" customFormat="1" x14ac:dyDescent="0.2">
      <c r="A142" s="198"/>
      <c r="B142" s="199"/>
      <c r="C142" s="198"/>
      <c r="D142" s="200" t="s">
        <v>212</v>
      </c>
      <c r="E142" s="201" t="s">
        <v>1</v>
      </c>
      <c r="F142" s="202" t="s">
        <v>4807</v>
      </c>
      <c r="G142" s="198"/>
      <c r="H142" s="203">
        <v>345</v>
      </c>
      <c r="I142" s="198"/>
      <c r="J142" s="198"/>
      <c r="K142" s="198"/>
      <c r="L142" s="199"/>
      <c r="M142" s="204"/>
      <c r="N142" s="205"/>
      <c r="O142" s="205"/>
      <c r="P142" s="205"/>
      <c r="Q142" s="205"/>
      <c r="R142" s="205"/>
      <c r="S142" s="205"/>
      <c r="T142" s="206"/>
      <c r="U142" s="198"/>
      <c r="V142" s="198"/>
      <c r="AT142" s="102" t="s">
        <v>212</v>
      </c>
      <c r="AU142" s="102" t="s">
        <v>83</v>
      </c>
      <c r="AV142" s="14" t="s">
        <v>83</v>
      </c>
      <c r="AW142" s="14" t="s">
        <v>32</v>
      </c>
      <c r="AX142" s="14" t="s">
        <v>75</v>
      </c>
      <c r="AY142" s="102" t="s">
        <v>204</v>
      </c>
    </row>
    <row r="143" spans="1:65" s="15" customFormat="1" x14ac:dyDescent="0.2">
      <c r="A143" s="207"/>
      <c r="B143" s="208"/>
      <c r="C143" s="207"/>
      <c r="D143" s="200" t="s">
        <v>212</v>
      </c>
      <c r="E143" s="209" t="s">
        <v>1</v>
      </c>
      <c r="F143" s="210" t="s">
        <v>227</v>
      </c>
      <c r="G143" s="207"/>
      <c r="H143" s="211">
        <v>345</v>
      </c>
      <c r="I143" s="207"/>
      <c r="J143" s="207"/>
      <c r="K143" s="207"/>
      <c r="L143" s="208"/>
      <c r="M143" s="212"/>
      <c r="N143" s="213"/>
      <c r="O143" s="213"/>
      <c r="P143" s="213"/>
      <c r="Q143" s="213"/>
      <c r="R143" s="213"/>
      <c r="S143" s="213"/>
      <c r="T143" s="214"/>
      <c r="U143" s="207"/>
      <c r="V143" s="207"/>
      <c r="AT143" s="103" t="s">
        <v>212</v>
      </c>
      <c r="AU143" s="103" t="s">
        <v>83</v>
      </c>
      <c r="AV143" s="15" t="s">
        <v>211</v>
      </c>
      <c r="AW143" s="15" t="s">
        <v>32</v>
      </c>
      <c r="AX143" s="15" t="s">
        <v>81</v>
      </c>
      <c r="AY143" s="103" t="s">
        <v>204</v>
      </c>
    </row>
    <row r="144" spans="1:65" s="2" customFormat="1" ht="24.2" customHeight="1" x14ac:dyDescent="0.2">
      <c r="A144" s="111"/>
      <c r="B144" s="112"/>
      <c r="C144" s="187" t="s">
        <v>288</v>
      </c>
      <c r="D144" s="187" t="s">
        <v>207</v>
      </c>
      <c r="E144" s="188" t="s">
        <v>4808</v>
      </c>
      <c r="F144" s="189" t="s">
        <v>4809</v>
      </c>
      <c r="G144" s="190" t="s">
        <v>282</v>
      </c>
      <c r="H144" s="191">
        <v>1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0</v>
      </c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291</v>
      </c>
    </row>
    <row r="145" spans="1:65" s="2" customFormat="1" ht="24.2" customHeight="1" x14ac:dyDescent="0.2">
      <c r="A145" s="111"/>
      <c r="B145" s="112"/>
      <c r="C145" s="215" t="s">
        <v>205</v>
      </c>
      <c r="D145" s="215" t="s">
        <v>1071</v>
      </c>
      <c r="E145" s="216" t="s">
        <v>4810</v>
      </c>
      <c r="F145" s="217" t="s">
        <v>4811</v>
      </c>
      <c r="G145" s="218" t="s">
        <v>282</v>
      </c>
      <c r="H145" s="219">
        <v>1</v>
      </c>
      <c r="I145" s="220"/>
      <c r="J145" s="220">
        <f>ROUND(I145*H145,2)</f>
        <v>0</v>
      </c>
      <c r="K145" s="221"/>
      <c r="L145" s="222"/>
      <c r="M145" s="223" t="s">
        <v>1</v>
      </c>
      <c r="N145" s="224" t="s">
        <v>40</v>
      </c>
      <c r="O145" s="196">
        <v>0</v>
      </c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111"/>
      <c r="V145" s="111"/>
      <c r="W145" s="29"/>
      <c r="X145" s="29"/>
      <c r="Y145" s="29"/>
      <c r="Z145" s="29"/>
      <c r="AA145" s="29"/>
      <c r="AB145" s="29"/>
      <c r="AC145" s="29"/>
      <c r="AD145" s="29"/>
      <c r="AE145" s="29"/>
      <c r="AR145" s="99" t="s">
        <v>278</v>
      </c>
      <c r="AT145" s="99" t="s">
        <v>1071</v>
      </c>
      <c r="AU145" s="99" t="s">
        <v>83</v>
      </c>
      <c r="AY145" s="18" t="s">
        <v>204</v>
      </c>
      <c r="BE145" s="100">
        <f>IF(N145="základní",J145,0)</f>
        <v>0</v>
      </c>
      <c r="BF145" s="100">
        <f>IF(N145="snížená",J145,0)</f>
        <v>0</v>
      </c>
      <c r="BG145" s="100">
        <f>IF(N145="zákl. přenesená",J145,0)</f>
        <v>0</v>
      </c>
      <c r="BH145" s="100">
        <f>IF(N145="sníž. přenesená",J145,0)</f>
        <v>0</v>
      </c>
      <c r="BI145" s="100">
        <f>IF(N145="nulová",J145,0)</f>
        <v>0</v>
      </c>
      <c r="BJ145" s="18" t="s">
        <v>81</v>
      </c>
      <c r="BK145" s="100">
        <f>ROUND(I145*H145,2)</f>
        <v>0</v>
      </c>
      <c r="BL145" s="18" t="s">
        <v>211</v>
      </c>
      <c r="BM145" s="99" t="s">
        <v>295</v>
      </c>
    </row>
    <row r="146" spans="1:65" s="12" customFormat="1" ht="22.9" customHeight="1" x14ac:dyDescent="0.2">
      <c r="A146" s="176"/>
      <c r="B146" s="177"/>
      <c r="C146" s="176"/>
      <c r="D146" s="178" t="s">
        <v>74</v>
      </c>
      <c r="E146" s="185" t="s">
        <v>4529</v>
      </c>
      <c r="F146" s="185" t="s">
        <v>4812</v>
      </c>
      <c r="G146" s="176"/>
      <c r="H146" s="176"/>
      <c r="I146" s="176"/>
      <c r="J146" s="186">
        <f>BK146</f>
        <v>0</v>
      </c>
      <c r="K146" s="176"/>
      <c r="L146" s="177"/>
      <c r="M146" s="181"/>
      <c r="N146" s="182"/>
      <c r="O146" s="182"/>
      <c r="P146" s="183">
        <f>SUM(P147:P184)</f>
        <v>0</v>
      </c>
      <c r="Q146" s="182"/>
      <c r="R146" s="183">
        <f>SUM(R147:R184)</f>
        <v>0</v>
      </c>
      <c r="S146" s="182"/>
      <c r="T146" s="184">
        <f>SUM(T147:T184)</f>
        <v>0</v>
      </c>
      <c r="U146" s="176"/>
      <c r="V146" s="176"/>
      <c r="AR146" s="96" t="s">
        <v>81</v>
      </c>
      <c r="AT146" s="97" t="s">
        <v>74</v>
      </c>
      <c r="AU146" s="97" t="s">
        <v>81</v>
      </c>
      <c r="AY146" s="96" t="s">
        <v>204</v>
      </c>
      <c r="BK146" s="98">
        <f>SUM(BK147:BK184)</f>
        <v>0</v>
      </c>
    </row>
    <row r="147" spans="1:65" s="2" customFormat="1" ht="24.2" customHeight="1" x14ac:dyDescent="0.2">
      <c r="A147" s="111"/>
      <c r="B147" s="112"/>
      <c r="C147" s="187" t="s">
        <v>302</v>
      </c>
      <c r="D147" s="187" t="s">
        <v>207</v>
      </c>
      <c r="E147" s="188" t="s">
        <v>4813</v>
      </c>
      <c r="F147" s="189" t="s">
        <v>4814</v>
      </c>
      <c r="G147" s="190" t="s">
        <v>367</v>
      </c>
      <c r="H147" s="191">
        <v>600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305</v>
      </c>
    </row>
    <row r="148" spans="1:65" s="2" customFormat="1" ht="16.5" customHeight="1" x14ac:dyDescent="0.2">
      <c r="A148" s="111"/>
      <c r="B148" s="112"/>
      <c r="C148" s="215" t="s">
        <v>278</v>
      </c>
      <c r="D148" s="215" t="s">
        <v>1071</v>
      </c>
      <c r="E148" s="216" t="s">
        <v>4815</v>
      </c>
      <c r="F148" s="217" t="s">
        <v>4816</v>
      </c>
      <c r="G148" s="218" t="s">
        <v>367</v>
      </c>
      <c r="H148" s="219">
        <v>600</v>
      </c>
      <c r="I148" s="220"/>
      <c r="J148" s="220">
        <f>ROUND(I148*H148,2)</f>
        <v>0</v>
      </c>
      <c r="K148" s="221"/>
      <c r="L148" s="222"/>
      <c r="M148" s="223" t="s">
        <v>1</v>
      </c>
      <c r="N148" s="224" t="s">
        <v>40</v>
      </c>
      <c r="O148" s="196">
        <v>0</v>
      </c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111"/>
      <c r="V148" s="111"/>
      <c r="W148" s="29"/>
      <c r="X148" s="29"/>
      <c r="Y148" s="29"/>
      <c r="Z148" s="29"/>
      <c r="AA148" s="29"/>
      <c r="AB148" s="29"/>
      <c r="AC148" s="29"/>
      <c r="AD148" s="29"/>
      <c r="AE148" s="29"/>
      <c r="AR148" s="99" t="s">
        <v>278</v>
      </c>
      <c r="AT148" s="99" t="s">
        <v>1071</v>
      </c>
      <c r="AU148" s="99" t="s">
        <v>83</v>
      </c>
      <c r="AY148" s="18" t="s">
        <v>204</v>
      </c>
      <c r="BE148" s="100">
        <f>IF(N148="základní",J148,0)</f>
        <v>0</v>
      </c>
      <c r="BF148" s="100">
        <f>IF(N148="snížená",J148,0)</f>
        <v>0</v>
      </c>
      <c r="BG148" s="100">
        <f>IF(N148="zákl. přenesená",J148,0)</f>
        <v>0</v>
      </c>
      <c r="BH148" s="100">
        <f>IF(N148="sníž. přenesená",J148,0)</f>
        <v>0</v>
      </c>
      <c r="BI148" s="100">
        <f>IF(N148="nulová",J148,0)</f>
        <v>0</v>
      </c>
      <c r="BJ148" s="18" t="s">
        <v>81</v>
      </c>
      <c r="BK148" s="100">
        <f>ROUND(I148*H148,2)</f>
        <v>0</v>
      </c>
      <c r="BL148" s="18" t="s">
        <v>211</v>
      </c>
      <c r="BM148" s="99" t="s">
        <v>310</v>
      </c>
    </row>
    <row r="149" spans="1:65" s="14" customFormat="1" x14ac:dyDescent="0.2">
      <c r="A149" s="198"/>
      <c r="B149" s="199"/>
      <c r="C149" s="198"/>
      <c r="D149" s="200" t="s">
        <v>212</v>
      </c>
      <c r="E149" s="201" t="s">
        <v>1</v>
      </c>
      <c r="F149" s="202" t="s">
        <v>4817</v>
      </c>
      <c r="G149" s="198"/>
      <c r="H149" s="203">
        <v>140</v>
      </c>
      <c r="I149" s="198"/>
      <c r="J149" s="198"/>
      <c r="K149" s="198"/>
      <c r="L149" s="199"/>
      <c r="M149" s="204"/>
      <c r="N149" s="205"/>
      <c r="O149" s="205"/>
      <c r="P149" s="205"/>
      <c r="Q149" s="205"/>
      <c r="R149" s="205"/>
      <c r="S149" s="205"/>
      <c r="T149" s="206"/>
      <c r="U149" s="198"/>
      <c r="V149" s="198"/>
      <c r="AT149" s="102" t="s">
        <v>212</v>
      </c>
      <c r="AU149" s="102" t="s">
        <v>83</v>
      </c>
      <c r="AV149" s="14" t="s">
        <v>83</v>
      </c>
      <c r="AW149" s="14" t="s">
        <v>32</v>
      </c>
      <c r="AX149" s="14" t="s">
        <v>75</v>
      </c>
      <c r="AY149" s="102" t="s">
        <v>204</v>
      </c>
    </row>
    <row r="150" spans="1:65" s="14" customFormat="1" x14ac:dyDescent="0.2">
      <c r="A150" s="198"/>
      <c r="B150" s="199"/>
      <c r="C150" s="198"/>
      <c r="D150" s="200" t="s">
        <v>212</v>
      </c>
      <c r="E150" s="201" t="s">
        <v>1</v>
      </c>
      <c r="F150" s="202" t="s">
        <v>4818</v>
      </c>
      <c r="G150" s="198"/>
      <c r="H150" s="203">
        <v>160</v>
      </c>
      <c r="I150" s="198"/>
      <c r="J150" s="198"/>
      <c r="K150" s="198"/>
      <c r="L150" s="199"/>
      <c r="M150" s="204"/>
      <c r="N150" s="205"/>
      <c r="O150" s="205"/>
      <c r="P150" s="205"/>
      <c r="Q150" s="205"/>
      <c r="R150" s="205"/>
      <c r="S150" s="205"/>
      <c r="T150" s="206"/>
      <c r="U150" s="198"/>
      <c r="V150" s="198"/>
      <c r="AT150" s="102" t="s">
        <v>212</v>
      </c>
      <c r="AU150" s="102" t="s">
        <v>83</v>
      </c>
      <c r="AV150" s="14" t="s">
        <v>83</v>
      </c>
      <c r="AW150" s="14" t="s">
        <v>32</v>
      </c>
      <c r="AX150" s="14" t="s">
        <v>75</v>
      </c>
      <c r="AY150" s="102" t="s">
        <v>204</v>
      </c>
    </row>
    <row r="151" spans="1:65" s="16" customFormat="1" x14ac:dyDescent="0.2">
      <c r="A151" s="232"/>
      <c r="B151" s="233"/>
      <c r="C151" s="232"/>
      <c r="D151" s="200" t="s">
        <v>212</v>
      </c>
      <c r="E151" s="234" t="s">
        <v>1</v>
      </c>
      <c r="F151" s="235" t="s">
        <v>1067</v>
      </c>
      <c r="G151" s="232"/>
      <c r="H151" s="236">
        <v>300</v>
      </c>
      <c r="I151" s="232"/>
      <c r="J151" s="232"/>
      <c r="K151" s="232"/>
      <c r="L151" s="233"/>
      <c r="M151" s="237"/>
      <c r="N151" s="238"/>
      <c r="O151" s="238"/>
      <c r="P151" s="238"/>
      <c r="Q151" s="238"/>
      <c r="R151" s="238"/>
      <c r="S151" s="238"/>
      <c r="T151" s="239"/>
      <c r="U151" s="232"/>
      <c r="V151" s="232"/>
      <c r="AT151" s="104" t="s">
        <v>212</v>
      </c>
      <c r="AU151" s="104" t="s">
        <v>83</v>
      </c>
      <c r="AV151" s="16" t="s">
        <v>230</v>
      </c>
      <c r="AW151" s="16" t="s">
        <v>32</v>
      </c>
      <c r="AX151" s="16" t="s">
        <v>75</v>
      </c>
      <c r="AY151" s="104" t="s">
        <v>204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4819</v>
      </c>
      <c r="G152" s="198"/>
      <c r="H152" s="203">
        <v>140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83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4820</v>
      </c>
      <c r="G153" s="198"/>
      <c r="H153" s="203">
        <v>160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6" customFormat="1" x14ac:dyDescent="0.2">
      <c r="A154" s="232"/>
      <c r="B154" s="233"/>
      <c r="C154" s="232"/>
      <c r="D154" s="200" t="s">
        <v>212</v>
      </c>
      <c r="E154" s="234" t="s">
        <v>1</v>
      </c>
      <c r="F154" s="235" t="s">
        <v>1067</v>
      </c>
      <c r="G154" s="232"/>
      <c r="H154" s="236">
        <v>300</v>
      </c>
      <c r="I154" s="232"/>
      <c r="J154" s="232"/>
      <c r="K154" s="232"/>
      <c r="L154" s="233"/>
      <c r="M154" s="237"/>
      <c r="N154" s="238"/>
      <c r="O154" s="238"/>
      <c r="P154" s="238"/>
      <c r="Q154" s="238"/>
      <c r="R154" s="238"/>
      <c r="S154" s="238"/>
      <c r="T154" s="239"/>
      <c r="U154" s="232"/>
      <c r="V154" s="232"/>
      <c r="AT154" s="104" t="s">
        <v>212</v>
      </c>
      <c r="AU154" s="104" t="s">
        <v>83</v>
      </c>
      <c r="AV154" s="16" t="s">
        <v>230</v>
      </c>
      <c r="AW154" s="16" t="s">
        <v>32</v>
      </c>
      <c r="AX154" s="16" t="s">
        <v>75</v>
      </c>
      <c r="AY154" s="104" t="s">
        <v>204</v>
      </c>
    </row>
    <row r="155" spans="1:65" s="15" customFormat="1" x14ac:dyDescent="0.2">
      <c r="A155" s="207"/>
      <c r="B155" s="208"/>
      <c r="C155" s="207"/>
      <c r="D155" s="200" t="s">
        <v>212</v>
      </c>
      <c r="E155" s="209" t="s">
        <v>1</v>
      </c>
      <c r="F155" s="210" t="s">
        <v>227</v>
      </c>
      <c r="G155" s="207"/>
      <c r="H155" s="211">
        <v>600</v>
      </c>
      <c r="I155" s="207"/>
      <c r="J155" s="207"/>
      <c r="K155" s="207"/>
      <c r="L155" s="208"/>
      <c r="M155" s="212"/>
      <c r="N155" s="213"/>
      <c r="O155" s="213"/>
      <c r="P155" s="213"/>
      <c r="Q155" s="213"/>
      <c r="R155" s="213"/>
      <c r="S155" s="213"/>
      <c r="T155" s="214"/>
      <c r="U155" s="207"/>
      <c r="V155" s="207"/>
      <c r="AT155" s="103" t="s">
        <v>212</v>
      </c>
      <c r="AU155" s="103" t="s">
        <v>83</v>
      </c>
      <c r="AV155" s="15" t="s">
        <v>211</v>
      </c>
      <c r="AW155" s="15" t="s">
        <v>32</v>
      </c>
      <c r="AX155" s="15" t="s">
        <v>81</v>
      </c>
      <c r="AY155" s="103" t="s">
        <v>204</v>
      </c>
    </row>
    <row r="156" spans="1:65" s="2" customFormat="1" ht="24.2" customHeight="1" x14ac:dyDescent="0.2">
      <c r="A156" s="111"/>
      <c r="B156" s="112"/>
      <c r="C156" s="187" t="s">
        <v>284</v>
      </c>
      <c r="D156" s="187" t="s">
        <v>207</v>
      </c>
      <c r="E156" s="188" t="s">
        <v>4821</v>
      </c>
      <c r="F156" s="189" t="s">
        <v>4822</v>
      </c>
      <c r="G156" s="190" t="s">
        <v>282</v>
      </c>
      <c r="H156" s="191">
        <v>200</v>
      </c>
      <c r="I156" s="192"/>
      <c r="J156" s="192">
        <f>ROUND(I156*H156,2)</f>
        <v>0</v>
      </c>
      <c r="K156" s="193"/>
      <c r="L156" s="112"/>
      <c r="M156" s="194" t="s">
        <v>1</v>
      </c>
      <c r="N156" s="195" t="s">
        <v>40</v>
      </c>
      <c r="O156" s="196">
        <v>0</v>
      </c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211</v>
      </c>
      <c r="AT156" s="99" t="s">
        <v>207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313</v>
      </c>
    </row>
    <row r="157" spans="1:65" s="2" customFormat="1" ht="16.5" customHeight="1" x14ac:dyDescent="0.2">
      <c r="A157" s="111"/>
      <c r="B157" s="112"/>
      <c r="C157" s="187" t="s">
        <v>291</v>
      </c>
      <c r="D157" s="187" t="s">
        <v>207</v>
      </c>
      <c r="E157" s="188" t="s">
        <v>4823</v>
      </c>
      <c r="F157" s="189" t="s">
        <v>4824</v>
      </c>
      <c r="G157" s="190" t="s">
        <v>367</v>
      </c>
      <c r="H157" s="191">
        <v>20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0</v>
      </c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316</v>
      </c>
    </row>
    <row r="158" spans="1:65" s="14" customFormat="1" x14ac:dyDescent="0.2">
      <c r="A158" s="198"/>
      <c r="B158" s="199"/>
      <c r="C158" s="198"/>
      <c r="D158" s="200" t="s">
        <v>212</v>
      </c>
      <c r="E158" s="201" t="s">
        <v>1</v>
      </c>
      <c r="F158" s="202" t="s">
        <v>4825</v>
      </c>
      <c r="G158" s="198"/>
      <c r="H158" s="203">
        <v>20</v>
      </c>
      <c r="I158" s="198"/>
      <c r="J158" s="198"/>
      <c r="K158" s="198"/>
      <c r="L158" s="199"/>
      <c r="M158" s="204"/>
      <c r="N158" s="205"/>
      <c r="O158" s="205"/>
      <c r="P158" s="205"/>
      <c r="Q158" s="205"/>
      <c r="R158" s="205"/>
      <c r="S158" s="205"/>
      <c r="T158" s="206"/>
      <c r="U158" s="198"/>
      <c r="V158" s="198"/>
      <c r="AT158" s="102" t="s">
        <v>212</v>
      </c>
      <c r="AU158" s="102" t="s">
        <v>83</v>
      </c>
      <c r="AV158" s="14" t="s">
        <v>83</v>
      </c>
      <c r="AW158" s="14" t="s">
        <v>32</v>
      </c>
      <c r="AX158" s="14" t="s">
        <v>75</v>
      </c>
      <c r="AY158" s="102" t="s">
        <v>204</v>
      </c>
    </row>
    <row r="159" spans="1:65" s="15" customFormat="1" x14ac:dyDescent="0.2">
      <c r="A159" s="207"/>
      <c r="B159" s="208"/>
      <c r="C159" s="207"/>
      <c r="D159" s="200" t="s">
        <v>212</v>
      </c>
      <c r="E159" s="209" t="s">
        <v>1</v>
      </c>
      <c r="F159" s="210" t="s">
        <v>227</v>
      </c>
      <c r="G159" s="207"/>
      <c r="H159" s="211">
        <v>20</v>
      </c>
      <c r="I159" s="207"/>
      <c r="J159" s="207"/>
      <c r="K159" s="207"/>
      <c r="L159" s="208"/>
      <c r="M159" s="212"/>
      <c r="N159" s="213"/>
      <c r="O159" s="213"/>
      <c r="P159" s="213"/>
      <c r="Q159" s="213"/>
      <c r="R159" s="213"/>
      <c r="S159" s="213"/>
      <c r="T159" s="214"/>
      <c r="U159" s="207"/>
      <c r="V159" s="207"/>
      <c r="AT159" s="103" t="s">
        <v>212</v>
      </c>
      <c r="AU159" s="103" t="s">
        <v>83</v>
      </c>
      <c r="AV159" s="15" t="s">
        <v>211</v>
      </c>
      <c r="AW159" s="15" t="s">
        <v>32</v>
      </c>
      <c r="AX159" s="15" t="s">
        <v>81</v>
      </c>
      <c r="AY159" s="103" t="s">
        <v>204</v>
      </c>
    </row>
    <row r="160" spans="1:65" s="2" customFormat="1" ht="16.5" customHeight="1" x14ac:dyDescent="0.2">
      <c r="A160" s="111"/>
      <c r="B160" s="112"/>
      <c r="C160" s="215" t="s">
        <v>317</v>
      </c>
      <c r="D160" s="215" t="s">
        <v>1071</v>
      </c>
      <c r="E160" s="216" t="s">
        <v>4826</v>
      </c>
      <c r="F160" s="217" t="s">
        <v>4827</v>
      </c>
      <c r="G160" s="218" t="s">
        <v>367</v>
      </c>
      <c r="H160" s="219">
        <v>21</v>
      </c>
      <c r="I160" s="220"/>
      <c r="J160" s="220">
        <f>ROUND(I160*H160,2)</f>
        <v>0</v>
      </c>
      <c r="K160" s="221"/>
      <c r="L160" s="222"/>
      <c r="M160" s="223" t="s">
        <v>1</v>
      </c>
      <c r="N160" s="224" t="s">
        <v>40</v>
      </c>
      <c r="O160" s="196">
        <v>0</v>
      </c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111"/>
      <c r="V160" s="111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278</v>
      </c>
      <c r="AT160" s="99" t="s">
        <v>1071</v>
      </c>
      <c r="AU160" s="99" t="s">
        <v>83</v>
      </c>
      <c r="AY160" s="18" t="s">
        <v>204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8" t="s">
        <v>81</v>
      </c>
      <c r="BK160" s="100">
        <f>ROUND(I160*H160,2)</f>
        <v>0</v>
      </c>
      <c r="BL160" s="18" t="s">
        <v>211</v>
      </c>
      <c r="BM160" s="99" t="s">
        <v>320</v>
      </c>
    </row>
    <row r="161" spans="1:65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4828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83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65" s="14" customFormat="1" x14ac:dyDescent="0.2">
      <c r="A162" s="198"/>
      <c r="B162" s="199"/>
      <c r="C162" s="198"/>
      <c r="D162" s="200" t="s">
        <v>212</v>
      </c>
      <c r="E162" s="201" t="s">
        <v>1</v>
      </c>
      <c r="F162" s="202" t="s">
        <v>4829</v>
      </c>
      <c r="G162" s="198"/>
      <c r="H162" s="203">
        <v>21</v>
      </c>
      <c r="I162" s="198"/>
      <c r="J162" s="198"/>
      <c r="K162" s="198"/>
      <c r="L162" s="199"/>
      <c r="M162" s="204"/>
      <c r="N162" s="205"/>
      <c r="O162" s="205"/>
      <c r="P162" s="205"/>
      <c r="Q162" s="205"/>
      <c r="R162" s="205"/>
      <c r="S162" s="205"/>
      <c r="T162" s="206"/>
      <c r="U162" s="198"/>
      <c r="V162" s="198"/>
      <c r="AT162" s="102" t="s">
        <v>212</v>
      </c>
      <c r="AU162" s="102" t="s">
        <v>83</v>
      </c>
      <c r="AV162" s="14" t="s">
        <v>83</v>
      </c>
      <c r="AW162" s="14" t="s">
        <v>32</v>
      </c>
      <c r="AX162" s="14" t="s">
        <v>75</v>
      </c>
      <c r="AY162" s="102" t="s">
        <v>204</v>
      </c>
    </row>
    <row r="163" spans="1:65" s="15" customFormat="1" x14ac:dyDescent="0.2">
      <c r="A163" s="207"/>
      <c r="B163" s="208"/>
      <c r="C163" s="207"/>
      <c r="D163" s="200" t="s">
        <v>212</v>
      </c>
      <c r="E163" s="209" t="s">
        <v>1</v>
      </c>
      <c r="F163" s="210" t="s">
        <v>227</v>
      </c>
      <c r="G163" s="207"/>
      <c r="H163" s="211">
        <v>21</v>
      </c>
      <c r="I163" s="207"/>
      <c r="J163" s="207"/>
      <c r="K163" s="207"/>
      <c r="L163" s="208"/>
      <c r="M163" s="212"/>
      <c r="N163" s="213"/>
      <c r="O163" s="213"/>
      <c r="P163" s="213"/>
      <c r="Q163" s="213"/>
      <c r="R163" s="213"/>
      <c r="S163" s="213"/>
      <c r="T163" s="214"/>
      <c r="U163" s="207"/>
      <c r="V163" s="207"/>
      <c r="AT163" s="103" t="s">
        <v>212</v>
      </c>
      <c r="AU163" s="103" t="s">
        <v>83</v>
      </c>
      <c r="AV163" s="15" t="s">
        <v>211</v>
      </c>
      <c r="AW163" s="15" t="s">
        <v>32</v>
      </c>
      <c r="AX163" s="15" t="s">
        <v>81</v>
      </c>
      <c r="AY163" s="103" t="s">
        <v>204</v>
      </c>
    </row>
    <row r="164" spans="1:65" s="2" customFormat="1" ht="37.9" customHeight="1" x14ac:dyDescent="0.2">
      <c r="A164" s="111"/>
      <c r="B164" s="112"/>
      <c r="C164" s="187" t="s">
        <v>295</v>
      </c>
      <c r="D164" s="187" t="s">
        <v>207</v>
      </c>
      <c r="E164" s="188" t="s">
        <v>4830</v>
      </c>
      <c r="F164" s="189" t="s">
        <v>4831</v>
      </c>
      <c r="G164" s="190" t="s">
        <v>282</v>
      </c>
      <c r="H164" s="191">
        <v>1</v>
      </c>
      <c r="I164" s="192"/>
      <c r="J164" s="192">
        <f>ROUND(I164*H164,2)</f>
        <v>0</v>
      </c>
      <c r="K164" s="193"/>
      <c r="L164" s="112"/>
      <c r="M164" s="194" t="s">
        <v>1</v>
      </c>
      <c r="N164" s="195" t="s">
        <v>40</v>
      </c>
      <c r="O164" s="196">
        <v>0</v>
      </c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211</v>
      </c>
      <c r="AT164" s="99" t="s">
        <v>207</v>
      </c>
      <c r="AU164" s="99" t="s">
        <v>83</v>
      </c>
      <c r="AY164" s="18" t="s">
        <v>204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8" t="s">
        <v>81</v>
      </c>
      <c r="BK164" s="100">
        <f>ROUND(I164*H164,2)</f>
        <v>0</v>
      </c>
      <c r="BL164" s="18" t="s">
        <v>211</v>
      </c>
      <c r="BM164" s="99" t="s">
        <v>333</v>
      </c>
    </row>
    <row r="165" spans="1:65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4832</v>
      </c>
      <c r="G165" s="198"/>
      <c r="H165" s="203">
        <v>1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65" s="15" customFormat="1" x14ac:dyDescent="0.2">
      <c r="A166" s="207"/>
      <c r="B166" s="208"/>
      <c r="C166" s="207"/>
      <c r="D166" s="200" t="s">
        <v>212</v>
      </c>
      <c r="E166" s="209" t="s">
        <v>1</v>
      </c>
      <c r="F166" s="210" t="s">
        <v>4833</v>
      </c>
      <c r="G166" s="207"/>
      <c r="H166" s="211">
        <v>1</v>
      </c>
      <c r="I166" s="207"/>
      <c r="J166" s="207"/>
      <c r="K166" s="207"/>
      <c r="L166" s="208"/>
      <c r="M166" s="212"/>
      <c r="N166" s="213"/>
      <c r="O166" s="213"/>
      <c r="P166" s="213"/>
      <c r="Q166" s="213"/>
      <c r="R166" s="213"/>
      <c r="S166" s="213"/>
      <c r="T166" s="214"/>
      <c r="U166" s="207"/>
      <c r="V166" s="207"/>
      <c r="AT166" s="103" t="s">
        <v>212</v>
      </c>
      <c r="AU166" s="103" t="s">
        <v>83</v>
      </c>
      <c r="AV166" s="15" t="s">
        <v>211</v>
      </c>
      <c r="AW166" s="15" t="s">
        <v>32</v>
      </c>
      <c r="AX166" s="15" t="s">
        <v>81</v>
      </c>
      <c r="AY166" s="103" t="s">
        <v>204</v>
      </c>
    </row>
    <row r="167" spans="1:65" s="2" customFormat="1" ht="24.2" customHeight="1" x14ac:dyDescent="0.2">
      <c r="A167" s="111"/>
      <c r="B167" s="112"/>
      <c r="C167" s="215" t="s">
        <v>346</v>
      </c>
      <c r="D167" s="215" t="s">
        <v>1071</v>
      </c>
      <c r="E167" s="216" t="s">
        <v>4571</v>
      </c>
      <c r="F167" s="217" t="s">
        <v>4572</v>
      </c>
      <c r="G167" s="218" t="s">
        <v>282</v>
      </c>
      <c r="H167" s="219">
        <v>1</v>
      </c>
      <c r="I167" s="220"/>
      <c r="J167" s="220">
        <f>ROUND(I167*H167,2)</f>
        <v>0</v>
      </c>
      <c r="K167" s="221"/>
      <c r="L167" s="222"/>
      <c r="M167" s="223" t="s">
        <v>1</v>
      </c>
      <c r="N167" s="224" t="s">
        <v>40</v>
      </c>
      <c r="O167" s="196">
        <v>0</v>
      </c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111"/>
      <c r="V167" s="111"/>
      <c r="W167" s="29"/>
      <c r="X167" s="29"/>
      <c r="Y167" s="29"/>
      <c r="Z167" s="29"/>
      <c r="AA167" s="29"/>
      <c r="AB167" s="29"/>
      <c r="AC167" s="29"/>
      <c r="AD167" s="29"/>
      <c r="AE167" s="29"/>
      <c r="AR167" s="99" t="s">
        <v>278</v>
      </c>
      <c r="AT167" s="99" t="s">
        <v>1071</v>
      </c>
      <c r="AU167" s="99" t="s">
        <v>83</v>
      </c>
      <c r="AY167" s="18" t="s">
        <v>204</v>
      </c>
      <c r="BE167" s="100">
        <f>IF(N167="základní",J167,0)</f>
        <v>0</v>
      </c>
      <c r="BF167" s="100">
        <f>IF(N167="snížená",J167,0)</f>
        <v>0</v>
      </c>
      <c r="BG167" s="100">
        <f>IF(N167="zákl. přenesená",J167,0)</f>
        <v>0</v>
      </c>
      <c r="BH167" s="100">
        <f>IF(N167="sníž. přenesená",J167,0)</f>
        <v>0</v>
      </c>
      <c r="BI167" s="100">
        <f>IF(N167="nulová",J167,0)</f>
        <v>0</v>
      </c>
      <c r="BJ167" s="18" t="s">
        <v>81</v>
      </c>
      <c r="BK167" s="100">
        <f>ROUND(I167*H167,2)</f>
        <v>0</v>
      </c>
      <c r="BL167" s="18" t="s">
        <v>211</v>
      </c>
      <c r="BM167" s="99" t="s">
        <v>350</v>
      </c>
    </row>
    <row r="168" spans="1:65" s="2" customFormat="1" ht="24.2" customHeight="1" x14ac:dyDescent="0.2">
      <c r="A168" s="111"/>
      <c r="B168" s="112"/>
      <c r="C168" s="187" t="s">
        <v>305</v>
      </c>
      <c r="D168" s="187" t="s">
        <v>207</v>
      </c>
      <c r="E168" s="188" t="s">
        <v>4834</v>
      </c>
      <c r="F168" s="189" t="s">
        <v>4835</v>
      </c>
      <c r="G168" s="190" t="s">
        <v>282</v>
      </c>
      <c r="H168" s="191">
        <v>3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0</v>
      </c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211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355</v>
      </c>
    </row>
    <row r="169" spans="1:65" s="14" customFormat="1" x14ac:dyDescent="0.2">
      <c r="A169" s="198"/>
      <c r="B169" s="199"/>
      <c r="C169" s="198"/>
      <c r="D169" s="200" t="s">
        <v>212</v>
      </c>
      <c r="E169" s="201" t="s">
        <v>1</v>
      </c>
      <c r="F169" s="202" t="s">
        <v>4836</v>
      </c>
      <c r="G169" s="198"/>
      <c r="H169" s="203">
        <v>1</v>
      </c>
      <c r="I169" s="198"/>
      <c r="J169" s="198"/>
      <c r="K169" s="198"/>
      <c r="L169" s="199"/>
      <c r="M169" s="204"/>
      <c r="N169" s="205"/>
      <c r="O169" s="205"/>
      <c r="P169" s="205"/>
      <c r="Q169" s="205"/>
      <c r="R169" s="205"/>
      <c r="S169" s="205"/>
      <c r="T169" s="206"/>
      <c r="U169" s="198"/>
      <c r="V169" s="198"/>
      <c r="AT169" s="102" t="s">
        <v>212</v>
      </c>
      <c r="AU169" s="102" t="s">
        <v>83</v>
      </c>
      <c r="AV169" s="14" t="s">
        <v>83</v>
      </c>
      <c r="AW169" s="14" t="s">
        <v>32</v>
      </c>
      <c r="AX169" s="14" t="s">
        <v>75</v>
      </c>
      <c r="AY169" s="102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4837</v>
      </c>
      <c r="G170" s="198"/>
      <c r="H170" s="203">
        <v>2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5" customFormat="1" x14ac:dyDescent="0.2">
      <c r="A171" s="207"/>
      <c r="B171" s="208"/>
      <c r="C171" s="207"/>
      <c r="D171" s="200" t="s">
        <v>212</v>
      </c>
      <c r="E171" s="209" t="s">
        <v>1</v>
      </c>
      <c r="F171" s="210" t="s">
        <v>4838</v>
      </c>
      <c r="G171" s="207"/>
      <c r="H171" s="211">
        <v>3</v>
      </c>
      <c r="I171" s="207"/>
      <c r="J171" s="207"/>
      <c r="K171" s="207"/>
      <c r="L171" s="208"/>
      <c r="M171" s="212"/>
      <c r="N171" s="213"/>
      <c r="O171" s="213"/>
      <c r="P171" s="213"/>
      <c r="Q171" s="213"/>
      <c r="R171" s="213"/>
      <c r="S171" s="213"/>
      <c r="T171" s="214"/>
      <c r="U171" s="207"/>
      <c r="V171" s="207"/>
      <c r="AT171" s="103" t="s">
        <v>212</v>
      </c>
      <c r="AU171" s="103" t="s">
        <v>83</v>
      </c>
      <c r="AV171" s="15" t="s">
        <v>211</v>
      </c>
      <c r="AW171" s="15" t="s">
        <v>32</v>
      </c>
      <c r="AX171" s="15" t="s">
        <v>81</v>
      </c>
      <c r="AY171" s="103" t="s">
        <v>204</v>
      </c>
    </row>
    <row r="172" spans="1:65" s="2" customFormat="1" ht="24.2" customHeight="1" x14ac:dyDescent="0.2">
      <c r="A172" s="111"/>
      <c r="B172" s="112"/>
      <c r="C172" s="215" t="s">
        <v>8</v>
      </c>
      <c r="D172" s="215" t="s">
        <v>1071</v>
      </c>
      <c r="E172" s="216" t="s">
        <v>4839</v>
      </c>
      <c r="F172" s="217" t="s">
        <v>4840</v>
      </c>
      <c r="G172" s="218" t="s">
        <v>282</v>
      </c>
      <c r="H172" s="219">
        <v>3</v>
      </c>
      <c r="I172" s="220"/>
      <c r="J172" s="220">
        <f t="shared" ref="J172:J184" si="0">ROUND(I172*H172,2)</f>
        <v>0</v>
      </c>
      <c r="K172" s="221"/>
      <c r="L172" s="222"/>
      <c r="M172" s="223" t="s">
        <v>1</v>
      </c>
      <c r="N172" s="224" t="s">
        <v>40</v>
      </c>
      <c r="O172" s="196">
        <v>0</v>
      </c>
      <c r="P172" s="196">
        <f t="shared" ref="P172:P184" si="1">O172*H172</f>
        <v>0</v>
      </c>
      <c r="Q172" s="196">
        <v>0</v>
      </c>
      <c r="R172" s="196">
        <f t="shared" ref="R172:R184" si="2">Q172*H172</f>
        <v>0</v>
      </c>
      <c r="S172" s="196">
        <v>0</v>
      </c>
      <c r="T172" s="197">
        <f t="shared" ref="T172:T184" si="3">S172*H172</f>
        <v>0</v>
      </c>
      <c r="U172" s="111"/>
      <c r="V172" s="111"/>
      <c r="W172" s="29"/>
      <c r="X172" s="29"/>
      <c r="Y172" s="29"/>
      <c r="Z172" s="29"/>
      <c r="AA172" s="29"/>
      <c r="AB172" s="29"/>
      <c r="AC172" s="29"/>
      <c r="AD172" s="29"/>
      <c r="AE172" s="29"/>
      <c r="AR172" s="99" t="s">
        <v>278</v>
      </c>
      <c r="AT172" s="99" t="s">
        <v>1071</v>
      </c>
      <c r="AU172" s="99" t="s">
        <v>83</v>
      </c>
      <c r="AY172" s="18" t="s">
        <v>204</v>
      </c>
      <c r="BE172" s="100">
        <f t="shared" ref="BE172:BE184" si="4">IF(N172="základní",J172,0)</f>
        <v>0</v>
      </c>
      <c r="BF172" s="100">
        <f t="shared" ref="BF172:BF184" si="5">IF(N172="snížená",J172,0)</f>
        <v>0</v>
      </c>
      <c r="BG172" s="100">
        <f t="shared" ref="BG172:BG184" si="6">IF(N172="zákl. přenesená",J172,0)</f>
        <v>0</v>
      </c>
      <c r="BH172" s="100">
        <f t="shared" ref="BH172:BH184" si="7">IF(N172="sníž. přenesená",J172,0)</f>
        <v>0</v>
      </c>
      <c r="BI172" s="100">
        <f t="shared" ref="BI172:BI184" si="8">IF(N172="nulová",J172,0)</f>
        <v>0</v>
      </c>
      <c r="BJ172" s="18" t="s">
        <v>81</v>
      </c>
      <c r="BK172" s="100">
        <f t="shared" ref="BK172:BK184" si="9">ROUND(I172*H172,2)</f>
        <v>0</v>
      </c>
      <c r="BL172" s="18" t="s">
        <v>211</v>
      </c>
      <c r="BM172" s="99" t="s">
        <v>362</v>
      </c>
    </row>
    <row r="173" spans="1:65" s="2" customFormat="1" ht="24.2" customHeight="1" x14ac:dyDescent="0.2">
      <c r="A173" s="111"/>
      <c r="B173" s="112"/>
      <c r="C173" s="187" t="s">
        <v>310</v>
      </c>
      <c r="D173" s="187" t="s">
        <v>207</v>
      </c>
      <c r="E173" s="188" t="s">
        <v>4841</v>
      </c>
      <c r="F173" s="189" t="s">
        <v>4576</v>
      </c>
      <c r="G173" s="190" t="s">
        <v>282</v>
      </c>
      <c r="H173" s="191">
        <v>40</v>
      </c>
      <c r="I173" s="192"/>
      <c r="J173" s="192">
        <f t="shared" si="0"/>
        <v>0</v>
      </c>
      <c r="K173" s="193"/>
      <c r="L173" s="112"/>
      <c r="M173" s="194" t="s">
        <v>1</v>
      </c>
      <c r="N173" s="195" t="s">
        <v>40</v>
      </c>
      <c r="O173" s="196">
        <v>0</v>
      </c>
      <c r="P173" s="196">
        <f t="shared" si="1"/>
        <v>0</v>
      </c>
      <c r="Q173" s="196">
        <v>0</v>
      </c>
      <c r="R173" s="196">
        <f t="shared" si="2"/>
        <v>0</v>
      </c>
      <c r="S173" s="196">
        <v>0</v>
      </c>
      <c r="T173" s="197">
        <f t="shared" si="3"/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211</v>
      </c>
      <c r="AT173" s="99" t="s">
        <v>207</v>
      </c>
      <c r="AU173" s="99" t="s">
        <v>83</v>
      </c>
      <c r="AY173" s="18" t="s">
        <v>204</v>
      </c>
      <c r="BE173" s="100">
        <f t="shared" si="4"/>
        <v>0</v>
      </c>
      <c r="BF173" s="100">
        <f t="shared" si="5"/>
        <v>0</v>
      </c>
      <c r="BG173" s="100">
        <f t="shared" si="6"/>
        <v>0</v>
      </c>
      <c r="BH173" s="100">
        <f t="shared" si="7"/>
        <v>0</v>
      </c>
      <c r="BI173" s="100">
        <f t="shared" si="8"/>
        <v>0</v>
      </c>
      <c r="BJ173" s="18" t="s">
        <v>81</v>
      </c>
      <c r="BK173" s="100">
        <f t="shared" si="9"/>
        <v>0</v>
      </c>
      <c r="BL173" s="18" t="s">
        <v>211</v>
      </c>
      <c r="BM173" s="99" t="s">
        <v>368</v>
      </c>
    </row>
    <row r="174" spans="1:65" s="2" customFormat="1" ht="24.2" customHeight="1" x14ac:dyDescent="0.2">
      <c r="A174" s="111"/>
      <c r="B174" s="112"/>
      <c r="C174" s="215" t="s">
        <v>376</v>
      </c>
      <c r="D174" s="215" t="s">
        <v>1071</v>
      </c>
      <c r="E174" s="216" t="s">
        <v>4579</v>
      </c>
      <c r="F174" s="217" t="s">
        <v>4580</v>
      </c>
      <c r="G174" s="218" t="s">
        <v>282</v>
      </c>
      <c r="H174" s="219">
        <v>20</v>
      </c>
      <c r="I174" s="220"/>
      <c r="J174" s="220">
        <f t="shared" si="0"/>
        <v>0</v>
      </c>
      <c r="K174" s="221"/>
      <c r="L174" s="222"/>
      <c r="M174" s="223" t="s">
        <v>1</v>
      </c>
      <c r="N174" s="224" t="s">
        <v>40</v>
      </c>
      <c r="O174" s="196">
        <v>0</v>
      </c>
      <c r="P174" s="196">
        <f t="shared" si="1"/>
        <v>0</v>
      </c>
      <c r="Q174" s="196">
        <v>0</v>
      </c>
      <c r="R174" s="196">
        <f t="shared" si="2"/>
        <v>0</v>
      </c>
      <c r="S174" s="196">
        <v>0</v>
      </c>
      <c r="T174" s="197">
        <f t="shared" si="3"/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278</v>
      </c>
      <c r="AT174" s="99" t="s">
        <v>1071</v>
      </c>
      <c r="AU174" s="99" t="s">
        <v>83</v>
      </c>
      <c r="AY174" s="18" t="s">
        <v>204</v>
      </c>
      <c r="BE174" s="100">
        <f t="shared" si="4"/>
        <v>0</v>
      </c>
      <c r="BF174" s="100">
        <f t="shared" si="5"/>
        <v>0</v>
      </c>
      <c r="BG174" s="100">
        <f t="shared" si="6"/>
        <v>0</v>
      </c>
      <c r="BH174" s="100">
        <f t="shared" si="7"/>
        <v>0</v>
      </c>
      <c r="BI174" s="100">
        <f t="shared" si="8"/>
        <v>0</v>
      </c>
      <c r="BJ174" s="18" t="s">
        <v>81</v>
      </c>
      <c r="BK174" s="100">
        <f t="shared" si="9"/>
        <v>0</v>
      </c>
      <c r="BL174" s="18" t="s">
        <v>211</v>
      </c>
      <c r="BM174" s="99" t="s">
        <v>379</v>
      </c>
    </row>
    <row r="175" spans="1:65" s="2" customFormat="1" ht="33" customHeight="1" x14ac:dyDescent="0.2">
      <c r="A175" s="111"/>
      <c r="B175" s="112"/>
      <c r="C175" s="187" t="s">
        <v>313</v>
      </c>
      <c r="D175" s="187" t="s">
        <v>207</v>
      </c>
      <c r="E175" s="188" t="s">
        <v>4842</v>
      </c>
      <c r="F175" s="189" t="s">
        <v>4843</v>
      </c>
      <c r="G175" s="190" t="s">
        <v>282</v>
      </c>
      <c r="H175" s="191">
        <v>40</v>
      </c>
      <c r="I175" s="192"/>
      <c r="J175" s="192">
        <f t="shared" si="0"/>
        <v>0</v>
      </c>
      <c r="K175" s="193"/>
      <c r="L175" s="112"/>
      <c r="M175" s="194" t="s">
        <v>1</v>
      </c>
      <c r="N175" s="195" t="s">
        <v>40</v>
      </c>
      <c r="O175" s="196">
        <v>0</v>
      </c>
      <c r="P175" s="196">
        <f t="shared" si="1"/>
        <v>0</v>
      </c>
      <c r="Q175" s="196">
        <v>0</v>
      </c>
      <c r="R175" s="196">
        <f t="shared" si="2"/>
        <v>0</v>
      </c>
      <c r="S175" s="196">
        <v>0</v>
      </c>
      <c r="T175" s="197">
        <f t="shared" si="3"/>
        <v>0</v>
      </c>
      <c r="U175" s="111"/>
      <c r="V175" s="111"/>
      <c r="W175" s="29"/>
      <c r="X175" s="29"/>
      <c r="Y175" s="29"/>
      <c r="Z175" s="29"/>
      <c r="AA175" s="29"/>
      <c r="AB175" s="29"/>
      <c r="AC175" s="29"/>
      <c r="AD175" s="29"/>
      <c r="AE175" s="29"/>
      <c r="AR175" s="99" t="s">
        <v>211</v>
      </c>
      <c r="AT175" s="99" t="s">
        <v>207</v>
      </c>
      <c r="AU175" s="99" t="s">
        <v>83</v>
      </c>
      <c r="AY175" s="18" t="s">
        <v>204</v>
      </c>
      <c r="BE175" s="100">
        <f t="shared" si="4"/>
        <v>0</v>
      </c>
      <c r="BF175" s="100">
        <f t="shared" si="5"/>
        <v>0</v>
      </c>
      <c r="BG175" s="100">
        <f t="shared" si="6"/>
        <v>0</v>
      </c>
      <c r="BH175" s="100">
        <f t="shared" si="7"/>
        <v>0</v>
      </c>
      <c r="BI175" s="100">
        <f t="shared" si="8"/>
        <v>0</v>
      </c>
      <c r="BJ175" s="18" t="s">
        <v>81</v>
      </c>
      <c r="BK175" s="100">
        <f t="shared" si="9"/>
        <v>0</v>
      </c>
      <c r="BL175" s="18" t="s">
        <v>211</v>
      </c>
      <c r="BM175" s="99" t="s">
        <v>223</v>
      </c>
    </row>
    <row r="176" spans="1:65" s="2" customFormat="1" ht="16.5" customHeight="1" x14ac:dyDescent="0.2">
      <c r="A176" s="111"/>
      <c r="B176" s="112"/>
      <c r="C176" s="215" t="s">
        <v>386</v>
      </c>
      <c r="D176" s="215" t="s">
        <v>1071</v>
      </c>
      <c r="E176" s="216" t="s">
        <v>4583</v>
      </c>
      <c r="F176" s="217" t="s">
        <v>4584</v>
      </c>
      <c r="G176" s="218" t="s">
        <v>282</v>
      </c>
      <c r="H176" s="219">
        <v>40</v>
      </c>
      <c r="I176" s="220"/>
      <c r="J176" s="220">
        <f t="shared" si="0"/>
        <v>0</v>
      </c>
      <c r="K176" s="221"/>
      <c r="L176" s="222"/>
      <c r="M176" s="223" t="s">
        <v>1</v>
      </c>
      <c r="N176" s="224" t="s">
        <v>40</v>
      </c>
      <c r="O176" s="196">
        <v>0</v>
      </c>
      <c r="P176" s="196">
        <f t="shared" si="1"/>
        <v>0</v>
      </c>
      <c r="Q176" s="196">
        <v>0</v>
      </c>
      <c r="R176" s="196">
        <f t="shared" si="2"/>
        <v>0</v>
      </c>
      <c r="S176" s="196">
        <v>0</v>
      </c>
      <c r="T176" s="197">
        <f t="shared" si="3"/>
        <v>0</v>
      </c>
      <c r="U176" s="111"/>
      <c r="V176" s="111"/>
      <c r="W176" s="29"/>
      <c r="X176" s="29"/>
      <c r="Y176" s="29"/>
      <c r="Z176" s="29"/>
      <c r="AA176" s="29"/>
      <c r="AB176" s="29"/>
      <c r="AC176" s="29"/>
      <c r="AD176" s="29"/>
      <c r="AE176" s="29"/>
      <c r="AR176" s="99" t="s">
        <v>278</v>
      </c>
      <c r="AT176" s="99" t="s">
        <v>1071</v>
      </c>
      <c r="AU176" s="99" t="s">
        <v>83</v>
      </c>
      <c r="AY176" s="18" t="s">
        <v>204</v>
      </c>
      <c r="BE176" s="100">
        <f t="shared" si="4"/>
        <v>0</v>
      </c>
      <c r="BF176" s="100">
        <f t="shared" si="5"/>
        <v>0</v>
      </c>
      <c r="BG176" s="100">
        <f t="shared" si="6"/>
        <v>0</v>
      </c>
      <c r="BH176" s="100">
        <f t="shared" si="7"/>
        <v>0</v>
      </c>
      <c r="BI176" s="100">
        <f t="shared" si="8"/>
        <v>0</v>
      </c>
      <c r="BJ176" s="18" t="s">
        <v>81</v>
      </c>
      <c r="BK176" s="100">
        <f t="shared" si="9"/>
        <v>0</v>
      </c>
      <c r="BL176" s="18" t="s">
        <v>211</v>
      </c>
      <c r="BM176" s="99" t="s">
        <v>389</v>
      </c>
    </row>
    <row r="177" spans="1:65" s="2" customFormat="1" ht="24.2" customHeight="1" x14ac:dyDescent="0.2">
      <c r="A177" s="111"/>
      <c r="B177" s="112"/>
      <c r="C177" s="187" t="s">
        <v>316</v>
      </c>
      <c r="D177" s="187" t="s">
        <v>207</v>
      </c>
      <c r="E177" s="188" t="s">
        <v>4844</v>
      </c>
      <c r="F177" s="189" t="s">
        <v>4625</v>
      </c>
      <c r="G177" s="190" t="s">
        <v>282</v>
      </c>
      <c r="H177" s="191">
        <v>20</v>
      </c>
      <c r="I177" s="192"/>
      <c r="J177" s="192">
        <f t="shared" si="0"/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 t="shared" si="4"/>
        <v>0</v>
      </c>
      <c r="BF177" s="100">
        <f t="shared" si="5"/>
        <v>0</v>
      </c>
      <c r="BG177" s="100">
        <f t="shared" si="6"/>
        <v>0</v>
      </c>
      <c r="BH177" s="100">
        <f t="shared" si="7"/>
        <v>0</v>
      </c>
      <c r="BI177" s="100">
        <f t="shared" si="8"/>
        <v>0</v>
      </c>
      <c r="BJ177" s="18" t="s">
        <v>81</v>
      </c>
      <c r="BK177" s="100">
        <f t="shared" si="9"/>
        <v>0</v>
      </c>
      <c r="BL177" s="18" t="s">
        <v>211</v>
      </c>
      <c r="BM177" s="99" t="s">
        <v>406</v>
      </c>
    </row>
    <row r="178" spans="1:65" s="2" customFormat="1" ht="24.2" customHeight="1" x14ac:dyDescent="0.2">
      <c r="A178" s="111"/>
      <c r="B178" s="112"/>
      <c r="C178" s="187" t="s">
        <v>7</v>
      </c>
      <c r="D178" s="187" t="s">
        <v>207</v>
      </c>
      <c r="E178" s="188" t="s">
        <v>4845</v>
      </c>
      <c r="F178" s="189" t="s">
        <v>4846</v>
      </c>
      <c r="G178" s="190" t="s">
        <v>367</v>
      </c>
      <c r="H178" s="191">
        <v>384</v>
      </c>
      <c r="I178" s="192"/>
      <c r="J178" s="192">
        <f t="shared" si="0"/>
        <v>0</v>
      </c>
      <c r="K178" s="193"/>
      <c r="L178" s="112"/>
      <c r="M178" s="194" t="s">
        <v>1</v>
      </c>
      <c r="N178" s="195" t="s">
        <v>40</v>
      </c>
      <c r="O178" s="196">
        <v>0</v>
      </c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211</v>
      </c>
      <c r="AT178" s="99" t="s">
        <v>207</v>
      </c>
      <c r="AU178" s="99" t="s">
        <v>83</v>
      </c>
      <c r="AY178" s="18" t="s">
        <v>204</v>
      </c>
      <c r="BE178" s="100">
        <f t="shared" si="4"/>
        <v>0</v>
      </c>
      <c r="BF178" s="100">
        <f t="shared" si="5"/>
        <v>0</v>
      </c>
      <c r="BG178" s="100">
        <f t="shared" si="6"/>
        <v>0</v>
      </c>
      <c r="BH178" s="100">
        <f t="shared" si="7"/>
        <v>0</v>
      </c>
      <c r="BI178" s="100">
        <f t="shared" si="8"/>
        <v>0</v>
      </c>
      <c r="BJ178" s="18" t="s">
        <v>81</v>
      </c>
      <c r="BK178" s="100">
        <f t="shared" si="9"/>
        <v>0</v>
      </c>
      <c r="BL178" s="18" t="s">
        <v>211</v>
      </c>
      <c r="BM178" s="99" t="s">
        <v>410</v>
      </c>
    </row>
    <row r="179" spans="1:65" s="2" customFormat="1" ht="16.5" customHeight="1" x14ac:dyDescent="0.2">
      <c r="A179" s="111"/>
      <c r="B179" s="112"/>
      <c r="C179" s="215" t="s">
        <v>320</v>
      </c>
      <c r="D179" s="215" t="s">
        <v>1071</v>
      </c>
      <c r="E179" s="216" t="s">
        <v>4725</v>
      </c>
      <c r="F179" s="217" t="s">
        <v>4726</v>
      </c>
      <c r="G179" s="218" t="s">
        <v>367</v>
      </c>
      <c r="H179" s="219">
        <v>192</v>
      </c>
      <c r="I179" s="220"/>
      <c r="J179" s="220">
        <f t="shared" si="0"/>
        <v>0</v>
      </c>
      <c r="K179" s="221"/>
      <c r="L179" s="222"/>
      <c r="M179" s="223" t="s">
        <v>1</v>
      </c>
      <c r="N179" s="224" t="s">
        <v>40</v>
      </c>
      <c r="O179" s="196">
        <v>0</v>
      </c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278</v>
      </c>
      <c r="AT179" s="99" t="s">
        <v>1071</v>
      </c>
      <c r="AU179" s="99" t="s">
        <v>83</v>
      </c>
      <c r="AY179" s="18" t="s">
        <v>204</v>
      </c>
      <c r="BE179" s="100">
        <f t="shared" si="4"/>
        <v>0</v>
      </c>
      <c r="BF179" s="100">
        <f t="shared" si="5"/>
        <v>0</v>
      </c>
      <c r="BG179" s="100">
        <f t="shared" si="6"/>
        <v>0</v>
      </c>
      <c r="BH179" s="100">
        <f t="shared" si="7"/>
        <v>0</v>
      </c>
      <c r="BI179" s="100">
        <f t="shared" si="8"/>
        <v>0</v>
      </c>
      <c r="BJ179" s="18" t="s">
        <v>81</v>
      </c>
      <c r="BK179" s="100">
        <f t="shared" si="9"/>
        <v>0</v>
      </c>
      <c r="BL179" s="18" t="s">
        <v>211</v>
      </c>
      <c r="BM179" s="99" t="s">
        <v>418</v>
      </c>
    </row>
    <row r="180" spans="1:65" s="2" customFormat="1" ht="44.25" customHeight="1" x14ac:dyDescent="0.2">
      <c r="A180" s="111"/>
      <c r="B180" s="112"/>
      <c r="C180" s="215" t="s">
        <v>435</v>
      </c>
      <c r="D180" s="215" t="s">
        <v>1071</v>
      </c>
      <c r="E180" s="216" t="s">
        <v>4847</v>
      </c>
      <c r="F180" s="217" t="s">
        <v>4848</v>
      </c>
      <c r="G180" s="218" t="s">
        <v>367</v>
      </c>
      <c r="H180" s="219">
        <v>192</v>
      </c>
      <c r="I180" s="220"/>
      <c r="J180" s="220">
        <f t="shared" si="0"/>
        <v>0</v>
      </c>
      <c r="K180" s="221"/>
      <c r="L180" s="222"/>
      <c r="M180" s="223" t="s">
        <v>1</v>
      </c>
      <c r="N180" s="224" t="s">
        <v>40</v>
      </c>
      <c r="O180" s="196">
        <v>0</v>
      </c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278</v>
      </c>
      <c r="AT180" s="99" t="s">
        <v>1071</v>
      </c>
      <c r="AU180" s="99" t="s">
        <v>83</v>
      </c>
      <c r="AY180" s="18" t="s">
        <v>204</v>
      </c>
      <c r="BE180" s="100">
        <f t="shared" si="4"/>
        <v>0</v>
      </c>
      <c r="BF180" s="100">
        <f t="shared" si="5"/>
        <v>0</v>
      </c>
      <c r="BG180" s="100">
        <f t="shared" si="6"/>
        <v>0</v>
      </c>
      <c r="BH180" s="100">
        <f t="shared" si="7"/>
        <v>0</v>
      </c>
      <c r="BI180" s="100">
        <f t="shared" si="8"/>
        <v>0</v>
      </c>
      <c r="BJ180" s="18" t="s">
        <v>81</v>
      </c>
      <c r="BK180" s="100">
        <f t="shared" si="9"/>
        <v>0</v>
      </c>
      <c r="BL180" s="18" t="s">
        <v>211</v>
      </c>
      <c r="BM180" s="99" t="s">
        <v>438</v>
      </c>
    </row>
    <row r="181" spans="1:65" s="2" customFormat="1" ht="21.75" customHeight="1" x14ac:dyDescent="0.2">
      <c r="A181" s="111"/>
      <c r="B181" s="112"/>
      <c r="C181" s="187" t="s">
        <v>333</v>
      </c>
      <c r="D181" s="187" t="s">
        <v>207</v>
      </c>
      <c r="E181" s="188" t="s">
        <v>4849</v>
      </c>
      <c r="F181" s="189" t="s">
        <v>4850</v>
      </c>
      <c r="G181" s="190" t="s">
        <v>367</v>
      </c>
      <c r="H181" s="191">
        <v>440</v>
      </c>
      <c r="I181" s="192"/>
      <c r="J181" s="192">
        <f t="shared" si="0"/>
        <v>0</v>
      </c>
      <c r="K181" s="193"/>
      <c r="L181" s="112"/>
      <c r="M181" s="194" t="s">
        <v>1</v>
      </c>
      <c r="N181" s="195" t="s">
        <v>40</v>
      </c>
      <c r="O181" s="196">
        <v>0</v>
      </c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211</v>
      </c>
      <c r="AT181" s="99" t="s">
        <v>207</v>
      </c>
      <c r="AU181" s="99" t="s">
        <v>83</v>
      </c>
      <c r="AY181" s="18" t="s">
        <v>204</v>
      </c>
      <c r="BE181" s="100">
        <f t="shared" si="4"/>
        <v>0</v>
      </c>
      <c r="BF181" s="100">
        <f t="shared" si="5"/>
        <v>0</v>
      </c>
      <c r="BG181" s="100">
        <f t="shared" si="6"/>
        <v>0</v>
      </c>
      <c r="BH181" s="100">
        <f t="shared" si="7"/>
        <v>0</v>
      </c>
      <c r="BI181" s="100">
        <f t="shared" si="8"/>
        <v>0</v>
      </c>
      <c r="BJ181" s="18" t="s">
        <v>81</v>
      </c>
      <c r="BK181" s="100">
        <f t="shared" si="9"/>
        <v>0</v>
      </c>
      <c r="BL181" s="18" t="s">
        <v>211</v>
      </c>
      <c r="BM181" s="99" t="s">
        <v>445</v>
      </c>
    </row>
    <row r="182" spans="1:65" s="2" customFormat="1" ht="16.5" customHeight="1" x14ac:dyDescent="0.2">
      <c r="A182" s="111"/>
      <c r="B182" s="112"/>
      <c r="C182" s="215" t="s">
        <v>397</v>
      </c>
      <c r="D182" s="215" t="s">
        <v>1071</v>
      </c>
      <c r="E182" s="216" t="s">
        <v>4727</v>
      </c>
      <c r="F182" s="217" t="s">
        <v>4851</v>
      </c>
      <c r="G182" s="218" t="s">
        <v>367</v>
      </c>
      <c r="H182" s="219">
        <v>192</v>
      </c>
      <c r="I182" s="220"/>
      <c r="J182" s="220">
        <f t="shared" si="0"/>
        <v>0</v>
      </c>
      <c r="K182" s="221"/>
      <c r="L182" s="222"/>
      <c r="M182" s="223" t="s">
        <v>1</v>
      </c>
      <c r="N182" s="224" t="s">
        <v>40</v>
      </c>
      <c r="O182" s="196">
        <v>0</v>
      </c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278</v>
      </c>
      <c r="AT182" s="99" t="s">
        <v>1071</v>
      </c>
      <c r="AU182" s="99" t="s">
        <v>83</v>
      </c>
      <c r="AY182" s="18" t="s">
        <v>204</v>
      </c>
      <c r="BE182" s="100">
        <f t="shared" si="4"/>
        <v>0</v>
      </c>
      <c r="BF182" s="100">
        <f t="shared" si="5"/>
        <v>0</v>
      </c>
      <c r="BG182" s="100">
        <f t="shared" si="6"/>
        <v>0</v>
      </c>
      <c r="BH182" s="100">
        <f t="shared" si="7"/>
        <v>0</v>
      </c>
      <c r="BI182" s="100">
        <f t="shared" si="8"/>
        <v>0</v>
      </c>
      <c r="BJ182" s="18" t="s">
        <v>81</v>
      </c>
      <c r="BK182" s="100">
        <f t="shared" si="9"/>
        <v>0</v>
      </c>
      <c r="BL182" s="18" t="s">
        <v>211</v>
      </c>
      <c r="BM182" s="99" t="s">
        <v>462</v>
      </c>
    </row>
    <row r="183" spans="1:65" s="2" customFormat="1" ht="16.5" customHeight="1" x14ac:dyDescent="0.2">
      <c r="A183" s="111"/>
      <c r="B183" s="112"/>
      <c r="C183" s="215" t="s">
        <v>350</v>
      </c>
      <c r="D183" s="215" t="s">
        <v>1071</v>
      </c>
      <c r="E183" s="216" t="s">
        <v>4852</v>
      </c>
      <c r="F183" s="217" t="s">
        <v>4853</v>
      </c>
      <c r="G183" s="218" t="s">
        <v>367</v>
      </c>
      <c r="H183" s="219">
        <v>168</v>
      </c>
      <c r="I183" s="220"/>
      <c r="J183" s="220">
        <f t="shared" si="0"/>
        <v>0</v>
      </c>
      <c r="K183" s="221"/>
      <c r="L183" s="222"/>
      <c r="M183" s="223" t="s">
        <v>1</v>
      </c>
      <c r="N183" s="224" t="s">
        <v>40</v>
      </c>
      <c r="O183" s="196">
        <v>0</v>
      </c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278</v>
      </c>
      <c r="AT183" s="99" t="s">
        <v>1071</v>
      </c>
      <c r="AU183" s="99" t="s">
        <v>83</v>
      </c>
      <c r="AY183" s="18" t="s">
        <v>204</v>
      </c>
      <c r="BE183" s="100">
        <f t="shared" si="4"/>
        <v>0</v>
      </c>
      <c r="BF183" s="100">
        <f t="shared" si="5"/>
        <v>0</v>
      </c>
      <c r="BG183" s="100">
        <f t="shared" si="6"/>
        <v>0</v>
      </c>
      <c r="BH183" s="100">
        <f t="shared" si="7"/>
        <v>0</v>
      </c>
      <c r="BI183" s="100">
        <f t="shared" si="8"/>
        <v>0</v>
      </c>
      <c r="BJ183" s="18" t="s">
        <v>81</v>
      </c>
      <c r="BK183" s="100">
        <f t="shared" si="9"/>
        <v>0</v>
      </c>
      <c r="BL183" s="18" t="s">
        <v>211</v>
      </c>
      <c r="BM183" s="99" t="s">
        <v>467</v>
      </c>
    </row>
    <row r="184" spans="1:65" s="2" customFormat="1" ht="24.2" customHeight="1" x14ac:dyDescent="0.2">
      <c r="A184" s="111"/>
      <c r="B184" s="112"/>
      <c r="C184" s="215" t="s">
        <v>469</v>
      </c>
      <c r="D184" s="215" t="s">
        <v>1071</v>
      </c>
      <c r="E184" s="216" t="s">
        <v>4854</v>
      </c>
      <c r="F184" s="217" t="s">
        <v>4855</v>
      </c>
      <c r="G184" s="218" t="s">
        <v>367</v>
      </c>
      <c r="H184" s="219">
        <v>168</v>
      </c>
      <c r="I184" s="220"/>
      <c r="J184" s="220">
        <f t="shared" si="0"/>
        <v>0</v>
      </c>
      <c r="K184" s="221"/>
      <c r="L184" s="222"/>
      <c r="M184" s="223" t="s">
        <v>1</v>
      </c>
      <c r="N184" s="224" t="s">
        <v>40</v>
      </c>
      <c r="O184" s="196">
        <v>0</v>
      </c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278</v>
      </c>
      <c r="AT184" s="99" t="s">
        <v>1071</v>
      </c>
      <c r="AU184" s="99" t="s">
        <v>83</v>
      </c>
      <c r="AY184" s="18" t="s">
        <v>204</v>
      </c>
      <c r="BE184" s="100">
        <f t="shared" si="4"/>
        <v>0</v>
      </c>
      <c r="BF184" s="100">
        <f t="shared" si="5"/>
        <v>0</v>
      </c>
      <c r="BG184" s="100">
        <f t="shared" si="6"/>
        <v>0</v>
      </c>
      <c r="BH184" s="100">
        <f t="shared" si="7"/>
        <v>0</v>
      </c>
      <c r="BI184" s="100">
        <f t="shared" si="8"/>
        <v>0</v>
      </c>
      <c r="BJ184" s="18" t="s">
        <v>81</v>
      </c>
      <c r="BK184" s="100">
        <f t="shared" si="9"/>
        <v>0</v>
      </c>
      <c r="BL184" s="18" t="s">
        <v>211</v>
      </c>
      <c r="BM184" s="99" t="s">
        <v>472</v>
      </c>
    </row>
    <row r="185" spans="1:65" s="12" customFormat="1" ht="22.9" customHeight="1" x14ac:dyDescent="0.2">
      <c r="A185" s="176"/>
      <c r="B185" s="177"/>
      <c r="C185" s="176"/>
      <c r="D185" s="178" t="s">
        <v>74</v>
      </c>
      <c r="E185" s="185" t="s">
        <v>4627</v>
      </c>
      <c r="F185" s="185" t="s">
        <v>4434</v>
      </c>
      <c r="G185" s="176"/>
      <c r="H185" s="176"/>
      <c r="I185" s="176"/>
      <c r="J185" s="186">
        <f>BK185</f>
        <v>0</v>
      </c>
      <c r="K185" s="176"/>
      <c r="L185" s="177"/>
      <c r="M185" s="181"/>
      <c r="N185" s="182"/>
      <c r="O185" s="182"/>
      <c r="P185" s="183">
        <f>SUM(P186:P194)</f>
        <v>0</v>
      </c>
      <c r="Q185" s="182"/>
      <c r="R185" s="183">
        <f>SUM(R186:R194)</f>
        <v>0</v>
      </c>
      <c r="S185" s="182"/>
      <c r="T185" s="184">
        <f>SUM(T186:T194)</f>
        <v>0</v>
      </c>
      <c r="U185" s="176"/>
      <c r="V185" s="176"/>
      <c r="AR185" s="96" t="s">
        <v>81</v>
      </c>
      <c r="AT185" s="97" t="s">
        <v>74</v>
      </c>
      <c r="AU185" s="97" t="s">
        <v>81</v>
      </c>
      <c r="AY185" s="96" t="s">
        <v>204</v>
      </c>
      <c r="BK185" s="98">
        <f>SUM(BK186:BK194)</f>
        <v>0</v>
      </c>
    </row>
    <row r="186" spans="1:65" s="2" customFormat="1" ht="24.2" customHeight="1" x14ac:dyDescent="0.2">
      <c r="A186" s="111"/>
      <c r="B186" s="112"/>
      <c r="C186" s="187" t="s">
        <v>355</v>
      </c>
      <c r="D186" s="187" t="s">
        <v>207</v>
      </c>
      <c r="E186" s="188" t="s">
        <v>4485</v>
      </c>
      <c r="F186" s="189" t="s">
        <v>4486</v>
      </c>
      <c r="G186" s="190" t="s">
        <v>282</v>
      </c>
      <c r="H186" s="191">
        <v>13</v>
      </c>
      <c r="I186" s="192"/>
      <c r="J186" s="192">
        <f t="shared" ref="J186:J192" si="10">ROUND(I186*H186,2)</f>
        <v>0</v>
      </c>
      <c r="K186" s="193"/>
      <c r="L186" s="112"/>
      <c r="M186" s="194" t="s">
        <v>1</v>
      </c>
      <c r="N186" s="195" t="s">
        <v>40</v>
      </c>
      <c r="O186" s="196">
        <v>0</v>
      </c>
      <c r="P186" s="196">
        <f t="shared" ref="P186:P192" si="11">O186*H186</f>
        <v>0</v>
      </c>
      <c r="Q186" s="196">
        <v>0</v>
      </c>
      <c r="R186" s="196">
        <f t="shared" ref="R186:R192" si="12">Q186*H186</f>
        <v>0</v>
      </c>
      <c r="S186" s="196">
        <v>0</v>
      </c>
      <c r="T186" s="197">
        <f t="shared" ref="T186:T192" si="13"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211</v>
      </c>
      <c r="AT186" s="99" t="s">
        <v>207</v>
      </c>
      <c r="AU186" s="99" t="s">
        <v>83</v>
      </c>
      <c r="AY186" s="18" t="s">
        <v>204</v>
      </c>
      <c r="BE186" s="100">
        <f t="shared" ref="BE186:BE192" si="14">IF(N186="základní",J186,0)</f>
        <v>0</v>
      </c>
      <c r="BF186" s="100">
        <f t="shared" ref="BF186:BF192" si="15">IF(N186="snížená",J186,0)</f>
        <v>0</v>
      </c>
      <c r="BG186" s="100">
        <f t="shared" ref="BG186:BG192" si="16">IF(N186="zákl. přenesená",J186,0)</f>
        <v>0</v>
      </c>
      <c r="BH186" s="100">
        <f t="shared" ref="BH186:BH192" si="17">IF(N186="sníž. přenesená",J186,0)</f>
        <v>0</v>
      </c>
      <c r="BI186" s="100">
        <f t="shared" ref="BI186:BI192" si="18">IF(N186="nulová",J186,0)</f>
        <v>0</v>
      </c>
      <c r="BJ186" s="18" t="s">
        <v>81</v>
      </c>
      <c r="BK186" s="100">
        <f t="shared" ref="BK186:BK192" si="19">ROUND(I186*H186,2)</f>
        <v>0</v>
      </c>
      <c r="BL186" s="18" t="s">
        <v>211</v>
      </c>
      <c r="BM186" s="99" t="s">
        <v>481</v>
      </c>
    </row>
    <row r="187" spans="1:65" s="2" customFormat="1" ht="16.5" customHeight="1" x14ac:dyDescent="0.2">
      <c r="A187" s="111"/>
      <c r="B187" s="112"/>
      <c r="C187" s="215" t="s">
        <v>487</v>
      </c>
      <c r="D187" s="215" t="s">
        <v>1071</v>
      </c>
      <c r="E187" s="216" t="s">
        <v>4856</v>
      </c>
      <c r="F187" s="217" t="s">
        <v>4857</v>
      </c>
      <c r="G187" s="218" t="s">
        <v>282</v>
      </c>
      <c r="H187" s="219">
        <v>1</v>
      </c>
      <c r="I187" s="220"/>
      <c r="J187" s="220">
        <f t="shared" si="10"/>
        <v>0</v>
      </c>
      <c r="K187" s="221"/>
      <c r="L187" s="222"/>
      <c r="M187" s="223" t="s">
        <v>1</v>
      </c>
      <c r="N187" s="224" t="s">
        <v>40</v>
      </c>
      <c r="O187" s="196">
        <v>0</v>
      </c>
      <c r="P187" s="196">
        <f t="shared" si="11"/>
        <v>0</v>
      </c>
      <c r="Q187" s="196">
        <v>0</v>
      </c>
      <c r="R187" s="196">
        <f t="shared" si="12"/>
        <v>0</v>
      </c>
      <c r="S187" s="196">
        <v>0</v>
      </c>
      <c r="T187" s="197">
        <f t="shared" si="13"/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278</v>
      </c>
      <c r="AT187" s="99" t="s">
        <v>1071</v>
      </c>
      <c r="AU187" s="99" t="s">
        <v>83</v>
      </c>
      <c r="AY187" s="18" t="s">
        <v>204</v>
      </c>
      <c r="BE187" s="100">
        <f t="shared" si="14"/>
        <v>0</v>
      </c>
      <c r="BF187" s="100">
        <f t="shared" si="15"/>
        <v>0</v>
      </c>
      <c r="BG187" s="100">
        <f t="shared" si="16"/>
        <v>0</v>
      </c>
      <c r="BH187" s="100">
        <f t="shared" si="17"/>
        <v>0</v>
      </c>
      <c r="BI187" s="100">
        <f t="shared" si="18"/>
        <v>0</v>
      </c>
      <c r="BJ187" s="18" t="s">
        <v>81</v>
      </c>
      <c r="BK187" s="100">
        <f t="shared" si="19"/>
        <v>0</v>
      </c>
      <c r="BL187" s="18" t="s">
        <v>211</v>
      </c>
      <c r="BM187" s="99" t="s">
        <v>490</v>
      </c>
    </row>
    <row r="188" spans="1:65" s="2" customFormat="1" ht="16.5" customHeight="1" x14ac:dyDescent="0.2">
      <c r="A188" s="111"/>
      <c r="B188" s="112"/>
      <c r="C188" s="187" t="s">
        <v>362</v>
      </c>
      <c r="D188" s="187" t="s">
        <v>207</v>
      </c>
      <c r="E188" s="188" t="s">
        <v>4858</v>
      </c>
      <c r="F188" s="189" t="s">
        <v>4859</v>
      </c>
      <c r="G188" s="190" t="s">
        <v>282</v>
      </c>
      <c r="H188" s="191">
        <v>1</v>
      </c>
      <c r="I188" s="192"/>
      <c r="J188" s="192">
        <f t="shared" si="10"/>
        <v>0</v>
      </c>
      <c r="K188" s="193"/>
      <c r="L188" s="112"/>
      <c r="M188" s="194" t="s">
        <v>1</v>
      </c>
      <c r="N188" s="195" t="s">
        <v>40</v>
      </c>
      <c r="O188" s="196">
        <v>0</v>
      </c>
      <c r="P188" s="196">
        <f t="shared" si="11"/>
        <v>0</v>
      </c>
      <c r="Q188" s="196">
        <v>0</v>
      </c>
      <c r="R188" s="196">
        <f t="shared" si="12"/>
        <v>0</v>
      </c>
      <c r="S188" s="196">
        <v>0</v>
      </c>
      <c r="T188" s="197">
        <f t="shared" si="13"/>
        <v>0</v>
      </c>
      <c r="U188" s="111"/>
      <c r="V188" s="111"/>
      <c r="W188" s="29"/>
      <c r="X188" s="29"/>
      <c r="Y188" s="29"/>
      <c r="Z188" s="29"/>
      <c r="AA188" s="29"/>
      <c r="AB188" s="29"/>
      <c r="AC188" s="29"/>
      <c r="AD188" s="29"/>
      <c r="AE188" s="29"/>
      <c r="AR188" s="99" t="s">
        <v>211</v>
      </c>
      <c r="AT188" s="99" t="s">
        <v>207</v>
      </c>
      <c r="AU188" s="99" t="s">
        <v>83</v>
      </c>
      <c r="AY188" s="18" t="s">
        <v>204</v>
      </c>
      <c r="BE188" s="100">
        <f t="shared" si="14"/>
        <v>0</v>
      </c>
      <c r="BF188" s="100">
        <f t="shared" si="15"/>
        <v>0</v>
      </c>
      <c r="BG188" s="100">
        <f t="shared" si="16"/>
        <v>0</v>
      </c>
      <c r="BH188" s="100">
        <f t="shared" si="17"/>
        <v>0</v>
      </c>
      <c r="BI188" s="100">
        <f t="shared" si="18"/>
        <v>0</v>
      </c>
      <c r="BJ188" s="18" t="s">
        <v>81</v>
      </c>
      <c r="BK188" s="100">
        <f t="shared" si="19"/>
        <v>0</v>
      </c>
      <c r="BL188" s="18" t="s">
        <v>211</v>
      </c>
      <c r="BM188" s="99" t="s">
        <v>518</v>
      </c>
    </row>
    <row r="189" spans="1:65" s="2" customFormat="1" ht="37.9" customHeight="1" x14ac:dyDescent="0.2">
      <c r="A189" s="111"/>
      <c r="B189" s="112"/>
      <c r="C189" s="215" t="s">
        <v>520</v>
      </c>
      <c r="D189" s="215" t="s">
        <v>1071</v>
      </c>
      <c r="E189" s="216" t="s">
        <v>4860</v>
      </c>
      <c r="F189" s="217" t="s">
        <v>4861</v>
      </c>
      <c r="G189" s="218" t="s">
        <v>282</v>
      </c>
      <c r="H189" s="219">
        <v>1</v>
      </c>
      <c r="I189" s="220"/>
      <c r="J189" s="220">
        <f t="shared" si="10"/>
        <v>0</v>
      </c>
      <c r="K189" s="221"/>
      <c r="L189" s="222"/>
      <c r="M189" s="223" t="s">
        <v>1</v>
      </c>
      <c r="N189" s="224" t="s">
        <v>40</v>
      </c>
      <c r="O189" s="196">
        <v>0</v>
      </c>
      <c r="P189" s="196">
        <f t="shared" si="11"/>
        <v>0</v>
      </c>
      <c r="Q189" s="196">
        <v>0</v>
      </c>
      <c r="R189" s="196">
        <f t="shared" si="12"/>
        <v>0</v>
      </c>
      <c r="S189" s="196">
        <v>0</v>
      </c>
      <c r="T189" s="197">
        <f t="shared" si="13"/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278</v>
      </c>
      <c r="AT189" s="99" t="s">
        <v>1071</v>
      </c>
      <c r="AU189" s="99" t="s">
        <v>83</v>
      </c>
      <c r="AY189" s="18" t="s">
        <v>204</v>
      </c>
      <c r="BE189" s="100">
        <f t="shared" si="14"/>
        <v>0</v>
      </c>
      <c r="BF189" s="100">
        <f t="shared" si="15"/>
        <v>0</v>
      </c>
      <c r="BG189" s="100">
        <f t="shared" si="16"/>
        <v>0</v>
      </c>
      <c r="BH189" s="100">
        <f t="shared" si="17"/>
        <v>0</v>
      </c>
      <c r="BI189" s="100">
        <f t="shared" si="18"/>
        <v>0</v>
      </c>
      <c r="BJ189" s="18" t="s">
        <v>81</v>
      </c>
      <c r="BK189" s="100">
        <f t="shared" si="19"/>
        <v>0</v>
      </c>
      <c r="BL189" s="18" t="s">
        <v>211</v>
      </c>
      <c r="BM189" s="99" t="s">
        <v>523</v>
      </c>
    </row>
    <row r="190" spans="1:65" s="2" customFormat="1" ht="16.5" customHeight="1" x14ac:dyDescent="0.2">
      <c r="A190" s="111"/>
      <c r="B190" s="112"/>
      <c r="C190" s="187" t="s">
        <v>368</v>
      </c>
      <c r="D190" s="187" t="s">
        <v>207</v>
      </c>
      <c r="E190" s="188" t="s">
        <v>4862</v>
      </c>
      <c r="F190" s="189" t="s">
        <v>4863</v>
      </c>
      <c r="G190" s="190" t="s">
        <v>282</v>
      </c>
      <c r="H190" s="191">
        <v>1</v>
      </c>
      <c r="I190" s="192"/>
      <c r="J190" s="192">
        <f t="shared" si="10"/>
        <v>0</v>
      </c>
      <c r="K190" s="193"/>
      <c r="L190" s="112"/>
      <c r="M190" s="194" t="s">
        <v>1</v>
      </c>
      <c r="N190" s="195" t="s">
        <v>40</v>
      </c>
      <c r="O190" s="196">
        <v>0</v>
      </c>
      <c r="P190" s="196">
        <f t="shared" si="11"/>
        <v>0</v>
      </c>
      <c r="Q190" s="196">
        <v>0</v>
      </c>
      <c r="R190" s="196">
        <f t="shared" si="12"/>
        <v>0</v>
      </c>
      <c r="S190" s="196">
        <v>0</v>
      </c>
      <c r="T190" s="197">
        <f t="shared" si="13"/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211</v>
      </c>
      <c r="AT190" s="99" t="s">
        <v>207</v>
      </c>
      <c r="AU190" s="99" t="s">
        <v>83</v>
      </c>
      <c r="AY190" s="18" t="s">
        <v>204</v>
      </c>
      <c r="BE190" s="100">
        <f t="shared" si="14"/>
        <v>0</v>
      </c>
      <c r="BF190" s="100">
        <f t="shared" si="15"/>
        <v>0</v>
      </c>
      <c r="BG190" s="100">
        <f t="shared" si="16"/>
        <v>0</v>
      </c>
      <c r="BH190" s="100">
        <f t="shared" si="17"/>
        <v>0</v>
      </c>
      <c r="BI190" s="100">
        <f t="shared" si="18"/>
        <v>0</v>
      </c>
      <c r="BJ190" s="18" t="s">
        <v>81</v>
      </c>
      <c r="BK190" s="100">
        <f t="shared" si="19"/>
        <v>0</v>
      </c>
      <c r="BL190" s="18" t="s">
        <v>211</v>
      </c>
      <c r="BM190" s="99" t="s">
        <v>529</v>
      </c>
    </row>
    <row r="191" spans="1:65" s="2" customFormat="1" ht="24.2" customHeight="1" x14ac:dyDescent="0.2">
      <c r="A191" s="111"/>
      <c r="B191" s="112"/>
      <c r="C191" s="215" t="s">
        <v>533</v>
      </c>
      <c r="D191" s="215" t="s">
        <v>1071</v>
      </c>
      <c r="E191" s="216" t="s">
        <v>4864</v>
      </c>
      <c r="F191" s="217" t="s">
        <v>4865</v>
      </c>
      <c r="G191" s="218" t="s">
        <v>282</v>
      </c>
      <c r="H191" s="219">
        <v>1</v>
      </c>
      <c r="I191" s="220"/>
      <c r="J191" s="220">
        <f t="shared" si="10"/>
        <v>0</v>
      </c>
      <c r="K191" s="221"/>
      <c r="L191" s="222"/>
      <c r="M191" s="223" t="s">
        <v>1</v>
      </c>
      <c r="N191" s="224" t="s">
        <v>40</v>
      </c>
      <c r="O191" s="196">
        <v>0</v>
      </c>
      <c r="P191" s="196">
        <f t="shared" si="11"/>
        <v>0</v>
      </c>
      <c r="Q191" s="196">
        <v>0</v>
      </c>
      <c r="R191" s="196">
        <f t="shared" si="12"/>
        <v>0</v>
      </c>
      <c r="S191" s="196">
        <v>0</v>
      </c>
      <c r="T191" s="197">
        <f t="shared" si="13"/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278</v>
      </c>
      <c r="AT191" s="99" t="s">
        <v>1071</v>
      </c>
      <c r="AU191" s="99" t="s">
        <v>83</v>
      </c>
      <c r="AY191" s="18" t="s">
        <v>204</v>
      </c>
      <c r="BE191" s="100">
        <f t="shared" si="14"/>
        <v>0</v>
      </c>
      <c r="BF191" s="100">
        <f t="shared" si="15"/>
        <v>0</v>
      </c>
      <c r="BG191" s="100">
        <f t="shared" si="16"/>
        <v>0</v>
      </c>
      <c r="BH191" s="100">
        <f t="shared" si="17"/>
        <v>0</v>
      </c>
      <c r="BI191" s="100">
        <f t="shared" si="18"/>
        <v>0</v>
      </c>
      <c r="BJ191" s="18" t="s">
        <v>81</v>
      </c>
      <c r="BK191" s="100">
        <f t="shared" si="19"/>
        <v>0</v>
      </c>
      <c r="BL191" s="18" t="s">
        <v>211</v>
      </c>
      <c r="BM191" s="99" t="s">
        <v>536</v>
      </c>
    </row>
    <row r="192" spans="1:65" s="2" customFormat="1" ht="24.2" customHeight="1" x14ac:dyDescent="0.2">
      <c r="A192" s="111"/>
      <c r="B192" s="112"/>
      <c r="C192" s="187" t="s">
        <v>379</v>
      </c>
      <c r="D192" s="187" t="s">
        <v>207</v>
      </c>
      <c r="E192" s="188" t="s">
        <v>4866</v>
      </c>
      <c r="F192" s="189" t="s">
        <v>4867</v>
      </c>
      <c r="G192" s="190" t="s">
        <v>349</v>
      </c>
      <c r="H192" s="191">
        <v>1</v>
      </c>
      <c r="I192" s="192"/>
      <c r="J192" s="192">
        <f t="shared" si="10"/>
        <v>0</v>
      </c>
      <c r="K192" s="193"/>
      <c r="L192" s="112"/>
      <c r="M192" s="194" t="s">
        <v>1</v>
      </c>
      <c r="N192" s="195" t="s">
        <v>40</v>
      </c>
      <c r="O192" s="196">
        <v>0</v>
      </c>
      <c r="P192" s="196">
        <f t="shared" si="11"/>
        <v>0</v>
      </c>
      <c r="Q192" s="196">
        <v>0</v>
      </c>
      <c r="R192" s="196">
        <f t="shared" si="12"/>
        <v>0</v>
      </c>
      <c r="S192" s="196">
        <v>0</v>
      </c>
      <c r="T192" s="197">
        <f t="shared" si="13"/>
        <v>0</v>
      </c>
      <c r="U192" s="111"/>
      <c r="V192" s="111"/>
      <c r="W192" s="29"/>
      <c r="X192" s="29"/>
      <c r="Y192" s="29"/>
      <c r="Z192" s="29"/>
      <c r="AA192" s="29"/>
      <c r="AB192" s="29"/>
      <c r="AC192" s="29"/>
      <c r="AD192" s="29"/>
      <c r="AE192" s="29"/>
      <c r="AR192" s="99" t="s">
        <v>211</v>
      </c>
      <c r="AT192" s="99" t="s">
        <v>207</v>
      </c>
      <c r="AU192" s="99" t="s">
        <v>83</v>
      </c>
      <c r="AY192" s="18" t="s">
        <v>204</v>
      </c>
      <c r="BE192" s="100">
        <f t="shared" si="14"/>
        <v>0</v>
      </c>
      <c r="BF192" s="100">
        <f t="shared" si="15"/>
        <v>0</v>
      </c>
      <c r="BG192" s="100">
        <f t="shared" si="16"/>
        <v>0</v>
      </c>
      <c r="BH192" s="100">
        <f t="shared" si="17"/>
        <v>0</v>
      </c>
      <c r="BI192" s="100">
        <f t="shared" si="18"/>
        <v>0</v>
      </c>
      <c r="BJ192" s="18" t="s">
        <v>81</v>
      </c>
      <c r="BK192" s="100">
        <f t="shared" si="19"/>
        <v>0</v>
      </c>
      <c r="BL192" s="18" t="s">
        <v>211</v>
      </c>
      <c r="BM192" s="99" t="s">
        <v>541</v>
      </c>
    </row>
    <row r="193" spans="1:65" s="14" customFormat="1" x14ac:dyDescent="0.2">
      <c r="A193" s="198"/>
      <c r="B193" s="199"/>
      <c r="C193" s="198"/>
      <c r="D193" s="200" t="s">
        <v>212</v>
      </c>
      <c r="E193" s="201" t="s">
        <v>1</v>
      </c>
      <c r="F193" s="202" t="s">
        <v>4868</v>
      </c>
      <c r="G193" s="198"/>
      <c r="H193" s="203">
        <v>1</v>
      </c>
      <c r="I193" s="198"/>
      <c r="J193" s="198"/>
      <c r="K193" s="198"/>
      <c r="L193" s="199"/>
      <c r="M193" s="204"/>
      <c r="N193" s="205"/>
      <c r="O193" s="205"/>
      <c r="P193" s="205"/>
      <c r="Q193" s="205"/>
      <c r="R193" s="205"/>
      <c r="S193" s="205"/>
      <c r="T193" s="206"/>
      <c r="U193" s="198"/>
      <c r="V193" s="198"/>
      <c r="AT193" s="102" t="s">
        <v>212</v>
      </c>
      <c r="AU193" s="102" t="s">
        <v>83</v>
      </c>
      <c r="AV193" s="14" t="s">
        <v>83</v>
      </c>
      <c r="AW193" s="14" t="s">
        <v>32</v>
      </c>
      <c r="AX193" s="14" t="s">
        <v>75</v>
      </c>
      <c r="AY193" s="102" t="s">
        <v>204</v>
      </c>
    </row>
    <row r="194" spans="1:65" s="15" customFormat="1" x14ac:dyDescent="0.2">
      <c r="A194" s="207"/>
      <c r="B194" s="208"/>
      <c r="C194" s="207"/>
      <c r="D194" s="200" t="s">
        <v>212</v>
      </c>
      <c r="E194" s="209" t="s">
        <v>1</v>
      </c>
      <c r="F194" s="210" t="s">
        <v>227</v>
      </c>
      <c r="G194" s="207"/>
      <c r="H194" s="211">
        <v>1</v>
      </c>
      <c r="I194" s="207"/>
      <c r="J194" s="207"/>
      <c r="K194" s="207"/>
      <c r="L194" s="208"/>
      <c r="M194" s="212"/>
      <c r="N194" s="213"/>
      <c r="O194" s="213"/>
      <c r="P194" s="213"/>
      <c r="Q194" s="213"/>
      <c r="R194" s="213"/>
      <c r="S194" s="213"/>
      <c r="T194" s="214"/>
      <c r="U194" s="207"/>
      <c r="V194" s="207"/>
      <c r="AT194" s="103" t="s">
        <v>212</v>
      </c>
      <c r="AU194" s="103" t="s">
        <v>83</v>
      </c>
      <c r="AV194" s="15" t="s">
        <v>211</v>
      </c>
      <c r="AW194" s="15" t="s">
        <v>32</v>
      </c>
      <c r="AX194" s="15" t="s">
        <v>81</v>
      </c>
      <c r="AY194" s="103" t="s">
        <v>204</v>
      </c>
    </row>
    <row r="195" spans="1:65" s="12" customFormat="1" ht="25.9" customHeight="1" x14ac:dyDescent="0.2">
      <c r="A195" s="176"/>
      <c r="B195" s="177"/>
      <c r="C195" s="176"/>
      <c r="D195" s="178" t="s">
        <v>74</v>
      </c>
      <c r="E195" s="179" t="s">
        <v>1071</v>
      </c>
      <c r="F195" s="179" t="s">
        <v>4295</v>
      </c>
      <c r="G195" s="176"/>
      <c r="H195" s="176"/>
      <c r="I195" s="176"/>
      <c r="J195" s="180">
        <f>BK195</f>
        <v>0</v>
      </c>
      <c r="K195" s="176"/>
      <c r="L195" s="177"/>
      <c r="M195" s="181"/>
      <c r="N195" s="182"/>
      <c r="O195" s="182"/>
      <c r="P195" s="183">
        <f>P196</f>
        <v>0</v>
      </c>
      <c r="Q195" s="182"/>
      <c r="R195" s="183">
        <f>R196</f>
        <v>0</v>
      </c>
      <c r="S195" s="182"/>
      <c r="T195" s="184">
        <f>T196</f>
        <v>0</v>
      </c>
      <c r="U195" s="176"/>
      <c r="V195" s="176"/>
      <c r="AR195" s="96" t="s">
        <v>230</v>
      </c>
      <c r="AT195" s="97" t="s">
        <v>74</v>
      </c>
      <c r="AU195" s="97" t="s">
        <v>75</v>
      </c>
      <c r="AY195" s="96" t="s">
        <v>204</v>
      </c>
      <c r="BK195" s="98">
        <f>BK196</f>
        <v>0</v>
      </c>
    </row>
    <row r="196" spans="1:65" s="12" customFormat="1" ht="22.9" customHeight="1" x14ac:dyDescent="0.2">
      <c r="A196" s="176"/>
      <c r="B196" s="177"/>
      <c r="C196" s="176"/>
      <c r="D196" s="178" t="s">
        <v>74</v>
      </c>
      <c r="E196" s="185" t="s">
        <v>4296</v>
      </c>
      <c r="F196" s="185" t="s">
        <v>4297</v>
      </c>
      <c r="G196" s="176"/>
      <c r="H196" s="176"/>
      <c r="I196" s="176"/>
      <c r="J196" s="186">
        <f>BK196</f>
        <v>0</v>
      </c>
      <c r="K196" s="176"/>
      <c r="L196" s="177"/>
      <c r="M196" s="181"/>
      <c r="N196" s="182"/>
      <c r="O196" s="182"/>
      <c r="P196" s="183">
        <f>SUM(P197:P205)</f>
        <v>0</v>
      </c>
      <c r="Q196" s="182"/>
      <c r="R196" s="183">
        <f>SUM(R197:R205)</f>
        <v>0</v>
      </c>
      <c r="S196" s="182"/>
      <c r="T196" s="184">
        <f>SUM(T197:T205)</f>
        <v>0</v>
      </c>
      <c r="U196" s="176"/>
      <c r="V196" s="176"/>
      <c r="AR196" s="96" t="s">
        <v>230</v>
      </c>
      <c r="AT196" s="97" t="s">
        <v>74</v>
      </c>
      <c r="AU196" s="97" t="s">
        <v>81</v>
      </c>
      <c r="AY196" s="96" t="s">
        <v>204</v>
      </c>
      <c r="BK196" s="98">
        <f>SUM(BK197:BK205)</f>
        <v>0</v>
      </c>
    </row>
    <row r="197" spans="1:65" s="2" customFormat="1" ht="49.15" customHeight="1" x14ac:dyDescent="0.2">
      <c r="A197" s="111"/>
      <c r="B197" s="112"/>
      <c r="C197" s="187" t="s">
        <v>549</v>
      </c>
      <c r="D197" s="187" t="s">
        <v>207</v>
      </c>
      <c r="E197" s="188" t="s">
        <v>4299</v>
      </c>
      <c r="F197" s="189" t="s">
        <v>4300</v>
      </c>
      <c r="G197" s="190" t="s">
        <v>1421</v>
      </c>
      <c r="H197" s="191">
        <v>1</v>
      </c>
      <c r="I197" s="192"/>
      <c r="J197" s="192">
        <f>ROUND(I197*H197,2)</f>
        <v>0</v>
      </c>
      <c r="K197" s="193"/>
      <c r="L197" s="112"/>
      <c r="M197" s="194" t="s">
        <v>1</v>
      </c>
      <c r="N197" s="195" t="s">
        <v>40</v>
      </c>
      <c r="O197" s="196">
        <v>0</v>
      </c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529</v>
      </c>
      <c r="AT197" s="99" t="s">
        <v>207</v>
      </c>
      <c r="AU197" s="99" t="s">
        <v>83</v>
      </c>
      <c r="AY197" s="18" t="s">
        <v>204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8" t="s">
        <v>81</v>
      </c>
      <c r="BK197" s="100">
        <f>ROUND(I197*H197,2)</f>
        <v>0</v>
      </c>
      <c r="BL197" s="18" t="s">
        <v>529</v>
      </c>
      <c r="BM197" s="99" t="s">
        <v>552</v>
      </c>
    </row>
    <row r="198" spans="1:65" s="2" customFormat="1" ht="21.75" customHeight="1" x14ac:dyDescent="0.2">
      <c r="A198" s="111"/>
      <c r="B198" s="112"/>
      <c r="C198" s="187" t="s">
        <v>223</v>
      </c>
      <c r="D198" s="187" t="s">
        <v>207</v>
      </c>
      <c r="E198" s="188" t="s">
        <v>4302</v>
      </c>
      <c r="F198" s="189" t="s">
        <v>4303</v>
      </c>
      <c r="G198" s="190" t="s">
        <v>4304</v>
      </c>
      <c r="H198" s="191">
        <v>0.14499999999999999</v>
      </c>
      <c r="I198" s="192"/>
      <c r="J198" s="192">
        <f>ROUND(I198*H198,2)</f>
        <v>0</v>
      </c>
      <c r="K198" s="193"/>
      <c r="L198" s="112"/>
      <c r="M198" s="194" t="s">
        <v>1</v>
      </c>
      <c r="N198" s="195" t="s">
        <v>40</v>
      </c>
      <c r="O198" s="196">
        <v>0</v>
      </c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529</v>
      </c>
      <c r="AT198" s="99" t="s">
        <v>207</v>
      </c>
      <c r="AU198" s="99" t="s">
        <v>83</v>
      </c>
      <c r="AY198" s="18" t="s">
        <v>204</v>
      </c>
      <c r="BE198" s="100">
        <f>IF(N198="základní",J198,0)</f>
        <v>0</v>
      </c>
      <c r="BF198" s="100">
        <f>IF(N198="snížená",J198,0)</f>
        <v>0</v>
      </c>
      <c r="BG198" s="100">
        <f>IF(N198="zákl. přenesená",J198,0)</f>
        <v>0</v>
      </c>
      <c r="BH198" s="100">
        <f>IF(N198="sníž. přenesená",J198,0)</f>
        <v>0</v>
      </c>
      <c r="BI198" s="100">
        <f>IF(N198="nulová",J198,0)</f>
        <v>0</v>
      </c>
      <c r="BJ198" s="18" t="s">
        <v>81</v>
      </c>
      <c r="BK198" s="100">
        <f>ROUND(I198*H198,2)</f>
        <v>0</v>
      </c>
      <c r="BL198" s="18" t="s">
        <v>529</v>
      </c>
      <c r="BM198" s="99" t="s">
        <v>556</v>
      </c>
    </row>
    <row r="199" spans="1:65" s="2" customFormat="1" ht="66.75" customHeight="1" x14ac:dyDescent="0.2">
      <c r="A199" s="111"/>
      <c r="B199" s="112"/>
      <c r="C199" s="187" t="s">
        <v>221</v>
      </c>
      <c r="D199" s="187" t="s">
        <v>207</v>
      </c>
      <c r="E199" s="188" t="s">
        <v>4869</v>
      </c>
      <c r="F199" s="189" t="s">
        <v>4870</v>
      </c>
      <c r="G199" s="190" t="s">
        <v>367</v>
      </c>
      <c r="H199" s="191">
        <v>145</v>
      </c>
      <c r="I199" s="192"/>
      <c r="J199" s="192">
        <f>ROUND(I199*H199,2)</f>
        <v>0</v>
      </c>
      <c r="K199" s="193"/>
      <c r="L199" s="112"/>
      <c r="M199" s="194" t="s">
        <v>1</v>
      </c>
      <c r="N199" s="195" t="s">
        <v>40</v>
      </c>
      <c r="O199" s="196">
        <v>0</v>
      </c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529</v>
      </c>
      <c r="AT199" s="99" t="s">
        <v>207</v>
      </c>
      <c r="AU199" s="99" t="s">
        <v>83</v>
      </c>
      <c r="AY199" s="18" t="s">
        <v>204</v>
      </c>
      <c r="BE199" s="100">
        <f>IF(N199="základní",J199,0)</f>
        <v>0</v>
      </c>
      <c r="BF199" s="100">
        <f>IF(N199="snížená",J199,0)</f>
        <v>0</v>
      </c>
      <c r="BG199" s="100">
        <f>IF(N199="zákl. přenesená",J199,0)</f>
        <v>0</v>
      </c>
      <c r="BH199" s="100">
        <f>IF(N199="sníž. přenesená",J199,0)</f>
        <v>0</v>
      </c>
      <c r="BI199" s="100">
        <f>IF(N199="nulová",J199,0)</f>
        <v>0</v>
      </c>
      <c r="BJ199" s="18" t="s">
        <v>81</v>
      </c>
      <c r="BK199" s="100">
        <f>ROUND(I199*H199,2)</f>
        <v>0</v>
      </c>
      <c r="BL199" s="18" t="s">
        <v>529</v>
      </c>
      <c r="BM199" s="99" t="s">
        <v>560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1642</v>
      </c>
      <c r="G200" s="198"/>
      <c r="H200" s="203">
        <v>145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5" customFormat="1" x14ac:dyDescent="0.2">
      <c r="A201" s="207"/>
      <c r="B201" s="208"/>
      <c r="C201" s="207"/>
      <c r="D201" s="200" t="s">
        <v>212</v>
      </c>
      <c r="E201" s="209" t="s">
        <v>1</v>
      </c>
      <c r="F201" s="210" t="s">
        <v>227</v>
      </c>
      <c r="G201" s="207"/>
      <c r="H201" s="211">
        <v>145</v>
      </c>
      <c r="I201" s="207"/>
      <c r="J201" s="207"/>
      <c r="K201" s="207"/>
      <c r="L201" s="208"/>
      <c r="M201" s="212"/>
      <c r="N201" s="213"/>
      <c r="O201" s="213"/>
      <c r="P201" s="213"/>
      <c r="Q201" s="213"/>
      <c r="R201" s="213"/>
      <c r="S201" s="213"/>
      <c r="T201" s="214"/>
      <c r="U201" s="207"/>
      <c r="V201" s="207"/>
      <c r="AT201" s="103" t="s">
        <v>212</v>
      </c>
      <c r="AU201" s="103" t="s">
        <v>83</v>
      </c>
      <c r="AV201" s="15" t="s">
        <v>211</v>
      </c>
      <c r="AW201" s="15" t="s">
        <v>32</v>
      </c>
      <c r="AX201" s="15" t="s">
        <v>81</v>
      </c>
      <c r="AY201" s="103" t="s">
        <v>204</v>
      </c>
    </row>
    <row r="202" spans="1:65" s="2" customFormat="1" ht="55.5" customHeight="1" x14ac:dyDescent="0.2">
      <c r="A202" s="111"/>
      <c r="B202" s="112"/>
      <c r="C202" s="187" t="s">
        <v>389</v>
      </c>
      <c r="D202" s="187" t="s">
        <v>207</v>
      </c>
      <c r="E202" s="188" t="s">
        <v>4871</v>
      </c>
      <c r="F202" s="189" t="s">
        <v>4872</v>
      </c>
      <c r="G202" s="190" t="s">
        <v>349</v>
      </c>
      <c r="H202" s="191">
        <v>2</v>
      </c>
      <c r="I202" s="192"/>
      <c r="J202" s="192">
        <f>ROUND(I202*H202,2)</f>
        <v>0</v>
      </c>
      <c r="K202" s="193"/>
      <c r="L202" s="112"/>
      <c r="M202" s="194" t="s">
        <v>1</v>
      </c>
      <c r="N202" s="195" t="s">
        <v>40</v>
      </c>
      <c r="O202" s="196">
        <v>0</v>
      </c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529</v>
      </c>
      <c r="AT202" s="99" t="s">
        <v>207</v>
      </c>
      <c r="AU202" s="99" t="s">
        <v>83</v>
      </c>
      <c r="AY202" s="18" t="s">
        <v>204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8" t="s">
        <v>81</v>
      </c>
      <c r="BK202" s="100">
        <f>ROUND(I202*H202,2)</f>
        <v>0</v>
      </c>
      <c r="BL202" s="18" t="s">
        <v>529</v>
      </c>
      <c r="BM202" s="99" t="s">
        <v>564</v>
      </c>
    </row>
    <row r="203" spans="1:65" s="2" customFormat="1" ht="37.9" customHeight="1" x14ac:dyDescent="0.2">
      <c r="A203" s="111"/>
      <c r="B203" s="112"/>
      <c r="C203" s="187" t="s">
        <v>567</v>
      </c>
      <c r="D203" s="187" t="s">
        <v>207</v>
      </c>
      <c r="E203" s="188" t="s">
        <v>4316</v>
      </c>
      <c r="F203" s="189" t="s">
        <v>4317</v>
      </c>
      <c r="G203" s="190" t="s">
        <v>367</v>
      </c>
      <c r="H203" s="191">
        <v>145</v>
      </c>
      <c r="I203" s="192"/>
      <c r="J203" s="192">
        <f>ROUND(I203*H203,2)</f>
        <v>0</v>
      </c>
      <c r="K203" s="193"/>
      <c r="L203" s="112"/>
      <c r="M203" s="194" t="s">
        <v>1</v>
      </c>
      <c r="N203" s="195" t="s">
        <v>40</v>
      </c>
      <c r="O203" s="196">
        <v>0</v>
      </c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529</v>
      </c>
      <c r="AT203" s="99" t="s">
        <v>207</v>
      </c>
      <c r="AU203" s="99" t="s">
        <v>83</v>
      </c>
      <c r="AY203" s="18" t="s">
        <v>204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8" t="s">
        <v>81</v>
      </c>
      <c r="BK203" s="100">
        <f>ROUND(I203*H203,2)</f>
        <v>0</v>
      </c>
      <c r="BL203" s="18" t="s">
        <v>529</v>
      </c>
      <c r="BM203" s="99" t="s">
        <v>570</v>
      </c>
    </row>
    <row r="204" spans="1:65" s="2" customFormat="1" ht="24.2" customHeight="1" x14ac:dyDescent="0.2">
      <c r="A204" s="111"/>
      <c r="B204" s="112"/>
      <c r="C204" s="187" t="s">
        <v>406</v>
      </c>
      <c r="D204" s="187" t="s">
        <v>207</v>
      </c>
      <c r="E204" s="188" t="s">
        <v>4319</v>
      </c>
      <c r="F204" s="189" t="s">
        <v>4320</v>
      </c>
      <c r="G204" s="190" t="s">
        <v>210</v>
      </c>
      <c r="H204" s="191">
        <v>72.5</v>
      </c>
      <c r="I204" s="192"/>
      <c r="J204" s="192">
        <f>ROUND(I204*H204,2)</f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529</v>
      </c>
      <c r="AT204" s="99" t="s">
        <v>207</v>
      </c>
      <c r="AU204" s="99" t="s">
        <v>83</v>
      </c>
      <c r="AY204" s="18" t="s">
        <v>204</v>
      </c>
      <c r="BE204" s="100">
        <f>IF(N204="základní",J204,0)</f>
        <v>0</v>
      </c>
      <c r="BF204" s="100">
        <f>IF(N204="snížená",J204,0)</f>
        <v>0</v>
      </c>
      <c r="BG204" s="100">
        <f>IF(N204="zákl. přenesená",J204,0)</f>
        <v>0</v>
      </c>
      <c r="BH204" s="100">
        <f>IF(N204="sníž. přenesená",J204,0)</f>
        <v>0</v>
      </c>
      <c r="BI204" s="100">
        <f>IF(N204="nulová",J204,0)</f>
        <v>0</v>
      </c>
      <c r="BJ204" s="18" t="s">
        <v>81</v>
      </c>
      <c r="BK204" s="100">
        <f>ROUND(I204*H204,2)</f>
        <v>0</v>
      </c>
      <c r="BL204" s="18" t="s">
        <v>529</v>
      </c>
      <c r="BM204" s="99" t="s">
        <v>576</v>
      </c>
    </row>
    <row r="205" spans="1:65" s="2" customFormat="1" ht="44.25" customHeight="1" x14ac:dyDescent="0.2">
      <c r="A205" s="111"/>
      <c r="B205" s="112"/>
      <c r="C205" s="187" t="s">
        <v>578</v>
      </c>
      <c r="D205" s="187" t="s">
        <v>207</v>
      </c>
      <c r="E205" s="188" t="s">
        <v>4323</v>
      </c>
      <c r="F205" s="189" t="s">
        <v>4324</v>
      </c>
      <c r="G205" s="190" t="s">
        <v>349</v>
      </c>
      <c r="H205" s="191">
        <v>14.5</v>
      </c>
      <c r="I205" s="192"/>
      <c r="J205" s="192">
        <f>ROUND(I205*H205,2)</f>
        <v>0</v>
      </c>
      <c r="K205" s="193"/>
      <c r="L205" s="112"/>
      <c r="M205" s="240" t="s">
        <v>1</v>
      </c>
      <c r="N205" s="241" t="s">
        <v>40</v>
      </c>
      <c r="O205" s="242">
        <v>0</v>
      </c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111"/>
      <c r="V205" s="111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529</v>
      </c>
      <c r="AT205" s="99" t="s">
        <v>207</v>
      </c>
      <c r="AU205" s="99" t="s">
        <v>83</v>
      </c>
      <c r="AY205" s="18" t="s">
        <v>204</v>
      </c>
      <c r="BE205" s="100">
        <f>IF(N205="základní",J205,0)</f>
        <v>0</v>
      </c>
      <c r="BF205" s="100">
        <f>IF(N205="snížená",J205,0)</f>
        <v>0</v>
      </c>
      <c r="BG205" s="100">
        <f>IF(N205="zákl. přenesená",J205,0)</f>
        <v>0</v>
      </c>
      <c r="BH205" s="100">
        <f>IF(N205="sníž. přenesená",J205,0)</f>
        <v>0</v>
      </c>
      <c r="BI205" s="100">
        <f>IF(N205="nulová",J205,0)</f>
        <v>0</v>
      </c>
      <c r="BJ205" s="18" t="s">
        <v>81</v>
      </c>
      <c r="BK205" s="100">
        <f>ROUND(I205*H205,2)</f>
        <v>0</v>
      </c>
      <c r="BL205" s="18" t="s">
        <v>529</v>
      </c>
      <c r="BM205" s="99" t="s">
        <v>581</v>
      </c>
    </row>
    <row r="206" spans="1:65" s="2" customFormat="1" ht="6.95" customHeight="1" x14ac:dyDescent="0.2">
      <c r="A206" s="111"/>
      <c r="B206" s="142"/>
      <c r="C206" s="143"/>
      <c r="D206" s="143"/>
      <c r="E206" s="143"/>
      <c r="F206" s="143"/>
      <c r="G206" s="143"/>
      <c r="H206" s="143"/>
      <c r="I206" s="143"/>
      <c r="J206" s="143"/>
      <c r="K206" s="143"/>
      <c r="L206" s="112"/>
      <c r="M206" s="111"/>
      <c r="N206" s="114"/>
      <c r="O206" s="111"/>
      <c r="P206" s="111"/>
      <c r="Q206" s="111"/>
      <c r="R206" s="111"/>
      <c r="S206" s="111"/>
      <c r="T206" s="111"/>
      <c r="U206" s="111"/>
      <c r="V206" s="111"/>
      <c r="W206" s="29"/>
      <c r="X206" s="29"/>
      <c r="Y206" s="29"/>
      <c r="Z206" s="29"/>
      <c r="AA206" s="29"/>
      <c r="AB206" s="29"/>
      <c r="AC206" s="29"/>
      <c r="AD206" s="29"/>
      <c r="AE206" s="29"/>
    </row>
  </sheetData>
  <sheetProtection password="CEF5" sheet="1" objects="1" scenarios="1"/>
  <protectedRanges>
    <protectedRange sqref="I131:I205" name="Oblast1"/>
  </protectedRanges>
  <autoFilter ref="C126:K205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topLeftCell="A96" workbookViewId="0">
      <selection activeCell="V11" sqref="V11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156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4790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4873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157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297" t="s">
        <v>166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ROUND(J126,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ROUND((SUM(BE126:BE225)),  2)</f>
        <v>0</v>
      </c>
      <c r="G35" s="111"/>
      <c r="H35" s="111"/>
      <c r="I35" s="127">
        <v>0.21</v>
      </c>
      <c r="J35" s="126">
        <f>ROUND(((SUM(BE126:BE225))*I35),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ROUND((SUM(BF126:BF225)),  2)</f>
        <v>0</v>
      </c>
      <c r="G36" s="111"/>
      <c r="H36" s="111"/>
      <c r="I36" s="127">
        <v>0.15</v>
      </c>
      <c r="J36" s="126">
        <f>ROUND(((SUM(BF126:BF225))*I36),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ROUND((SUM(BG126:BG225)),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ROUND((SUM(BH126:BH225)),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ROUND((SUM(BI126:BI225)),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4.7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4790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02-02 - Zpevněné plochy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J126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J127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1077</v>
      </c>
      <c r="E100" s="158"/>
      <c r="F100" s="158"/>
      <c r="G100" s="158"/>
      <c r="H100" s="158"/>
      <c r="I100" s="158"/>
      <c r="J100" s="159">
        <f>J128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1080</v>
      </c>
      <c r="E101" s="158"/>
      <c r="F101" s="158"/>
      <c r="G101" s="158"/>
      <c r="H101" s="158"/>
      <c r="I101" s="158"/>
      <c r="J101" s="159">
        <f>J150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175</v>
      </c>
      <c r="E102" s="158"/>
      <c r="F102" s="158"/>
      <c r="G102" s="158"/>
      <c r="H102" s="158"/>
      <c r="I102" s="158"/>
      <c r="J102" s="159">
        <f>J188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178</v>
      </c>
      <c r="E103" s="158"/>
      <c r="F103" s="158"/>
      <c r="G103" s="158"/>
      <c r="H103" s="158"/>
      <c r="I103" s="158"/>
      <c r="J103" s="159">
        <f>J202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179</v>
      </c>
      <c r="E104" s="158"/>
      <c r="F104" s="158"/>
      <c r="G104" s="158"/>
      <c r="H104" s="158"/>
      <c r="I104" s="158"/>
      <c r="J104" s="159">
        <f>J224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2" customFormat="1" ht="21.75" customHeight="1" x14ac:dyDescent="0.2">
      <c r="A105" s="111"/>
      <c r="B105" s="112"/>
      <c r="C105" s="111"/>
      <c r="D105" s="111"/>
      <c r="E105" s="111"/>
      <c r="F105" s="111"/>
      <c r="G105" s="111"/>
      <c r="H105" s="111"/>
      <c r="I105" s="111"/>
      <c r="J105" s="111"/>
      <c r="K105" s="111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 x14ac:dyDescent="0.2">
      <c r="A106" s="111"/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 x14ac:dyDescent="0.2">
      <c r="A110" s="111"/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 x14ac:dyDescent="0.2">
      <c r="A111" s="111"/>
      <c r="B111" s="112"/>
      <c r="C111" s="108" t="s">
        <v>189</v>
      </c>
      <c r="D111" s="111"/>
      <c r="E111" s="111"/>
      <c r="F111" s="111"/>
      <c r="G111" s="111"/>
      <c r="H111" s="11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 x14ac:dyDescent="0.2">
      <c r="A112" s="111"/>
      <c r="B112" s="112"/>
      <c r="C112" s="111"/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 x14ac:dyDescent="0.2">
      <c r="A113" s="111"/>
      <c r="B113" s="112"/>
      <c r="C113" s="110" t="s">
        <v>14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5.5" customHeight="1" x14ac:dyDescent="0.2">
      <c r="A114" s="111"/>
      <c r="B114" s="112"/>
      <c r="C114" s="111"/>
      <c r="D114" s="111"/>
      <c r="E114" s="294" t="str">
        <f>E7</f>
        <v>MUZEUM VYSOČINY PELHŘIMOV, Hrad Kámen, rekonstrukce elekroinstalace, stavebni úpravy</v>
      </c>
      <c r="F114" s="295"/>
      <c r="G114" s="295"/>
      <c r="H114" s="295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 x14ac:dyDescent="0.2">
      <c r="A115" s="92"/>
      <c r="B115" s="107"/>
      <c r="C115" s="110" t="s">
        <v>162</v>
      </c>
      <c r="D115" s="92"/>
      <c r="E115" s="92"/>
      <c r="F115" s="92"/>
      <c r="G115" s="92"/>
      <c r="H115" s="92"/>
      <c r="I115" s="92"/>
      <c r="J115" s="92"/>
      <c r="K115" s="92"/>
      <c r="L115" s="107"/>
      <c r="M115" s="92"/>
      <c r="N115" s="92"/>
      <c r="O115" s="92"/>
      <c r="P115" s="92"/>
      <c r="Q115" s="92"/>
      <c r="R115" s="92"/>
      <c r="S115" s="92"/>
      <c r="T115" s="92"/>
      <c r="U115" s="92"/>
      <c r="V115" s="92"/>
    </row>
    <row r="116" spans="1:63" s="2" customFormat="1" ht="16.5" customHeight="1" x14ac:dyDescent="0.2">
      <c r="A116" s="111"/>
      <c r="B116" s="112"/>
      <c r="C116" s="111"/>
      <c r="D116" s="111"/>
      <c r="E116" s="294" t="s">
        <v>4790</v>
      </c>
      <c r="F116" s="291"/>
      <c r="G116" s="291"/>
      <c r="H116" s="29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111"/>
      <c r="B117" s="112"/>
      <c r="C117" s="110" t="s">
        <v>164</v>
      </c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111"/>
      <c r="B118" s="112"/>
      <c r="C118" s="111"/>
      <c r="D118" s="111"/>
      <c r="E118" s="290" t="str">
        <f>E11</f>
        <v>02-02 - Zpevněné plochy</v>
      </c>
      <c r="F118" s="291"/>
      <c r="G118" s="291"/>
      <c r="H118" s="29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111"/>
      <c r="B120" s="112"/>
      <c r="C120" s="110" t="s">
        <v>18</v>
      </c>
      <c r="D120" s="111"/>
      <c r="E120" s="111"/>
      <c r="F120" s="115" t="str">
        <f>F14</f>
        <v>Hrad Kámen</v>
      </c>
      <c r="G120" s="111"/>
      <c r="H120" s="111"/>
      <c r="I120" s="110" t="s">
        <v>20</v>
      </c>
      <c r="J120" s="116" t="str">
        <f>IF(J14="","",J14)</f>
        <v>9. 6. 2023</v>
      </c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111"/>
      <c r="B121" s="112"/>
      <c r="C121" s="111"/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5.7" customHeight="1" x14ac:dyDescent="0.2">
      <c r="A122" s="111"/>
      <c r="B122" s="112"/>
      <c r="C122" s="110" t="s">
        <v>22</v>
      </c>
      <c r="D122" s="111"/>
      <c r="E122" s="111"/>
      <c r="F122" s="115" t="str">
        <f>E17</f>
        <v>KRAJ VYSOČINA</v>
      </c>
      <c r="G122" s="111"/>
      <c r="H122" s="111"/>
      <c r="I122" s="110" t="s">
        <v>30</v>
      </c>
      <c r="J122" s="146" t="str">
        <f>E23</f>
        <v>Ing.Michal Zlatuška arch.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111"/>
      <c r="B123" s="112"/>
      <c r="C123" s="110" t="s">
        <v>28</v>
      </c>
      <c r="D123" s="111"/>
      <c r="E123" s="111"/>
      <c r="F123" s="115" t="str">
        <f>IF(E20="","",E20)</f>
        <v xml:space="preserve"> </v>
      </c>
      <c r="G123" s="111"/>
      <c r="H123" s="111"/>
      <c r="I123" s="110" t="s">
        <v>33</v>
      </c>
      <c r="J123" s="146" t="str">
        <f>E26</f>
        <v xml:space="preserve"> 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111"/>
      <c r="B124" s="11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60"/>
      <c r="B125" s="161"/>
      <c r="C125" s="162" t="s">
        <v>190</v>
      </c>
      <c r="D125" s="163" t="s">
        <v>60</v>
      </c>
      <c r="E125" s="163" t="s">
        <v>56</v>
      </c>
      <c r="F125" s="163" t="s">
        <v>57</v>
      </c>
      <c r="G125" s="163" t="s">
        <v>191</v>
      </c>
      <c r="H125" s="163" t="s">
        <v>192</v>
      </c>
      <c r="I125" s="163" t="s">
        <v>193</v>
      </c>
      <c r="J125" s="164" t="s">
        <v>169</v>
      </c>
      <c r="K125" s="165" t="s">
        <v>194</v>
      </c>
      <c r="L125" s="166"/>
      <c r="M125" s="167" t="s">
        <v>1</v>
      </c>
      <c r="N125" s="168" t="s">
        <v>39</v>
      </c>
      <c r="O125" s="168" t="s">
        <v>195</v>
      </c>
      <c r="P125" s="168" t="s">
        <v>196</v>
      </c>
      <c r="Q125" s="168" t="s">
        <v>197</v>
      </c>
      <c r="R125" s="168" t="s">
        <v>198</v>
      </c>
      <c r="S125" s="168" t="s">
        <v>199</v>
      </c>
      <c r="T125" s="169" t="s">
        <v>200</v>
      </c>
      <c r="U125" s="160"/>
      <c r="V125" s="160"/>
      <c r="W125" s="94"/>
      <c r="X125" s="94"/>
      <c r="Y125" s="94"/>
      <c r="Z125" s="94"/>
      <c r="AA125" s="94"/>
      <c r="AB125" s="94"/>
      <c r="AC125" s="94"/>
      <c r="AD125" s="94"/>
      <c r="AE125" s="94"/>
    </row>
    <row r="126" spans="1:63" s="2" customFormat="1" ht="22.9" customHeight="1" x14ac:dyDescent="0.25">
      <c r="A126" s="111"/>
      <c r="B126" s="112"/>
      <c r="C126" s="170" t="s">
        <v>201</v>
      </c>
      <c r="D126" s="111"/>
      <c r="E126" s="111"/>
      <c r="F126" s="111"/>
      <c r="G126" s="111"/>
      <c r="H126" s="111"/>
      <c r="I126" s="111"/>
      <c r="J126" s="171">
        <f>BK126</f>
        <v>0</v>
      </c>
      <c r="K126" s="111"/>
      <c r="L126" s="112"/>
      <c r="M126" s="172"/>
      <c r="N126" s="173"/>
      <c r="O126" s="121"/>
      <c r="P126" s="174">
        <f>P127</f>
        <v>671.40707600000007</v>
      </c>
      <c r="Q126" s="121"/>
      <c r="R126" s="174">
        <f>R127</f>
        <v>253.2107216</v>
      </c>
      <c r="S126" s="121"/>
      <c r="T126" s="175">
        <f>T127</f>
        <v>186.31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T126" s="18" t="s">
        <v>74</v>
      </c>
      <c r="AU126" s="18" t="s">
        <v>171</v>
      </c>
      <c r="BK126" s="95">
        <f>BK127</f>
        <v>0</v>
      </c>
    </row>
    <row r="127" spans="1:63" s="12" customFormat="1" ht="25.9" customHeight="1" x14ac:dyDescent="0.2">
      <c r="A127" s="176"/>
      <c r="B127" s="177"/>
      <c r="C127" s="176"/>
      <c r="D127" s="178" t="s">
        <v>74</v>
      </c>
      <c r="E127" s="179" t="s">
        <v>202</v>
      </c>
      <c r="F127" s="179" t="s">
        <v>203</v>
      </c>
      <c r="G127" s="176"/>
      <c r="H127" s="176"/>
      <c r="I127" s="176"/>
      <c r="J127" s="180">
        <f>BK127</f>
        <v>0</v>
      </c>
      <c r="K127" s="176"/>
      <c r="L127" s="177"/>
      <c r="M127" s="181"/>
      <c r="N127" s="182"/>
      <c r="O127" s="182"/>
      <c r="P127" s="183">
        <f>P128+P150+P188+P202+P224</f>
        <v>671.40707600000007</v>
      </c>
      <c r="Q127" s="182"/>
      <c r="R127" s="183">
        <f>R128+R150+R188+R202+R224</f>
        <v>253.2107216</v>
      </c>
      <c r="S127" s="182"/>
      <c r="T127" s="184">
        <f>T128+T150+T188+T202+T224</f>
        <v>186.31</v>
      </c>
      <c r="U127" s="176"/>
      <c r="V127" s="176"/>
      <c r="AR127" s="96" t="s">
        <v>81</v>
      </c>
      <c r="AT127" s="97" t="s">
        <v>74</v>
      </c>
      <c r="AU127" s="97" t="s">
        <v>75</v>
      </c>
      <c r="AY127" s="96" t="s">
        <v>204</v>
      </c>
      <c r="BK127" s="98">
        <f>BK128+BK150+BK188+BK202+BK224</f>
        <v>0</v>
      </c>
    </row>
    <row r="128" spans="1:63" s="12" customFormat="1" ht="22.9" customHeight="1" x14ac:dyDescent="0.2">
      <c r="A128" s="176"/>
      <c r="B128" s="177"/>
      <c r="C128" s="176"/>
      <c r="D128" s="178" t="s">
        <v>74</v>
      </c>
      <c r="E128" s="185" t="s">
        <v>81</v>
      </c>
      <c r="F128" s="185" t="s">
        <v>1089</v>
      </c>
      <c r="G128" s="176"/>
      <c r="H128" s="176"/>
      <c r="I128" s="176"/>
      <c r="J128" s="186">
        <f>BK128</f>
        <v>0</v>
      </c>
      <c r="K128" s="176"/>
      <c r="L128" s="177"/>
      <c r="M128" s="181"/>
      <c r="N128" s="182"/>
      <c r="O128" s="182"/>
      <c r="P128" s="183">
        <f>SUM(P129:P149)</f>
        <v>121.56100000000001</v>
      </c>
      <c r="Q128" s="182"/>
      <c r="R128" s="183">
        <f>SUM(R129:R149)</f>
        <v>0</v>
      </c>
      <c r="S128" s="182"/>
      <c r="T128" s="184">
        <f>SUM(T129:T149)</f>
        <v>186.31</v>
      </c>
      <c r="U128" s="176"/>
      <c r="V128" s="176"/>
      <c r="AR128" s="96" t="s">
        <v>81</v>
      </c>
      <c r="AT128" s="97" t="s">
        <v>74</v>
      </c>
      <c r="AU128" s="97" t="s">
        <v>81</v>
      </c>
      <c r="AY128" s="96" t="s">
        <v>204</v>
      </c>
      <c r="BK128" s="98">
        <f>SUM(BK129:BK149)</f>
        <v>0</v>
      </c>
    </row>
    <row r="129" spans="1:65" s="2" customFormat="1" ht="24.2" customHeight="1" x14ac:dyDescent="0.2">
      <c r="A129" s="111"/>
      <c r="B129" s="112"/>
      <c r="C129" s="187" t="s">
        <v>81</v>
      </c>
      <c r="D129" s="187" t="s">
        <v>207</v>
      </c>
      <c r="E129" s="188" t="s">
        <v>4874</v>
      </c>
      <c r="F129" s="189" t="s">
        <v>4875</v>
      </c>
      <c r="G129" s="190" t="s">
        <v>210</v>
      </c>
      <c r="H129" s="191">
        <v>10</v>
      </c>
      <c r="I129" s="192"/>
      <c r="J129" s="192">
        <f>ROUND(I129*H129,2)</f>
        <v>0</v>
      </c>
      <c r="K129" s="193"/>
      <c r="L129" s="112"/>
      <c r="M129" s="194" t="s">
        <v>1</v>
      </c>
      <c r="N129" s="195" t="s">
        <v>40</v>
      </c>
      <c r="O129" s="196">
        <v>0.30599999999999999</v>
      </c>
      <c r="P129" s="196">
        <f>O129*H129</f>
        <v>3.06</v>
      </c>
      <c r="Q129" s="196">
        <v>0</v>
      </c>
      <c r="R129" s="196">
        <f>Q129*H129</f>
        <v>0</v>
      </c>
      <c r="S129" s="196">
        <v>0.48</v>
      </c>
      <c r="T129" s="197">
        <f>S129*H129</f>
        <v>4.8</v>
      </c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  <c r="AR129" s="99" t="s">
        <v>211</v>
      </c>
      <c r="AT129" s="99" t="s">
        <v>207</v>
      </c>
      <c r="AU129" s="99" t="s">
        <v>83</v>
      </c>
      <c r="AY129" s="18" t="s">
        <v>204</v>
      </c>
      <c r="BE129" s="100">
        <f>IF(N129="základní",J129,0)</f>
        <v>0</v>
      </c>
      <c r="BF129" s="100">
        <f>IF(N129="snížená",J129,0)</f>
        <v>0</v>
      </c>
      <c r="BG129" s="100">
        <f>IF(N129="zákl. přenesená",J129,0)</f>
        <v>0</v>
      </c>
      <c r="BH129" s="100">
        <f>IF(N129="sníž. přenesená",J129,0)</f>
        <v>0</v>
      </c>
      <c r="BI129" s="100">
        <f>IF(N129="nulová",J129,0)</f>
        <v>0</v>
      </c>
      <c r="BJ129" s="18" t="s">
        <v>81</v>
      </c>
      <c r="BK129" s="100">
        <f>ROUND(I129*H129,2)</f>
        <v>0</v>
      </c>
      <c r="BL129" s="18" t="s">
        <v>211</v>
      </c>
      <c r="BM129" s="99" t="s">
        <v>83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4876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83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291</v>
      </c>
      <c r="G131" s="198"/>
      <c r="H131" s="203">
        <v>10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83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5" customFormat="1" x14ac:dyDescent="0.2">
      <c r="A132" s="207"/>
      <c r="B132" s="208"/>
      <c r="C132" s="207"/>
      <c r="D132" s="200" t="s">
        <v>212</v>
      </c>
      <c r="E132" s="209" t="s">
        <v>1</v>
      </c>
      <c r="F132" s="210" t="s">
        <v>227</v>
      </c>
      <c r="G132" s="207"/>
      <c r="H132" s="211">
        <v>10</v>
      </c>
      <c r="I132" s="207"/>
      <c r="J132" s="207"/>
      <c r="K132" s="207"/>
      <c r="L132" s="208"/>
      <c r="M132" s="212"/>
      <c r="N132" s="213"/>
      <c r="O132" s="213"/>
      <c r="P132" s="213"/>
      <c r="Q132" s="213"/>
      <c r="R132" s="213"/>
      <c r="S132" s="213"/>
      <c r="T132" s="214"/>
      <c r="U132" s="207"/>
      <c r="V132" s="207"/>
      <c r="AT132" s="103" t="s">
        <v>212</v>
      </c>
      <c r="AU132" s="103" t="s">
        <v>83</v>
      </c>
      <c r="AV132" s="15" t="s">
        <v>211</v>
      </c>
      <c r="AW132" s="15" t="s">
        <v>32</v>
      </c>
      <c r="AX132" s="15" t="s">
        <v>81</v>
      </c>
      <c r="AY132" s="103" t="s">
        <v>204</v>
      </c>
    </row>
    <row r="133" spans="1:65" s="2" customFormat="1" ht="37.9" customHeight="1" x14ac:dyDescent="0.2">
      <c r="A133" s="111"/>
      <c r="B133" s="112"/>
      <c r="C133" s="187" t="s">
        <v>83</v>
      </c>
      <c r="D133" s="187" t="s">
        <v>207</v>
      </c>
      <c r="E133" s="188" t="s">
        <v>4877</v>
      </c>
      <c r="F133" s="189" t="s">
        <v>4878</v>
      </c>
      <c r="G133" s="190" t="s">
        <v>210</v>
      </c>
      <c r="H133" s="191">
        <v>141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0.39</v>
      </c>
      <c r="P133" s="196">
        <f>O133*H133</f>
        <v>54.99</v>
      </c>
      <c r="Q133" s="196">
        <v>0</v>
      </c>
      <c r="R133" s="196">
        <f>Q133*H133</f>
        <v>0</v>
      </c>
      <c r="S133" s="196">
        <v>0.48</v>
      </c>
      <c r="T133" s="197">
        <f>S133*H133</f>
        <v>67.679999999999993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211</v>
      </c>
      <c r="AT133" s="99" t="s">
        <v>207</v>
      </c>
      <c r="AU133" s="99" t="s">
        <v>83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211</v>
      </c>
      <c r="BM133" s="99" t="s">
        <v>211</v>
      </c>
    </row>
    <row r="134" spans="1:65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4879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83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1626</v>
      </c>
      <c r="G135" s="198"/>
      <c r="H135" s="203">
        <v>141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141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33" customHeight="1" x14ac:dyDescent="0.2">
      <c r="A137" s="111"/>
      <c r="B137" s="112"/>
      <c r="C137" s="187" t="s">
        <v>230</v>
      </c>
      <c r="D137" s="187" t="s">
        <v>207</v>
      </c>
      <c r="E137" s="188" t="s">
        <v>4880</v>
      </c>
      <c r="F137" s="189" t="s">
        <v>4881</v>
      </c>
      <c r="G137" s="190" t="s">
        <v>210</v>
      </c>
      <c r="H137" s="191">
        <v>151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0.253</v>
      </c>
      <c r="P137" s="196">
        <f>O137*H137</f>
        <v>38.203000000000003</v>
      </c>
      <c r="Q137" s="196">
        <v>0</v>
      </c>
      <c r="R137" s="196">
        <f>Q137*H137</f>
        <v>0</v>
      </c>
      <c r="S137" s="196">
        <v>0.75</v>
      </c>
      <c r="T137" s="197">
        <f>S137*H137</f>
        <v>113.25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205</v>
      </c>
    </row>
    <row r="138" spans="1:65" s="13" customFormat="1" x14ac:dyDescent="0.2">
      <c r="A138" s="225"/>
      <c r="B138" s="226"/>
      <c r="C138" s="225"/>
      <c r="D138" s="200" t="s">
        <v>212</v>
      </c>
      <c r="E138" s="227" t="s">
        <v>1</v>
      </c>
      <c r="F138" s="228" t="s">
        <v>4876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83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4" customFormat="1" x14ac:dyDescent="0.2">
      <c r="A139" s="198"/>
      <c r="B139" s="199"/>
      <c r="C139" s="198"/>
      <c r="D139" s="200" t="s">
        <v>212</v>
      </c>
      <c r="E139" s="201" t="s">
        <v>1</v>
      </c>
      <c r="F139" s="202" t="s">
        <v>291</v>
      </c>
      <c r="G139" s="198"/>
      <c r="H139" s="203">
        <v>10</v>
      </c>
      <c r="I139" s="198"/>
      <c r="J139" s="198"/>
      <c r="K139" s="198"/>
      <c r="L139" s="199"/>
      <c r="M139" s="204"/>
      <c r="N139" s="205"/>
      <c r="O139" s="205"/>
      <c r="P139" s="205"/>
      <c r="Q139" s="205"/>
      <c r="R139" s="205"/>
      <c r="S139" s="205"/>
      <c r="T139" s="206"/>
      <c r="U139" s="198"/>
      <c r="V139" s="198"/>
      <c r="AT139" s="102" t="s">
        <v>212</v>
      </c>
      <c r="AU139" s="102" t="s">
        <v>83</v>
      </c>
      <c r="AV139" s="14" t="s">
        <v>83</v>
      </c>
      <c r="AW139" s="14" t="s">
        <v>32</v>
      </c>
      <c r="AX139" s="14" t="s">
        <v>75</v>
      </c>
      <c r="AY139" s="102" t="s">
        <v>204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4879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83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1626</v>
      </c>
      <c r="G141" s="198"/>
      <c r="H141" s="203">
        <v>141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151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83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24.2" customHeight="1" x14ac:dyDescent="0.2">
      <c r="A143" s="111"/>
      <c r="B143" s="112"/>
      <c r="C143" s="187" t="s">
        <v>211</v>
      </c>
      <c r="D143" s="187" t="s">
        <v>207</v>
      </c>
      <c r="E143" s="188" t="s">
        <v>4882</v>
      </c>
      <c r="F143" s="189" t="s">
        <v>4883</v>
      </c>
      <c r="G143" s="190" t="s">
        <v>367</v>
      </c>
      <c r="H143" s="191">
        <v>2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0.27200000000000002</v>
      </c>
      <c r="P143" s="196">
        <f>O143*H143</f>
        <v>0.54400000000000004</v>
      </c>
      <c r="Q143" s="196">
        <v>0</v>
      </c>
      <c r="R143" s="196">
        <f>Q143*H143</f>
        <v>0</v>
      </c>
      <c r="S143" s="196">
        <v>0.28999999999999998</v>
      </c>
      <c r="T143" s="197">
        <f>S143*H143</f>
        <v>0.57999999999999996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211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211</v>
      </c>
      <c r="BM143" s="99" t="s">
        <v>278</v>
      </c>
    </row>
    <row r="144" spans="1:65" s="2" customFormat="1" ht="24.2" customHeight="1" x14ac:dyDescent="0.2">
      <c r="A144" s="111"/>
      <c r="B144" s="112"/>
      <c r="C144" s="187" t="s">
        <v>288</v>
      </c>
      <c r="D144" s="187" t="s">
        <v>207</v>
      </c>
      <c r="E144" s="188" t="s">
        <v>1128</v>
      </c>
      <c r="F144" s="189" t="s">
        <v>1129</v>
      </c>
      <c r="G144" s="190" t="s">
        <v>210</v>
      </c>
      <c r="H144" s="191">
        <v>151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0.16400000000000001</v>
      </c>
      <c r="P144" s="196">
        <f>O144*H144</f>
        <v>24.763999999999999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291</v>
      </c>
    </row>
    <row r="145" spans="1:65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4876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83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291</v>
      </c>
      <c r="G146" s="198"/>
      <c r="H146" s="203">
        <v>10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83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4879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83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1626</v>
      </c>
      <c r="G148" s="198"/>
      <c r="H148" s="203">
        <v>141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151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12" customFormat="1" ht="22.9" customHeight="1" x14ac:dyDescent="0.2">
      <c r="A150" s="176"/>
      <c r="B150" s="177"/>
      <c r="C150" s="176"/>
      <c r="D150" s="178" t="s">
        <v>74</v>
      </c>
      <c r="E150" s="185" t="s">
        <v>288</v>
      </c>
      <c r="F150" s="185" t="s">
        <v>1228</v>
      </c>
      <c r="G150" s="176"/>
      <c r="H150" s="176"/>
      <c r="I150" s="176"/>
      <c r="J150" s="186">
        <f>BK150</f>
        <v>0</v>
      </c>
      <c r="K150" s="176"/>
      <c r="L150" s="177"/>
      <c r="M150" s="181"/>
      <c r="N150" s="182"/>
      <c r="O150" s="182"/>
      <c r="P150" s="183">
        <f>SUM(P151:P187)</f>
        <v>240.96100000000001</v>
      </c>
      <c r="Q150" s="182"/>
      <c r="R150" s="183">
        <f>SUM(R151:R187)</f>
        <v>252.33222000000001</v>
      </c>
      <c r="S150" s="182"/>
      <c r="T150" s="184">
        <f>SUM(T151:T187)</f>
        <v>0</v>
      </c>
      <c r="U150" s="176"/>
      <c r="V150" s="176"/>
      <c r="AR150" s="96" t="s">
        <v>81</v>
      </c>
      <c r="AT150" s="97" t="s">
        <v>74</v>
      </c>
      <c r="AU150" s="97" t="s">
        <v>81</v>
      </c>
      <c r="AY150" s="96" t="s">
        <v>204</v>
      </c>
      <c r="BK150" s="98">
        <f>SUM(BK151:BK187)</f>
        <v>0</v>
      </c>
    </row>
    <row r="151" spans="1:65" s="2" customFormat="1" ht="24.2" customHeight="1" x14ac:dyDescent="0.2">
      <c r="A151" s="111"/>
      <c r="B151" s="112"/>
      <c r="C151" s="187" t="s">
        <v>205</v>
      </c>
      <c r="D151" s="187" t="s">
        <v>207</v>
      </c>
      <c r="E151" s="188" t="s">
        <v>4884</v>
      </c>
      <c r="F151" s="189" t="s">
        <v>4885</v>
      </c>
      <c r="G151" s="190" t="s">
        <v>210</v>
      </c>
      <c r="H151" s="191">
        <v>302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9.7000000000000003E-2</v>
      </c>
      <c r="P151" s="196">
        <f>O151*H151</f>
        <v>29.294</v>
      </c>
      <c r="Q151" s="196">
        <v>0.29160000000000003</v>
      </c>
      <c r="R151" s="196">
        <f>Q151*H151</f>
        <v>88.063200000000009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295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4876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83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4886</v>
      </c>
      <c r="G153" s="198"/>
      <c r="H153" s="203">
        <v>20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4879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83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4887</v>
      </c>
      <c r="G155" s="198"/>
      <c r="H155" s="203">
        <v>282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5" customFormat="1" x14ac:dyDescent="0.2">
      <c r="A156" s="207"/>
      <c r="B156" s="208"/>
      <c r="C156" s="207"/>
      <c r="D156" s="200" t="s">
        <v>212</v>
      </c>
      <c r="E156" s="209" t="s">
        <v>1</v>
      </c>
      <c r="F156" s="210" t="s">
        <v>227</v>
      </c>
      <c r="G156" s="207"/>
      <c r="H156" s="211">
        <v>302</v>
      </c>
      <c r="I156" s="207"/>
      <c r="J156" s="207"/>
      <c r="K156" s="207"/>
      <c r="L156" s="208"/>
      <c r="M156" s="212"/>
      <c r="N156" s="213"/>
      <c r="O156" s="213"/>
      <c r="P156" s="213"/>
      <c r="Q156" s="213"/>
      <c r="R156" s="213"/>
      <c r="S156" s="213"/>
      <c r="T156" s="214"/>
      <c r="U156" s="207"/>
      <c r="V156" s="207"/>
      <c r="AT156" s="103" t="s">
        <v>212</v>
      </c>
      <c r="AU156" s="103" t="s">
        <v>83</v>
      </c>
      <c r="AV156" s="15" t="s">
        <v>211</v>
      </c>
      <c r="AW156" s="15" t="s">
        <v>32</v>
      </c>
      <c r="AX156" s="15" t="s">
        <v>81</v>
      </c>
      <c r="AY156" s="103" t="s">
        <v>204</v>
      </c>
    </row>
    <row r="157" spans="1:65" s="2" customFormat="1" ht="24.2" customHeight="1" x14ac:dyDescent="0.2">
      <c r="A157" s="111"/>
      <c r="B157" s="112"/>
      <c r="C157" s="187" t="s">
        <v>302</v>
      </c>
      <c r="D157" s="187" t="s">
        <v>207</v>
      </c>
      <c r="E157" s="188" t="s">
        <v>4888</v>
      </c>
      <c r="F157" s="189" t="s">
        <v>4889</v>
      </c>
      <c r="G157" s="190" t="s">
        <v>210</v>
      </c>
      <c r="H157" s="191">
        <v>302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0.107</v>
      </c>
      <c r="P157" s="196">
        <f>O157*H157</f>
        <v>32.314</v>
      </c>
      <c r="Q157" s="196">
        <v>0.39600000000000002</v>
      </c>
      <c r="R157" s="196">
        <f>Q157*H157</f>
        <v>119.592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305</v>
      </c>
    </row>
    <row r="158" spans="1:65" s="2" customFormat="1" ht="24.2" customHeight="1" x14ac:dyDescent="0.2">
      <c r="A158" s="111"/>
      <c r="B158" s="112"/>
      <c r="C158" s="187" t="s">
        <v>278</v>
      </c>
      <c r="D158" s="187" t="s">
        <v>207</v>
      </c>
      <c r="E158" s="188" t="s">
        <v>4890</v>
      </c>
      <c r="F158" s="189" t="s">
        <v>4891</v>
      </c>
      <c r="G158" s="190" t="s">
        <v>210</v>
      </c>
      <c r="H158" s="191">
        <v>141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6.7000000000000004E-2</v>
      </c>
      <c r="P158" s="196">
        <f>O158*H158</f>
        <v>9.447000000000001</v>
      </c>
      <c r="Q158" s="196">
        <v>6.9000000000000006E-2</v>
      </c>
      <c r="R158" s="196">
        <f>Q158*H158</f>
        <v>9.729000000000001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310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4892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83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1626</v>
      </c>
      <c r="G160" s="198"/>
      <c r="H160" s="203">
        <v>141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141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83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24.2" customHeight="1" x14ac:dyDescent="0.2">
      <c r="A162" s="111"/>
      <c r="B162" s="112"/>
      <c r="C162" s="187" t="s">
        <v>284</v>
      </c>
      <c r="D162" s="187" t="s">
        <v>207</v>
      </c>
      <c r="E162" s="188" t="s">
        <v>4893</v>
      </c>
      <c r="F162" s="189" t="s">
        <v>4894</v>
      </c>
      <c r="G162" s="190" t="s">
        <v>210</v>
      </c>
      <c r="H162" s="191">
        <v>151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1.1060000000000001</v>
      </c>
      <c r="P162" s="196">
        <f>O162*H162</f>
        <v>167.006</v>
      </c>
      <c r="Q162" s="196">
        <v>0.1837</v>
      </c>
      <c r="R162" s="196">
        <f>Q162*H162</f>
        <v>27.738700000000001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313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4876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83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4" customFormat="1" x14ac:dyDescent="0.2">
      <c r="A164" s="198"/>
      <c r="B164" s="199"/>
      <c r="C164" s="198"/>
      <c r="D164" s="200" t="s">
        <v>212</v>
      </c>
      <c r="E164" s="201" t="s">
        <v>1</v>
      </c>
      <c r="F164" s="202" t="s">
        <v>291</v>
      </c>
      <c r="G164" s="198"/>
      <c r="H164" s="203">
        <v>10</v>
      </c>
      <c r="I164" s="198"/>
      <c r="J164" s="198"/>
      <c r="K164" s="198"/>
      <c r="L164" s="199"/>
      <c r="M164" s="204"/>
      <c r="N164" s="205"/>
      <c r="O164" s="205"/>
      <c r="P164" s="205"/>
      <c r="Q164" s="205"/>
      <c r="R164" s="205"/>
      <c r="S164" s="205"/>
      <c r="T164" s="206"/>
      <c r="U164" s="198"/>
      <c r="V164" s="198"/>
      <c r="AT164" s="102" t="s">
        <v>212</v>
      </c>
      <c r="AU164" s="102" t="s">
        <v>83</v>
      </c>
      <c r="AV164" s="14" t="s">
        <v>83</v>
      </c>
      <c r="AW164" s="14" t="s">
        <v>32</v>
      </c>
      <c r="AX164" s="14" t="s">
        <v>75</v>
      </c>
      <c r="AY164" s="102" t="s">
        <v>204</v>
      </c>
    </row>
    <row r="165" spans="1:65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4879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83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1626</v>
      </c>
      <c r="G166" s="198"/>
      <c r="H166" s="203">
        <v>141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83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151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83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33" customHeight="1" x14ac:dyDescent="0.2">
      <c r="A168" s="111"/>
      <c r="B168" s="112"/>
      <c r="C168" s="215" t="s">
        <v>291</v>
      </c>
      <c r="D168" s="215" t="s">
        <v>1071</v>
      </c>
      <c r="E168" s="216" t="s">
        <v>4895</v>
      </c>
      <c r="F168" s="217" t="s">
        <v>4896</v>
      </c>
      <c r="G168" s="218" t="s">
        <v>210</v>
      </c>
      <c r="H168" s="219">
        <v>32.46</v>
      </c>
      <c r="I168" s="220"/>
      <c r="J168" s="220">
        <f>ROUND(I168*H168,2)</f>
        <v>0</v>
      </c>
      <c r="K168" s="221"/>
      <c r="L168" s="222"/>
      <c r="M168" s="223" t="s">
        <v>1</v>
      </c>
      <c r="N168" s="224" t="s">
        <v>40</v>
      </c>
      <c r="O168" s="196">
        <v>0</v>
      </c>
      <c r="P168" s="196">
        <f>O168*H168</f>
        <v>0</v>
      </c>
      <c r="Q168" s="196">
        <v>0.222</v>
      </c>
      <c r="R168" s="196">
        <f>Q168*H168</f>
        <v>7.2061200000000003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278</v>
      </c>
      <c r="AT168" s="99" t="s">
        <v>1071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316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4897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83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4898</v>
      </c>
      <c r="G170" s="198"/>
      <c r="H170" s="203">
        <v>1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3" customFormat="1" x14ac:dyDescent="0.2">
      <c r="A171" s="225"/>
      <c r="B171" s="226"/>
      <c r="C171" s="225"/>
      <c r="D171" s="200" t="s">
        <v>212</v>
      </c>
      <c r="E171" s="227" t="s">
        <v>1</v>
      </c>
      <c r="F171" s="228" t="s">
        <v>4899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83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4900</v>
      </c>
      <c r="G172" s="198"/>
      <c r="H172" s="203">
        <v>30.2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6" customFormat="1" x14ac:dyDescent="0.2">
      <c r="A173" s="232"/>
      <c r="B173" s="233"/>
      <c r="C173" s="232"/>
      <c r="D173" s="200" t="s">
        <v>212</v>
      </c>
      <c r="E173" s="234" t="s">
        <v>1</v>
      </c>
      <c r="F173" s="235" t="s">
        <v>1067</v>
      </c>
      <c r="G173" s="232"/>
      <c r="H173" s="236">
        <v>31.2</v>
      </c>
      <c r="I173" s="232"/>
      <c r="J173" s="232"/>
      <c r="K173" s="232"/>
      <c r="L173" s="233"/>
      <c r="M173" s="237"/>
      <c r="N173" s="238"/>
      <c r="O173" s="238"/>
      <c r="P173" s="238"/>
      <c r="Q173" s="238"/>
      <c r="R173" s="238"/>
      <c r="S173" s="238"/>
      <c r="T173" s="239"/>
      <c r="U173" s="232"/>
      <c r="V173" s="232"/>
      <c r="AT173" s="104" t="s">
        <v>212</v>
      </c>
      <c r="AU173" s="104" t="s">
        <v>83</v>
      </c>
      <c r="AV173" s="16" t="s">
        <v>230</v>
      </c>
      <c r="AW173" s="16" t="s">
        <v>32</v>
      </c>
      <c r="AX173" s="16" t="s">
        <v>75</v>
      </c>
      <c r="AY173" s="104" t="s">
        <v>204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4901</v>
      </c>
      <c r="G174" s="198"/>
      <c r="H174" s="203">
        <v>0.624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5" customFormat="1" x14ac:dyDescent="0.2">
      <c r="A175" s="207"/>
      <c r="B175" s="208"/>
      <c r="C175" s="207"/>
      <c r="D175" s="200" t="s">
        <v>212</v>
      </c>
      <c r="E175" s="209" t="s">
        <v>1</v>
      </c>
      <c r="F175" s="210" t="s">
        <v>227</v>
      </c>
      <c r="G175" s="207"/>
      <c r="H175" s="211">
        <v>31.823999999999998</v>
      </c>
      <c r="I175" s="207"/>
      <c r="J175" s="207"/>
      <c r="K175" s="207"/>
      <c r="L175" s="208"/>
      <c r="M175" s="212"/>
      <c r="N175" s="213"/>
      <c r="O175" s="213"/>
      <c r="P175" s="213"/>
      <c r="Q175" s="213"/>
      <c r="R175" s="213"/>
      <c r="S175" s="213"/>
      <c r="T175" s="214"/>
      <c r="U175" s="207"/>
      <c r="V175" s="207"/>
      <c r="AT175" s="103" t="s">
        <v>212</v>
      </c>
      <c r="AU175" s="103" t="s">
        <v>83</v>
      </c>
      <c r="AV175" s="15" t="s">
        <v>211</v>
      </c>
      <c r="AW175" s="15" t="s">
        <v>32</v>
      </c>
      <c r="AX175" s="15" t="s">
        <v>75</v>
      </c>
      <c r="AY175" s="103" t="s">
        <v>204</v>
      </c>
    </row>
    <row r="176" spans="1:65" s="14" customFormat="1" x14ac:dyDescent="0.2">
      <c r="A176" s="198"/>
      <c r="B176" s="199"/>
      <c r="C176" s="198"/>
      <c r="D176" s="200" t="s">
        <v>212</v>
      </c>
      <c r="E176" s="201" t="s">
        <v>1</v>
      </c>
      <c r="F176" s="202" t="s">
        <v>4902</v>
      </c>
      <c r="G176" s="198"/>
      <c r="H176" s="203">
        <v>32.46</v>
      </c>
      <c r="I176" s="198"/>
      <c r="J176" s="198"/>
      <c r="K176" s="198"/>
      <c r="L176" s="199"/>
      <c r="M176" s="204"/>
      <c r="N176" s="205"/>
      <c r="O176" s="205"/>
      <c r="P176" s="205"/>
      <c r="Q176" s="205"/>
      <c r="R176" s="205"/>
      <c r="S176" s="205"/>
      <c r="T176" s="206"/>
      <c r="U176" s="198"/>
      <c r="V176" s="198"/>
      <c r="AT176" s="102" t="s">
        <v>212</v>
      </c>
      <c r="AU176" s="102" t="s">
        <v>83</v>
      </c>
      <c r="AV176" s="14" t="s">
        <v>83</v>
      </c>
      <c r="AW176" s="14" t="s">
        <v>32</v>
      </c>
      <c r="AX176" s="14" t="s">
        <v>75</v>
      </c>
      <c r="AY176" s="102" t="s">
        <v>204</v>
      </c>
    </row>
    <row r="177" spans="1:65" s="15" customFormat="1" x14ac:dyDescent="0.2">
      <c r="A177" s="207"/>
      <c r="B177" s="208"/>
      <c r="C177" s="207"/>
      <c r="D177" s="200" t="s">
        <v>212</v>
      </c>
      <c r="E177" s="209" t="s">
        <v>1</v>
      </c>
      <c r="F177" s="210" t="s">
        <v>227</v>
      </c>
      <c r="G177" s="207"/>
      <c r="H177" s="211">
        <v>32.46</v>
      </c>
      <c r="I177" s="207"/>
      <c r="J177" s="207"/>
      <c r="K177" s="207"/>
      <c r="L177" s="208"/>
      <c r="M177" s="212"/>
      <c r="N177" s="213"/>
      <c r="O177" s="213"/>
      <c r="P177" s="213"/>
      <c r="Q177" s="213"/>
      <c r="R177" s="213"/>
      <c r="S177" s="213"/>
      <c r="T177" s="214"/>
      <c r="U177" s="207"/>
      <c r="V177" s="207"/>
      <c r="AT177" s="103" t="s">
        <v>212</v>
      </c>
      <c r="AU177" s="103" t="s">
        <v>83</v>
      </c>
      <c r="AV177" s="15" t="s">
        <v>211</v>
      </c>
      <c r="AW177" s="15" t="s">
        <v>32</v>
      </c>
      <c r="AX177" s="15" t="s">
        <v>81</v>
      </c>
      <c r="AY177" s="103" t="s">
        <v>204</v>
      </c>
    </row>
    <row r="178" spans="1:65" s="2" customFormat="1" ht="33" customHeight="1" x14ac:dyDescent="0.2">
      <c r="A178" s="111"/>
      <c r="B178" s="112"/>
      <c r="C178" s="187" t="s">
        <v>317</v>
      </c>
      <c r="D178" s="187" t="s">
        <v>207</v>
      </c>
      <c r="E178" s="188" t="s">
        <v>4903</v>
      </c>
      <c r="F178" s="189" t="s">
        <v>4904</v>
      </c>
      <c r="G178" s="190" t="s">
        <v>210</v>
      </c>
      <c r="H178" s="191">
        <v>151</v>
      </c>
      <c r="I178" s="192"/>
      <c r="J178" s="192">
        <f>ROUND(I178*H178,2)</f>
        <v>0</v>
      </c>
      <c r="K178" s="193"/>
      <c r="L178" s="112"/>
      <c r="M178" s="194" t="s">
        <v>1</v>
      </c>
      <c r="N178" s="195" t="s">
        <v>40</v>
      </c>
      <c r="O178" s="196">
        <v>0</v>
      </c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211</v>
      </c>
      <c r="AT178" s="99" t="s">
        <v>207</v>
      </c>
      <c r="AU178" s="99" t="s">
        <v>83</v>
      </c>
      <c r="AY178" s="18" t="s">
        <v>204</v>
      </c>
      <c r="BE178" s="100">
        <f>IF(N178="základní",J178,0)</f>
        <v>0</v>
      </c>
      <c r="BF178" s="100">
        <f>IF(N178="snížená",J178,0)</f>
        <v>0</v>
      </c>
      <c r="BG178" s="100">
        <f>IF(N178="zákl. přenesená",J178,0)</f>
        <v>0</v>
      </c>
      <c r="BH178" s="100">
        <f>IF(N178="sníž. přenesená",J178,0)</f>
        <v>0</v>
      </c>
      <c r="BI178" s="100">
        <f>IF(N178="nulová",J178,0)</f>
        <v>0</v>
      </c>
      <c r="BJ178" s="18" t="s">
        <v>81</v>
      </c>
      <c r="BK178" s="100">
        <f>ROUND(I178*H178,2)</f>
        <v>0</v>
      </c>
      <c r="BL178" s="18" t="s">
        <v>211</v>
      </c>
      <c r="BM178" s="99" t="s">
        <v>320</v>
      </c>
    </row>
    <row r="179" spans="1:65" s="13" customFormat="1" x14ac:dyDescent="0.2">
      <c r="A179" s="225"/>
      <c r="B179" s="226"/>
      <c r="C179" s="225"/>
      <c r="D179" s="200" t="s">
        <v>212</v>
      </c>
      <c r="E179" s="227" t="s">
        <v>1</v>
      </c>
      <c r="F179" s="228" t="s">
        <v>4876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83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291</v>
      </c>
      <c r="G180" s="198"/>
      <c r="H180" s="203">
        <v>10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83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4879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83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65" s="14" customFormat="1" x14ac:dyDescent="0.2">
      <c r="A182" s="198"/>
      <c r="B182" s="199"/>
      <c r="C182" s="198"/>
      <c r="D182" s="200" t="s">
        <v>212</v>
      </c>
      <c r="E182" s="201" t="s">
        <v>1</v>
      </c>
      <c r="F182" s="202" t="s">
        <v>1626</v>
      </c>
      <c r="G182" s="198"/>
      <c r="H182" s="203">
        <v>141</v>
      </c>
      <c r="I182" s="198"/>
      <c r="J182" s="198"/>
      <c r="K182" s="198"/>
      <c r="L182" s="199"/>
      <c r="M182" s="204"/>
      <c r="N182" s="205"/>
      <c r="O182" s="205"/>
      <c r="P182" s="205"/>
      <c r="Q182" s="205"/>
      <c r="R182" s="205"/>
      <c r="S182" s="205"/>
      <c r="T182" s="206"/>
      <c r="U182" s="198"/>
      <c r="V182" s="198"/>
      <c r="AT182" s="102" t="s">
        <v>212</v>
      </c>
      <c r="AU182" s="102" t="s">
        <v>83</v>
      </c>
      <c r="AV182" s="14" t="s">
        <v>83</v>
      </c>
      <c r="AW182" s="14" t="s">
        <v>32</v>
      </c>
      <c r="AX182" s="14" t="s">
        <v>75</v>
      </c>
      <c r="AY182" s="102" t="s">
        <v>204</v>
      </c>
    </row>
    <row r="183" spans="1:65" s="15" customFormat="1" x14ac:dyDescent="0.2">
      <c r="A183" s="207"/>
      <c r="B183" s="208"/>
      <c r="C183" s="207"/>
      <c r="D183" s="200" t="s">
        <v>212</v>
      </c>
      <c r="E183" s="209" t="s">
        <v>1</v>
      </c>
      <c r="F183" s="210" t="s">
        <v>227</v>
      </c>
      <c r="G183" s="207"/>
      <c r="H183" s="211">
        <v>151</v>
      </c>
      <c r="I183" s="207"/>
      <c r="J183" s="207"/>
      <c r="K183" s="207"/>
      <c r="L183" s="208"/>
      <c r="M183" s="212"/>
      <c r="N183" s="213"/>
      <c r="O183" s="213"/>
      <c r="P183" s="213"/>
      <c r="Q183" s="213"/>
      <c r="R183" s="213"/>
      <c r="S183" s="213"/>
      <c r="T183" s="214"/>
      <c r="U183" s="207"/>
      <c r="V183" s="207"/>
      <c r="AT183" s="103" t="s">
        <v>212</v>
      </c>
      <c r="AU183" s="103" t="s">
        <v>83</v>
      </c>
      <c r="AV183" s="15" t="s">
        <v>211</v>
      </c>
      <c r="AW183" s="15" t="s">
        <v>32</v>
      </c>
      <c r="AX183" s="15" t="s">
        <v>81</v>
      </c>
      <c r="AY183" s="103" t="s">
        <v>204</v>
      </c>
    </row>
    <row r="184" spans="1:65" s="2" customFormat="1" ht="24.2" customHeight="1" x14ac:dyDescent="0.2">
      <c r="A184" s="111"/>
      <c r="B184" s="112"/>
      <c r="C184" s="187" t="s">
        <v>295</v>
      </c>
      <c r="D184" s="187" t="s">
        <v>207</v>
      </c>
      <c r="E184" s="188" t="s">
        <v>4905</v>
      </c>
      <c r="F184" s="189" t="s">
        <v>4906</v>
      </c>
      <c r="G184" s="190" t="s">
        <v>210</v>
      </c>
      <c r="H184" s="191">
        <v>10</v>
      </c>
      <c r="I184" s="192"/>
      <c r="J184" s="192">
        <f>ROUND(I184*H184,2)</f>
        <v>0</v>
      </c>
      <c r="K184" s="193"/>
      <c r="L184" s="112"/>
      <c r="M184" s="194" t="s">
        <v>1</v>
      </c>
      <c r="N184" s="195" t="s">
        <v>40</v>
      </c>
      <c r="O184" s="196">
        <v>0.28999999999999998</v>
      </c>
      <c r="P184" s="196">
        <f>O184*H184</f>
        <v>2.9</v>
      </c>
      <c r="Q184" s="196">
        <v>3.2000000000000003E-4</v>
      </c>
      <c r="R184" s="196">
        <f>Q184*H184</f>
        <v>3.2000000000000002E-3</v>
      </c>
      <c r="S184" s="196">
        <v>0</v>
      </c>
      <c r="T184" s="197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211</v>
      </c>
      <c r="AT184" s="99" t="s">
        <v>207</v>
      </c>
      <c r="AU184" s="99" t="s">
        <v>83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211</v>
      </c>
      <c r="BM184" s="99" t="s">
        <v>333</v>
      </c>
    </row>
    <row r="185" spans="1:65" s="13" customFormat="1" x14ac:dyDescent="0.2">
      <c r="A185" s="225"/>
      <c r="B185" s="226"/>
      <c r="C185" s="225"/>
      <c r="D185" s="200" t="s">
        <v>212</v>
      </c>
      <c r="E185" s="227" t="s">
        <v>1</v>
      </c>
      <c r="F185" s="228" t="s">
        <v>4907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83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65" s="14" customFormat="1" x14ac:dyDescent="0.2">
      <c r="A186" s="198"/>
      <c r="B186" s="199"/>
      <c r="C186" s="198"/>
      <c r="D186" s="200" t="s">
        <v>212</v>
      </c>
      <c r="E186" s="201" t="s">
        <v>1</v>
      </c>
      <c r="F186" s="202" t="s">
        <v>291</v>
      </c>
      <c r="G186" s="198"/>
      <c r="H186" s="203">
        <v>10</v>
      </c>
      <c r="I186" s="198"/>
      <c r="J186" s="198"/>
      <c r="K186" s="198"/>
      <c r="L186" s="199"/>
      <c r="M186" s="204"/>
      <c r="N186" s="205"/>
      <c r="O186" s="205"/>
      <c r="P186" s="205"/>
      <c r="Q186" s="205"/>
      <c r="R186" s="205"/>
      <c r="S186" s="205"/>
      <c r="T186" s="206"/>
      <c r="U186" s="198"/>
      <c r="V186" s="198"/>
      <c r="AT186" s="102" t="s">
        <v>212</v>
      </c>
      <c r="AU186" s="102" t="s">
        <v>83</v>
      </c>
      <c r="AV186" s="14" t="s">
        <v>83</v>
      </c>
      <c r="AW186" s="14" t="s">
        <v>32</v>
      </c>
      <c r="AX186" s="14" t="s">
        <v>75</v>
      </c>
      <c r="AY186" s="102" t="s">
        <v>204</v>
      </c>
    </row>
    <row r="187" spans="1:65" s="15" customFormat="1" x14ac:dyDescent="0.2">
      <c r="A187" s="207"/>
      <c r="B187" s="208"/>
      <c r="C187" s="207"/>
      <c r="D187" s="200" t="s">
        <v>212</v>
      </c>
      <c r="E187" s="209" t="s">
        <v>1</v>
      </c>
      <c r="F187" s="210" t="s">
        <v>227</v>
      </c>
      <c r="G187" s="207"/>
      <c r="H187" s="211">
        <v>10</v>
      </c>
      <c r="I187" s="207"/>
      <c r="J187" s="207"/>
      <c r="K187" s="207"/>
      <c r="L187" s="208"/>
      <c r="M187" s="212"/>
      <c r="N187" s="213"/>
      <c r="O187" s="213"/>
      <c r="P187" s="213"/>
      <c r="Q187" s="213"/>
      <c r="R187" s="213"/>
      <c r="S187" s="213"/>
      <c r="T187" s="214"/>
      <c r="U187" s="207"/>
      <c r="V187" s="207"/>
      <c r="AT187" s="103" t="s">
        <v>212</v>
      </c>
      <c r="AU187" s="103" t="s">
        <v>83</v>
      </c>
      <c r="AV187" s="15" t="s">
        <v>211</v>
      </c>
      <c r="AW187" s="15" t="s">
        <v>32</v>
      </c>
      <c r="AX187" s="15" t="s">
        <v>81</v>
      </c>
      <c r="AY187" s="103" t="s">
        <v>204</v>
      </c>
    </row>
    <row r="188" spans="1:65" s="12" customFormat="1" ht="22.9" customHeight="1" x14ac:dyDescent="0.2">
      <c r="A188" s="176"/>
      <c r="B188" s="177"/>
      <c r="C188" s="176"/>
      <c r="D188" s="178" t="s">
        <v>74</v>
      </c>
      <c r="E188" s="185" t="s">
        <v>284</v>
      </c>
      <c r="F188" s="185" t="s">
        <v>285</v>
      </c>
      <c r="G188" s="176"/>
      <c r="H188" s="176"/>
      <c r="I188" s="176"/>
      <c r="J188" s="186">
        <f>BK188</f>
        <v>0</v>
      </c>
      <c r="K188" s="176"/>
      <c r="L188" s="177"/>
      <c r="M188" s="181"/>
      <c r="N188" s="182"/>
      <c r="O188" s="182"/>
      <c r="P188" s="183">
        <f>SUM(P189:P201)</f>
        <v>55.436080000000004</v>
      </c>
      <c r="Q188" s="182"/>
      <c r="R188" s="183">
        <f>SUM(R189:R201)</f>
        <v>0.87850159999999988</v>
      </c>
      <c r="S188" s="182"/>
      <c r="T188" s="184">
        <f>SUM(T189:T201)</f>
        <v>0</v>
      </c>
      <c r="U188" s="176"/>
      <c r="V188" s="176"/>
      <c r="AR188" s="96" t="s">
        <v>81</v>
      </c>
      <c r="AT188" s="97" t="s">
        <v>74</v>
      </c>
      <c r="AU188" s="97" t="s">
        <v>81</v>
      </c>
      <c r="AY188" s="96" t="s">
        <v>204</v>
      </c>
      <c r="BK188" s="98">
        <f>SUM(BK189:BK201)</f>
        <v>0</v>
      </c>
    </row>
    <row r="189" spans="1:65" s="2" customFormat="1" ht="24.2" customHeight="1" x14ac:dyDescent="0.2">
      <c r="A189" s="111"/>
      <c r="B189" s="112"/>
      <c r="C189" s="187" t="s">
        <v>346</v>
      </c>
      <c r="D189" s="187" t="s">
        <v>207</v>
      </c>
      <c r="E189" s="188" t="s">
        <v>4908</v>
      </c>
      <c r="F189" s="189" t="s">
        <v>4909</v>
      </c>
      <c r="G189" s="190" t="s">
        <v>367</v>
      </c>
      <c r="H189" s="191">
        <v>2</v>
      </c>
      <c r="I189" s="192"/>
      <c r="J189" s="192">
        <f>ROUND(I189*H189,2)</f>
        <v>0</v>
      </c>
      <c r="K189" s="193"/>
      <c r="L189" s="112"/>
      <c r="M189" s="194" t="s">
        <v>1</v>
      </c>
      <c r="N189" s="195" t="s">
        <v>40</v>
      </c>
      <c r="O189" s="196">
        <v>0.309</v>
      </c>
      <c r="P189" s="196">
        <f>O189*H189</f>
        <v>0.61799999999999999</v>
      </c>
      <c r="Q189" s="196">
        <v>0.16849</v>
      </c>
      <c r="R189" s="196">
        <f>Q189*H189</f>
        <v>0.33698</v>
      </c>
      <c r="S189" s="196">
        <v>0</v>
      </c>
      <c r="T189" s="197">
        <f>S189*H189</f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211</v>
      </c>
      <c r="AT189" s="99" t="s">
        <v>207</v>
      </c>
      <c r="AU189" s="99" t="s">
        <v>83</v>
      </c>
      <c r="AY189" s="18" t="s">
        <v>204</v>
      </c>
      <c r="BE189" s="100">
        <f>IF(N189="základní",J189,0)</f>
        <v>0</v>
      </c>
      <c r="BF189" s="100">
        <f>IF(N189="snížená",J189,0)</f>
        <v>0</v>
      </c>
      <c r="BG189" s="100">
        <f>IF(N189="zákl. přenesená",J189,0)</f>
        <v>0</v>
      </c>
      <c r="BH189" s="100">
        <f>IF(N189="sníž. přenesená",J189,0)</f>
        <v>0</v>
      </c>
      <c r="BI189" s="100">
        <f>IF(N189="nulová",J189,0)</f>
        <v>0</v>
      </c>
      <c r="BJ189" s="18" t="s">
        <v>81</v>
      </c>
      <c r="BK189" s="100">
        <f>ROUND(I189*H189,2)</f>
        <v>0</v>
      </c>
      <c r="BL189" s="18" t="s">
        <v>211</v>
      </c>
      <c r="BM189" s="99" t="s">
        <v>350</v>
      </c>
    </row>
    <row r="190" spans="1:65" s="13" customFormat="1" x14ac:dyDescent="0.2">
      <c r="A190" s="225"/>
      <c r="B190" s="226"/>
      <c r="C190" s="225"/>
      <c r="D190" s="200" t="s">
        <v>212</v>
      </c>
      <c r="E190" s="227" t="s">
        <v>1</v>
      </c>
      <c r="F190" s="228" t="s">
        <v>4910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83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4" customFormat="1" x14ac:dyDescent="0.2">
      <c r="A191" s="198"/>
      <c r="B191" s="199"/>
      <c r="C191" s="198"/>
      <c r="D191" s="200" t="s">
        <v>212</v>
      </c>
      <c r="E191" s="201" t="s">
        <v>1</v>
      </c>
      <c r="F191" s="202" t="s">
        <v>83</v>
      </c>
      <c r="G191" s="198"/>
      <c r="H191" s="203">
        <v>2</v>
      </c>
      <c r="I191" s="198"/>
      <c r="J191" s="198"/>
      <c r="K191" s="198"/>
      <c r="L191" s="199"/>
      <c r="M191" s="204"/>
      <c r="N191" s="205"/>
      <c r="O191" s="205"/>
      <c r="P191" s="205"/>
      <c r="Q191" s="205"/>
      <c r="R191" s="205"/>
      <c r="S191" s="205"/>
      <c r="T191" s="206"/>
      <c r="U191" s="198"/>
      <c r="V191" s="198"/>
      <c r="AT191" s="102" t="s">
        <v>212</v>
      </c>
      <c r="AU191" s="102" t="s">
        <v>83</v>
      </c>
      <c r="AV191" s="14" t="s">
        <v>83</v>
      </c>
      <c r="AW191" s="14" t="s">
        <v>32</v>
      </c>
      <c r="AX191" s="14" t="s">
        <v>75</v>
      </c>
      <c r="AY191" s="102" t="s">
        <v>204</v>
      </c>
    </row>
    <row r="192" spans="1:65" s="15" customFormat="1" x14ac:dyDescent="0.2">
      <c r="A192" s="207"/>
      <c r="B192" s="208"/>
      <c r="C192" s="207"/>
      <c r="D192" s="200" t="s">
        <v>212</v>
      </c>
      <c r="E192" s="209" t="s">
        <v>1</v>
      </c>
      <c r="F192" s="210" t="s">
        <v>227</v>
      </c>
      <c r="G192" s="207"/>
      <c r="H192" s="211">
        <v>2</v>
      </c>
      <c r="I192" s="207"/>
      <c r="J192" s="207"/>
      <c r="K192" s="207"/>
      <c r="L192" s="208"/>
      <c r="M192" s="212"/>
      <c r="N192" s="213"/>
      <c r="O192" s="213"/>
      <c r="P192" s="213"/>
      <c r="Q192" s="213"/>
      <c r="R192" s="213"/>
      <c r="S192" s="213"/>
      <c r="T192" s="214"/>
      <c r="U192" s="207"/>
      <c r="V192" s="207"/>
      <c r="AT192" s="103" t="s">
        <v>212</v>
      </c>
      <c r="AU192" s="103" t="s">
        <v>83</v>
      </c>
      <c r="AV192" s="15" t="s">
        <v>211</v>
      </c>
      <c r="AW192" s="15" t="s">
        <v>32</v>
      </c>
      <c r="AX192" s="15" t="s">
        <v>81</v>
      </c>
      <c r="AY192" s="103" t="s">
        <v>204</v>
      </c>
    </row>
    <row r="193" spans="1:65" s="2" customFormat="1" ht="24.2" customHeight="1" x14ac:dyDescent="0.2">
      <c r="A193" s="111"/>
      <c r="B193" s="112"/>
      <c r="C193" s="187" t="s">
        <v>305</v>
      </c>
      <c r="D193" s="187" t="s">
        <v>207</v>
      </c>
      <c r="E193" s="188" t="s">
        <v>4911</v>
      </c>
      <c r="F193" s="189" t="s">
        <v>4912</v>
      </c>
      <c r="G193" s="190" t="s">
        <v>349</v>
      </c>
      <c r="H193" s="191">
        <v>0.24</v>
      </c>
      <c r="I193" s="192"/>
      <c r="J193" s="192">
        <f>ROUND(I193*H193,2)</f>
        <v>0</v>
      </c>
      <c r="K193" s="193"/>
      <c r="L193" s="112"/>
      <c r="M193" s="194" t="s">
        <v>1</v>
      </c>
      <c r="N193" s="195" t="s">
        <v>40</v>
      </c>
      <c r="O193" s="196">
        <v>1.4419999999999999</v>
      </c>
      <c r="P193" s="196">
        <f>O193*H193</f>
        <v>0.34608</v>
      </c>
      <c r="Q193" s="196">
        <v>2.2563399999999998</v>
      </c>
      <c r="R193" s="196">
        <f>Q193*H193</f>
        <v>0.54152159999999994</v>
      </c>
      <c r="S193" s="196">
        <v>0</v>
      </c>
      <c r="T193" s="197">
        <f>S193*H193</f>
        <v>0</v>
      </c>
      <c r="U193" s="111"/>
      <c r="V193" s="111"/>
      <c r="W193" s="29"/>
      <c r="X193" s="29"/>
      <c r="Y193" s="29"/>
      <c r="Z193" s="29"/>
      <c r="AA193" s="29"/>
      <c r="AB193" s="29"/>
      <c r="AC193" s="29"/>
      <c r="AD193" s="29"/>
      <c r="AE193" s="29"/>
      <c r="AR193" s="99" t="s">
        <v>211</v>
      </c>
      <c r="AT193" s="99" t="s">
        <v>207</v>
      </c>
      <c r="AU193" s="99" t="s">
        <v>83</v>
      </c>
      <c r="AY193" s="18" t="s">
        <v>204</v>
      </c>
      <c r="BE193" s="100">
        <f>IF(N193="základní",J193,0)</f>
        <v>0</v>
      </c>
      <c r="BF193" s="100">
        <f>IF(N193="snížená",J193,0)</f>
        <v>0</v>
      </c>
      <c r="BG193" s="100">
        <f>IF(N193="zákl. přenesená",J193,0)</f>
        <v>0</v>
      </c>
      <c r="BH193" s="100">
        <f>IF(N193="sníž. přenesená",J193,0)</f>
        <v>0</v>
      </c>
      <c r="BI193" s="100">
        <f>IF(N193="nulová",J193,0)</f>
        <v>0</v>
      </c>
      <c r="BJ193" s="18" t="s">
        <v>81</v>
      </c>
      <c r="BK193" s="100">
        <f>ROUND(I193*H193,2)</f>
        <v>0</v>
      </c>
      <c r="BL193" s="18" t="s">
        <v>211</v>
      </c>
      <c r="BM193" s="99" t="s">
        <v>355</v>
      </c>
    </row>
    <row r="194" spans="1:65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4913</v>
      </c>
      <c r="G194" s="198"/>
      <c r="H194" s="203">
        <v>0.24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83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65" s="15" customFormat="1" x14ac:dyDescent="0.2">
      <c r="A195" s="207"/>
      <c r="B195" s="208"/>
      <c r="C195" s="207"/>
      <c r="D195" s="200" t="s">
        <v>212</v>
      </c>
      <c r="E195" s="209" t="s">
        <v>1</v>
      </c>
      <c r="F195" s="210" t="s">
        <v>227</v>
      </c>
      <c r="G195" s="207"/>
      <c r="H195" s="211">
        <v>0.24</v>
      </c>
      <c r="I195" s="207"/>
      <c r="J195" s="207"/>
      <c r="K195" s="207"/>
      <c r="L195" s="208"/>
      <c r="M195" s="212"/>
      <c r="N195" s="213"/>
      <c r="O195" s="213"/>
      <c r="P195" s="213"/>
      <c r="Q195" s="213"/>
      <c r="R195" s="213"/>
      <c r="S195" s="213"/>
      <c r="T195" s="214"/>
      <c r="U195" s="207"/>
      <c r="V195" s="207"/>
      <c r="AT195" s="103" t="s">
        <v>212</v>
      </c>
      <c r="AU195" s="103" t="s">
        <v>83</v>
      </c>
      <c r="AV195" s="15" t="s">
        <v>211</v>
      </c>
      <c r="AW195" s="15" t="s">
        <v>32</v>
      </c>
      <c r="AX195" s="15" t="s">
        <v>81</v>
      </c>
      <c r="AY195" s="103" t="s">
        <v>204</v>
      </c>
    </row>
    <row r="196" spans="1:65" s="2" customFormat="1" ht="24.2" customHeight="1" x14ac:dyDescent="0.2">
      <c r="A196" s="111"/>
      <c r="B196" s="112"/>
      <c r="C196" s="187" t="s">
        <v>8</v>
      </c>
      <c r="D196" s="187" t="s">
        <v>207</v>
      </c>
      <c r="E196" s="188" t="s">
        <v>4914</v>
      </c>
      <c r="F196" s="189" t="s">
        <v>4915</v>
      </c>
      <c r="G196" s="190" t="s">
        <v>282</v>
      </c>
      <c r="H196" s="191">
        <v>1</v>
      </c>
      <c r="I196" s="192"/>
      <c r="J196" s="192">
        <f t="shared" ref="J196:J201" si="0">ROUND(I196*H196,2)</f>
        <v>0</v>
      </c>
      <c r="K196" s="193"/>
      <c r="L196" s="112"/>
      <c r="M196" s="194" t="s">
        <v>1</v>
      </c>
      <c r="N196" s="195" t="s">
        <v>40</v>
      </c>
      <c r="O196" s="196">
        <v>0</v>
      </c>
      <c r="P196" s="196">
        <f t="shared" ref="P196:P201" si="1">O196*H196</f>
        <v>0</v>
      </c>
      <c r="Q196" s="196">
        <v>0</v>
      </c>
      <c r="R196" s="196">
        <f t="shared" ref="R196:R201" si="2">Q196*H196</f>
        <v>0</v>
      </c>
      <c r="S196" s="196">
        <v>0</v>
      </c>
      <c r="T196" s="197">
        <f t="shared" ref="T196:T201" si="3">S196*H196</f>
        <v>0</v>
      </c>
      <c r="U196" s="111"/>
      <c r="V196" s="111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211</v>
      </c>
      <c r="AT196" s="99" t="s">
        <v>207</v>
      </c>
      <c r="AU196" s="99" t="s">
        <v>83</v>
      </c>
      <c r="AY196" s="18" t="s">
        <v>204</v>
      </c>
      <c r="BE196" s="100">
        <f t="shared" ref="BE196:BE201" si="4">IF(N196="základní",J196,0)</f>
        <v>0</v>
      </c>
      <c r="BF196" s="100">
        <f t="shared" ref="BF196:BF201" si="5">IF(N196="snížená",J196,0)</f>
        <v>0</v>
      </c>
      <c r="BG196" s="100">
        <f t="shared" ref="BG196:BG201" si="6">IF(N196="zákl. přenesená",J196,0)</f>
        <v>0</v>
      </c>
      <c r="BH196" s="100">
        <f t="shared" ref="BH196:BH201" si="7">IF(N196="sníž. přenesená",J196,0)</f>
        <v>0</v>
      </c>
      <c r="BI196" s="100">
        <f t="shared" ref="BI196:BI201" si="8">IF(N196="nulová",J196,0)</f>
        <v>0</v>
      </c>
      <c r="BJ196" s="18" t="s">
        <v>81</v>
      </c>
      <c r="BK196" s="100">
        <f t="shared" ref="BK196:BK201" si="9">ROUND(I196*H196,2)</f>
        <v>0</v>
      </c>
      <c r="BL196" s="18" t="s">
        <v>211</v>
      </c>
      <c r="BM196" s="99" t="s">
        <v>362</v>
      </c>
    </row>
    <row r="197" spans="1:65" s="2" customFormat="1" ht="33" customHeight="1" x14ac:dyDescent="0.2">
      <c r="A197" s="111"/>
      <c r="B197" s="112"/>
      <c r="C197" s="187" t="s">
        <v>310</v>
      </c>
      <c r="D197" s="187" t="s">
        <v>207</v>
      </c>
      <c r="E197" s="188" t="s">
        <v>4916</v>
      </c>
      <c r="F197" s="189" t="s">
        <v>4917</v>
      </c>
      <c r="G197" s="190" t="s">
        <v>349</v>
      </c>
      <c r="H197" s="191">
        <v>1.5</v>
      </c>
      <c r="I197" s="192"/>
      <c r="J197" s="192">
        <f t="shared" si="0"/>
        <v>0</v>
      </c>
      <c r="K197" s="193"/>
      <c r="L197" s="112"/>
      <c r="M197" s="194" t="s">
        <v>1</v>
      </c>
      <c r="N197" s="195" t="s">
        <v>40</v>
      </c>
      <c r="O197" s="196">
        <v>0</v>
      </c>
      <c r="P197" s="196">
        <f t="shared" si="1"/>
        <v>0</v>
      </c>
      <c r="Q197" s="196">
        <v>0</v>
      </c>
      <c r="R197" s="196">
        <f t="shared" si="2"/>
        <v>0</v>
      </c>
      <c r="S197" s="196">
        <v>0</v>
      </c>
      <c r="T197" s="197">
        <f t="shared" si="3"/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211</v>
      </c>
      <c r="AT197" s="99" t="s">
        <v>207</v>
      </c>
      <c r="AU197" s="99" t="s">
        <v>83</v>
      </c>
      <c r="AY197" s="18" t="s">
        <v>204</v>
      </c>
      <c r="BE197" s="100">
        <f t="shared" si="4"/>
        <v>0</v>
      </c>
      <c r="BF197" s="100">
        <f t="shared" si="5"/>
        <v>0</v>
      </c>
      <c r="BG197" s="100">
        <f t="shared" si="6"/>
        <v>0</v>
      </c>
      <c r="BH197" s="100">
        <f t="shared" si="7"/>
        <v>0</v>
      </c>
      <c r="BI197" s="100">
        <f t="shared" si="8"/>
        <v>0</v>
      </c>
      <c r="BJ197" s="18" t="s">
        <v>81</v>
      </c>
      <c r="BK197" s="100">
        <f t="shared" si="9"/>
        <v>0</v>
      </c>
      <c r="BL197" s="18" t="s">
        <v>211</v>
      </c>
      <c r="BM197" s="99" t="s">
        <v>368</v>
      </c>
    </row>
    <row r="198" spans="1:65" s="2" customFormat="1" ht="24.2" customHeight="1" x14ac:dyDescent="0.2">
      <c r="A198" s="111"/>
      <c r="B198" s="112"/>
      <c r="C198" s="187" t="s">
        <v>376</v>
      </c>
      <c r="D198" s="187" t="s">
        <v>207</v>
      </c>
      <c r="E198" s="188" t="s">
        <v>4918</v>
      </c>
      <c r="F198" s="189" t="s">
        <v>4919</v>
      </c>
      <c r="G198" s="190" t="s">
        <v>349</v>
      </c>
      <c r="H198" s="191">
        <v>1.5</v>
      </c>
      <c r="I198" s="192"/>
      <c r="J198" s="192">
        <f t="shared" si="0"/>
        <v>0</v>
      </c>
      <c r="K198" s="193"/>
      <c r="L198" s="112"/>
      <c r="M198" s="194" t="s">
        <v>1</v>
      </c>
      <c r="N198" s="195" t="s">
        <v>40</v>
      </c>
      <c r="O198" s="196">
        <v>0</v>
      </c>
      <c r="P198" s="196">
        <f t="shared" si="1"/>
        <v>0</v>
      </c>
      <c r="Q198" s="196">
        <v>0</v>
      </c>
      <c r="R198" s="196">
        <f t="shared" si="2"/>
        <v>0</v>
      </c>
      <c r="S198" s="196">
        <v>0</v>
      </c>
      <c r="T198" s="197">
        <f t="shared" si="3"/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211</v>
      </c>
      <c r="AT198" s="99" t="s">
        <v>207</v>
      </c>
      <c r="AU198" s="99" t="s">
        <v>83</v>
      </c>
      <c r="AY198" s="18" t="s">
        <v>204</v>
      </c>
      <c r="BE198" s="100">
        <f t="shared" si="4"/>
        <v>0</v>
      </c>
      <c r="BF198" s="100">
        <f t="shared" si="5"/>
        <v>0</v>
      </c>
      <c r="BG198" s="100">
        <f t="shared" si="6"/>
        <v>0</v>
      </c>
      <c r="BH198" s="100">
        <f t="shared" si="7"/>
        <v>0</v>
      </c>
      <c r="BI198" s="100">
        <f t="shared" si="8"/>
        <v>0</v>
      </c>
      <c r="BJ198" s="18" t="s">
        <v>81</v>
      </c>
      <c r="BK198" s="100">
        <f t="shared" si="9"/>
        <v>0</v>
      </c>
      <c r="BL198" s="18" t="s">
        <v>211</v>
      </c>
      <c r="BM198" s="99" t="s">
        <v>379</v>
      </c>
    </row>
    <row r="199" spans="1:65" s="2" customFormat="1" ht="37.9" customHeight="1" x14ac:dyDescent="0.2">
      <c r="A199" s="111"/>
      <c r="B199" s="112"/>
      <c r="C199" s="187" t="s">
        <v>313</v>
      </c>
      <c r="D199" s="187" t="s">
        <v>207</v>
      </c>
      <c r="E199" s="188" t="s">
        <v>4920</v>
      </c>
      <c r="F199" s="189" t="s">
        <v>4921</v>
      </c>
      <c r="G199" s="190" t="s">
        <v>367</v>
      </c>
      <c r="H199" s="191">
        <v>2</v>
      </c>
      <c r="I199" s="192"/>
      <c r="J199" s="192">
        <f t="shared" si="0"/>
        <v>0</v>
      </c>
      <c r="K199" s="193"/>
      <c r="L199" s="112"/>
      <c r="M199" s="194" t="s">
        <v>1</v>
      </c>
      <c r="N199" s="195" t="s">
        <v>40</v>
      </c>
      <c r="O199" s="196">
        <v>0.124</v>
      </c>
      <c r="P199" s="196">
        <f t="shared" si="1"/>
        <v>0.248</v>
      </c>
      <c r="Q199" s="196">
        <v>0</v>
      </c>
      <c r="R199" s="196">
        <f t="shared" si="2"/>
        <v>0</v>
      </c>
      <c r="S199" s="196">
        <v>0</v>
      </c>
      <c r="T199" s="197">
        <f t="shared" si="3"/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211</v>
      </c>
      <c r="AT199" s="99" t="s">
        <v>207</v>
      </c>
      <c r="AU199" s="99" t="s">
        <v>83</v>
      </c>
      <c r="AY199" s="18" t="s">
        <v>204</v>
      </c>
      <c r="BE199" s="100">
        <f t="shared" si="4"/>
        <v>0</v>
      </c>
      <c r="BF199" s="100">
        <f t="shared" si="5"/>
        <v>0</v>
      </c>
      <c r="BG199" s="100">
        <f t="shared" si="6"/>
        <v>0</v>
      </c>
      <c r="BH199" s="100">
        <f t="shared" si="7"/>
        <v>0</v>
      </c>
      <c r="BI199" s="100">
        <f t="shared" si="8"/>
        <v>0</v>
      </c>
      <c r="BJ199" s="18" t="s">
        <v>81</v>
      </c>
      <c r="BK199" s="100">
        <f t="shared" si="9"/>
        <v>0</v>
      </c>
      <c r="BL199" s="18" t="s">
        <v>211</v>
      </c>
      <c r="BM199" s="99" t="s">
        <v>223</v>
      </c>
    </row>
    <row r="200" spans="1:65" s="2" customFormat="1" ht="37.9" customHeight="1" x14ac:dyDescent="0.2">
      <c r="A200" s="111"/>
      <c r="B200" s="112"/>
      <c r="C200" s="187" t="s">
        <v>386</v>
      </c>
      <c r="D200" s="187" t="s">
        <v>207</v>
      </c>
      <c r="E200" s="188" t="s">
        <v>4922</v>
      </c>
      <c r="F200" s="189" t="s">
        <v>4923</v>
      </c>
      <c r="G200" s="190" t="s">
        <v>210</v>
      </c>
      <c r="H200" s="191">
        <v>10</v>
      </c>
      <c r="I200" s="192"/>
      <c r="J200" s="192">
        <f t="shared" si="0"/>
        <v>0</v>
      </c>
      <c r="K200" s="193"/>
      <c r="L200" s="112"/>
      <c r="M200" s="194" t="s">
        <v>1</v>
      </c>
      <c r="N200" s="195" t="s">
        <v>40</v>
      </c>
      <c r="O200" s="196">
        <v>0.14899999999999999</v>
      </c>
      <c r="P200" s="196">
        <f t="shared" si="1"/>
        <v>1.49</v>
      </c>
      <c r="Q200" s="196">
        <v>0</v>
      </c>
      <c r="R200" s="196">
        <f t="shared" si="2"/>
        <v>0</v>
      </c>
      <c r="S200" s="196">
        <v>0</v>
      </c>
      <c r="T200" s="197">
        <f t="shared" si="3"/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211</v>
      </c>
      <c r="AT200" s="99" t="s">
        <v>207</v>
      </c>
      <c r="AU200" s="99" t="s">
        <v>83</v>
      </c>
      <c r="AY200" s="18" t="s">
        <v>204</v>
      </c>
      <c r="BE200" s="100">
        <f t="shared" si="4"/>
        <v>0</v>
      </c>
      <c r="BF200" s="100">
        <f t="shared" si="5"/>
        <v>0</v>
      </c>
      <c r="BG200" s="100">
        <f t="shared" si="6"/>
        <v>0</v>
      </c>
      <c r="BH200" s="100">
        <f t="shared" si="7"/>
        <v>0</v>
      </c>
      <c r="BI200" s="100">
        <f t="shared" si="8"/>
        <v>0</v>
      </c>
      <c r="BJ200" s="18" t="s">
        <v>81</v>
      </c>
      <c r="BK200" s="100">
        <f t="shared" si="9"/>
        <v>0</v>
      </c>
      <c r="BL200" s="18" t="s">
        <v>211</v>
      </c>
      <c r="BM200" s="99" t="s">
        <v>389</v>
      </c>
    </row>
    <row r="201" spans="1:65" s="2" customFormat="1" ht="33" customHeight="1" x14ac:dyDescent="0.2">
      <c r="A201" s="111"/>
      <c r="B201" s="112"/>
      <c r="C201" s="187" t="s">
        <v>316</v>
      </c>
      <c r="D201" s="187" t="s">
        <v>207</v>
      </c>
      <c r="E201" s="188" t="s">
        <v>4924</v>
      </c>
      <c r="F201" s="189" t="s">
        <v>4925</v>
      </c>
      <c r="G201" s="190" t="s">
        <v>210</v>
      </c>
      <c r="H201" s="191">
        <v>141</v>
      </c>
      <c r="I201" s="192"/>
      <c r="J201" s="192">
        <f t="shared" si="0"/>
        <v>0</v>
      </c>
      <c r="K201" s="193"/>
      <c r="L201" s="112"/>
      <c r="M201" s="194" t="s">
        <v>1</v>
      </c>
      <c r="N201" s="195" t="s">
        <v>40</v>
      </c>
      <c r="O201" s="196">
        <v>0.374</v>
      </c>
      <c r="P201" s="196">
        <f t="shared" si="1"/>
        <v>52.734000000000002</v>
      </c>
      <c r="Q201" s="196">
        <v>0</v>
      </c>
      <c r="R201" s="196">
        <f t="shared" si="2"/>
        <v>0</v>
      </c>
      <c r="S201" s="196">
        <v>0</v>
      </c>
      <c r="T201" s="197">
        <f t="shared" si="3"/>
        <v>0</v>
      </c>
      <c r="U201" s="111"/>
      <c r="V201" s="111"/>
      <c r="W201" s="29"/>
      <c r="X201" s="29"/>
      <c r="Y201" s="29"/>
      <c r="Z201" s="29"/>
      <c r="AA201" s="29"/>
      <c r="AB201" s="29"/>
      <c r="AC201" s="29"/>
      <c r="AD201" s="29"/>
      <c r="AE201" s="29"/>
      <c r="AR201" s="99" t="s">
        <v>211</v>
      </c>
      <c r="AT201" s="99" t="s">
        <v>207</v>
      </c>
      <c r="AU201" s="99" t="s">
        <v>83</v>
      </c>
      <c r="AY201" s="18" t="s">
        <v>204</v>
      </c>
      <c r="BE201" s="100">
        <f t="shared" si="4"/>
        <v>0</v>
      </c>
      <c r="BF201" s="100">
        <f t="shared" si="5"/>
        <v>0</v>
      </c>
      <c r="BG201" s="100">
        <f t="shared" si="6"/>
        <v>0</v>
      </c>
      <c r="BH201" s="100">
        <f t="shared" si="7"/>
        <v>0</v>
      </c>
      <c r="BI201" s="100">
        <f t="shared" si="8"/>
        <v>0</v>
      </c>
      <c r="BJ201" s="18" t="s">
        <v>81</v>
      </c>
      <c r="BK201" s="100">
        <f t="shared" si="9"/>
        <v>0</v>
      </c>
      <c r="BL201" s="18" t="s">
        <v>211</v>
      </c>
      <c r="BM201" s="99" t="s">
        <v>406</v>
      </c>
    </row>
    <row r="202" spans="1:65" s="12" customFormat="1" ht="22.9" customHeight="1" x14ac:dyDescent="0.2">
      <c r="A202" s="176"/>
      <c r="B202" s="177"/>
      <c r="C202" s="176"/>
      <c r="D202" s="178" t="s">
        <v>74</v>
      </c>
      <c r="E202" s="185" t="s">
        <v>854</v>
      </c>
      <c r="F202" s="185" t="s">
        <v>855</v>
      </c>
      <c r="G202" s="176"/>
      <c r="H202" s="176"/>
      <c r="I202" s="176"/>
      <c r="J202" s="186">
        <f>BK202</f>
        <v>0</v>
      </c>
      <c r="K202" s="176"/>
      <c r="L202" s="177"/>
      <c r="M202" s="181"/>
      <c r="N202" s="182"/>
      <c r="O202" s="182"/>
      <c r="P202" s="183">
        <f>SUM(P203:P223)</f>
        <v>141.91224299999999</v>
      </c>
      <c r="Q202" s="182"/>
      <c r="R202" s="183">
        <f>SUM(R203:R223)</f>
        <v>0</v>
      </c>
      <c r="S202" s="182"/>
      <c r="T202" s="184">
        <f>SUM(T203:T223)</f>
        <v>0</v>
      </c>
      <c r="U202" s="176"/>
      <c r="V202" s="176"/>
      <c r="AR202" s="96" t="s">
        <v>81</v>
      </c>
      <c r="AT202" s="97" t="s">
        <v>74</v>
      </c>
      <c r="AU202" s="97" t="s">
        <v>81</v>
      </c>
      <c r="AY202" s="96" t="s">
        <v>204</v>
      </c>
      <c r="BK202" s="98">
        <f>SUM(BK203:BK223)</f>
        <v>0</v>
      </c>
    </row>
    <row r="203" spans="1:65" s="2" customFormat="1" ht="16.5" customHeight="1" x14ac:dyDescent="0.2">
      <c r="A203" s="111"/>
      <c r="B203" s="112"/>
      <c r="C203" s="187" t="s">
        <v>7</v>
      </c>
      <c r="D203" s="187" t="s">
        <v>207</v>
      </c>
      <c r="E203" s="188" t="s">
        <v>4926</v>
      </c>
      <c r="F203" s="189" t="s">
        <v>4927</v>
      </c>
      <c r="G203" s="190" t="s">
        <v>859</v>
      </c>
      <c r="H203" s="191">
        <v>159.273</v>
      </c>
      <c r="I203" s="192"/>
      <c r="J203" s="192">
        <f>ROUND(I203*H203,2)</f>
        <v>0</v>
      </c>
      <c r="K203" s="193"/>
      <c r="L203" s="112"/>
      <c r="M203" s="194" t="s">
        <v>1</v>
      </c>
      <c r="N203" s="195" t="s">
        <v>40</v>
      </c>
      <c r="O203" s="196">
        <v>0.83499999999999996</v>
      </c>
      <c r="P203" s="196">
        <f>O203*H203</f>
        <v>132.99295499999999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211</v>
      </c>
      <c r="AT203" s="99" t="s">
        <v>207</v>
      </c>
      <c r="AU203" s="99" t="s">
        <v>83</v>
      </c>
      <c r="AY203" s="18" t="s">
        <v>204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8" t="s">
        <v>81</v>
      </c>
      <c r="BK203" s="100">
        <f>ROUND(I203*H203,2)</f>
        <v>0</v>
      </c>
      <c r="BL203" s="18" t="s">
        <v>211</v>
      </c>
      <c r="BM203" s="99" t="s">
        <v>410</v>
      </c>
    </row>
    <row r="204" spans="1:65" s="14" customFormat="1" x14ac:dyDescent="0.2">
      <c r="A204" s="198"/>
      <c r="B204" s="199"/>
      <c r="C204" s="198"/>
      <c r="D204" s="200" t="s">
        <v>212</v>
      </c>
      <c r="E204" s="201" t="s">
        <v>1</v>
      </c>
      <c r="F204" s="202" t="s">
        <v>4928</v>
      </c>
      <c r="G204" s="198"/>
      <c r="H204" s="203">
        <v>187.31</v>
      </c>
      <c r="I204" s="198"/>
      <c r="J204" s="198"/>
      <c r="K204" s="198"/>
      <c r="L204" s="199"/>
      <c r="M204" s="204"/>
      <c r="N204" s="205"/>
      <c r="O204" s="205"/>
      <c r="P204" s="205"/>
      <c r="Q204" s="205"/>
      <c r="R204" s="205"/>
      <c r="S204" s="205"/>
      <c r="T204" s="206"/>
      <c r="U204" s="198"/>
      <c r="V204" s="198"/>
      <c r="AT204" s="102" t="s">
        <v>212</v>
      </c>
      <c r="AU204" s="102" t="s">
        <v>83</v>
      </c>
      <c r="AV204" s="14" t="s">
        <v>83</v>
      </c>
      <c r="AW204" s="14" t="s">
        <v>32</v>
      </c>
      <c r="AX204" s="14" t="s">
        <v>75</v>
      </c>
      <c r="AY204" s="102" t="s">
        <v>204</v>
      </c>
    </row>
    <row r="205" spans="1:65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4929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83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x14ac:dyDescent="0.2">
      <c r="A206" s="225"/>
      <c r="B206" s="226"/>
      <c r="C206" s="225"/>
      <c r="D206" s="200" t="s">
        <v>212</v>
      </c>
      <c r="E206" s="227" t="s">
        <v>1</v>
      </c>
      <c r="F206" s="228" t="s">
        <v>4930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83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4" customFormat="1" x14ac:dyDescent="0.2">
      <c r="A207" s="198"/>
      <c r="B207" s="199"/>
      <c r="C207" s="198"/>
      <c r="D207" s="200" t="s">
        <v>212</v>
      </c>
      <c r="E207" s="201" t="s">
        <v>1</v>
      </c>
      <c r="F207" s="202" t="s">
        <v>4931</v>
      </c>
      <c r="G207" s="198"/>
      <c r="H207" s="203">
        <v>-1.944</v>
      </c>
      <c r="I207" s="198"/>
      <c r="J207" s="198"/>
      <c r="K207" s="198"/>
      <c r="L207" s="199"/>
      <c r="M207" s="204"/>
      <c r="N207" s="205"/>
      <c r="O207" s="205"/>
      <c r="P207" s="205"/>
      <c r="Q207" s="205"/>
      <c r="R207" s="205"/>
      <c r="S207" s="205"/>
      <c r="T207" s="206"/>
      <c r="U207" s="198"/>
      <c r="V207" s="198"/>
      <c r="AT207" s="102" t="s">
        <v>212</v>
      </c>
      <c r="AU207" s="102" t="s">
        <v>83</v>
      </c>
      <c r="AV207" s="14" t="s">
        <v>83</v>
      </c>
      <c r="AW207" s="14" t="s">
        <v>32</v>
      </c>
      <c r="AX207" s="14" t="s">
        <v>75</v>
      </c>
      <c r="AY207" s="102" t="s">
        <v>204</v>
      </c>
    </row>
    <row r="208" spans="1:65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4932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83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4" customFormat="1" x14ac:dyDescent="0.2">
      <c r="A209" s="198"/>
      <c r="B209" s="199"/>
      <c r="C209" s="198"/>
      <c r="D209" s="200" t="s">
        <v>212</v>
      </c>
      <c r="E209" s="201" t="s">
        <v>1</v>
      </c>
      <c r="F209" s="202" t="s">
        <v>4933</v>
      </c>
      <c r="G209" s="198"/>
      <c r="H209" s="203">
        <v>-26.093</v>
      </c>
      <c r="I209" s="198"/>
      <c r="J209" s="198"/>
      <c r="K209" s="198"/>
      <c r="L209" s="199"/>
      <c r="M209" s="204"/>
      <c r="N209" s="205"/>
      <c r="O209" s="205"/>
      <c r="P209" s="205"/>
      <c r="Q209" s="205"/>
      <c r="R209" s="205"/>
      <c r="S209" s="205"/>
      <c r="T209" s="206"/>
      <c r="U209" s="198"/>
      <c r="V209" s="198"/>
      <c r="AT209" s="102" t="s">
        <v>212</v>
      </c>
      <c r="AU209" s="102" t="s">
        <v>83</v>
      </c>
      <c r="AV209" s="14" t="s">
        <v>83</v>
      </c>
      <c r="AW209" s="14" t="s">
        <v>32</v>
      </c>
      <c r="AX209" s="14" t="s">
        <v>75</v>
      </c>
      <c r="AY209" s="102" t="s">
        <v>204</v>
      </c>
    </row>
    <row r="210" spans="1:65" s="15" customFormat="1" x14ac:dyDescent="0.2">
      <c r="A210" s="207"/>
      <c r="B210" s="208"/>
      <c r="C210" s="207"/>
      <c r="D210" s="200" t="s">
        <v>212</v>
      </c>
      <c r="E210" s="209" t="s">
        <v>1</v>
      </c>
      <c r="F210" s="210" t="s">
        <v>227</v>
      </c>
      <c r="G210" s="207"/>
      <c r="H210" s="211">
        <v>159.27300000000002</v>
      </c>
      <c r="I210" s="207"/>
      <c r="J210" s="207"/>
      <c r="K210" s="207"/>
      <c r="L210" s="208"/>
      <c r="M210" s="212"/>
      <c r="N210" s="213"/>
      <c r="O210" s="213"/>
      <c r="P210" s="213"/>
      <c r="Q210" s="213"/>
      <c r="R210" s="213"/>
      <c r="S210" s="213"/>
      <c r="T210" s="214"/>
      <c r="U210" s="207"/>
      <c r="V210" s="207"/>
      <c r="AT210" s="103" t="s">
        <v>212</v>
      </c>
      <c r="AU210" s="103" t="s">
        <v>83</v>
      </c>
      <c r="AV210" s="15" t="s">
        <v>211</v>
      </c>
      <c r="AW210" s="15" t="s">
        <v>32</v>
      </c>
      <c r="AX210" s="15" t="s">
        <v>81</v>
      </c>
      <c r="AY210" s="103" t="s">
        <v>204</v>
      </c>
    </row>
    <row r="211" spans="1:65" s="2" customFormat="1" ht="24.2" customHeight="1" x14ac:dyDescent="0.2">
      <c r="A211" s="111"/>
      <c r="B211" s="112"/>
      <c r="C211" s="187" t="s">
        <v>320</v>
      </c>
      <c r="D211" s="187" t="s">
        <v>207</v>
      </c>
      <c r="E211" s="188" t="s">
        <v>4934</v>
      </c>
      <c r="F211" s="189" t="s">
        <v>4935</v>
      </c>
      <c r="G211" s="190" t="s">
        <v>859</v>
      </c>
      <c r="H211" s="191">
        <v>2229.8220000000001</v>
      </c>
      <c r="I211" s="192"/>
      <c r="J211" s="192">
        <f>ROUND(I211*H211,2)</f>
        <v>0</v>
      </c>
      <c r="K211" s="193"/>
      <c r="L211" s="112"/>
      <c r="M211" s="194" t="s">
        <v>1</v>
      </c>
      <c r="N211" s="195" t="s">
        <v>40</v>
      </c>
      <c r="O211" s="196">
        <v>4.0000000000000001E-3</v>
      </c>
      <c r="P211" s="196">
        <f>O211*H211</f>
        <v>8.9192879999999999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111"/>
      <c r="V211" s="111"/>
      <c r="W211" s="29"/>
      <c r="X211" s="29"/>
      <c r="Y211" s="29"/>
      <c r="Z211" s="29"/>
      <c r="AA211" s="29"/>
      <c r="AB211" s="29"/>
      <c r="AC211" s="29"/>
      <c r="AD211" s="29"/>
      <c r="AE211" s="29"/>
      <c r="AR211" s="99" t="s">
        <v>211</v>
      </c>
      <c r="AT211" s="99" t="s">
        <v>207</v>
      </c>
      <c r="AU211" s="99" t="s">
        <v>83</v>
      </c>
      <c r="AY211" s="18" t="s">
        <v>204</v>
      </c>
      <c r="BE211" s="100">
        <f>IF(N211="základní",J211,0)</f>
        <v>0</v>
      </c>
      <c r="BF211" s="100">
        <f>IF(N211="snížená",J211,0)</f>
        <v>0</v>
      </c>
      <c r="BG211" s="100">
        <f>IF(N211="zákl. přenesená",J211,0)</f>
        <v>0</v>
      </c>
      <c r="BH211" s="100">
        <f>IF(N211="sníž. přenesená",J211,0)</f>
        <v>0</v>
      </c>
      <c r="BI211" s="100">
        <f>IF(N211="nulová",J211,0)</f>
        <v>0</v>
      </c>
      <c r="BJ211" s="18" t="s">
        <v>81</v>
      </c>
      <c r="BK211" s="100">
        <f>ROUND(I211*H211,2)</f>
        <v>0</v>
      </c>
      <c r="BL211" s="18" t="s">
        <v>211</v>
      </c>
      <c r="BM211" s="99" t="s">
        <v>418</v>
      </c>
    </row>
    <row r="212" spans="1:65" s="14" customFormat="1" x14ac:dyDescent="0.2">
      <c r="A212" s="198"/>
      <c r="B212" s="199"/>
      <c r="C212" s="198"/>
      <c r="D212" s="200" t="s">
        <v>212</v>
      </c>
      <c r="E212" s="201" t="s">
        <v>1</v>
      </c>
      <c r="F212" s="202" t="s">
        <v>4936</v>
      </c>
      <c r="G212" s="198"/>
      <c r="H212" s="203">
        <v>2229.8220000000001</v>
      </c>
      <c r="I212" s="198"/>
      <c r="J212" s="198"/>
      <c r="K212" s="198"/>
      <c r="L212" s="199"/>
      <c r="M212" s="204"/>
      <c r="N212" s="205"/>
      <c r="O212" s="205"/>
      <c r="P212" s="205"/>
      <c r="Q212" s="205"/>
      <c r="R212" s="205"/>
      <c r="S212" s="205"/>
      <c r="T212" s="206"/>
      <c r="U212" s="198"/>
      <c r="V212" s="198"/>
      <c r="AT212" s="102" t="s">
        <v>212</v>
      </c>
      <c r="AU212" s="102" t="s">
        <v>83</v>
      </c>
      <c r="AV212" s="14" t="s">
        <v>83</v>
      </c>
      <c r="AW212" s="14" t="s">
        <v>32</v>
      </c>
      <c r="AX212" s="14" t="s">
        <v>75</v>
      </c>
      <c r="AY212" s="102" t="s">
        <v>204</v>
      </c>
    </row>
    <row r="213" spans="1:65" s="15" customFormat="1" x14ac:dyDescent="0.2">
      <c r="A213" s="207"/>
      <c r="B213" s="208"/>
      <c r="C213" s="207"/>
      <c r="D213" s="200" t="s">
        <v>212</v>
      </c>
      <c r="E213" s="209" t="s">
        <v>1</v>
      </c>
      <c r="F213" s="210" t="s">
        <v>227</v>
      </c>
      <c r="G213" s="207"/>
      <c r="H213" s="211">
        <v>2229.8220000000001</v>
      </c>
      <c r="I213" s="207"/>
      <c r="J213" s="207"/>
      <c r="K213" s="207"/>
      <c r="L213" s="208"/>
      <c r="M213" s="212"/>
      <c r="N213" s="213"/>
      <c r="O213" s="213"/>
      <c r="P213" s="213"/>
      <c r="Q213" s="213"/>
      <c r="R213" s="213"/>
      <c r="S213" s="213"/>
      <c r="T213" s="214"/>
      <c r="U213" s="207"/>
      <c r="V213" s="207"/>
      <c r="AT213" s="103" t="s">
        <v>212</v>
      </c>
      <c r="AU213" s="103" t="s">
        <v>83</v>
      </c>
      <c r="AV213" s="15" t="s">
        <v>211</v>
      </c>
      <c r="AW213" s="15" t="s">
        <v>32</v>
      </c>
      <c r="AX213" s="15" t="s">
        <v>81</v>
      </c>
      <c r="AY213" s="103" t="s">
        <v>204</v>
      </c>
    </row>
    <row r="214" spans="1:65" s="2" customFormat="1" ht="37.9" customHeight="1" x14ac:dyDescent="0.2">
      <c r="A214" s="111"/>
      <c r="B214" s="112"/>
      <c r="C214" s="187" t="s">
        <v>350</v>
      </c>
      <c r="D214" s="187" t="s">
        <v>207</v>
      </c>
      <c r="E214" s="188" t="s">
        <v>4937</v>
      </c>
      <c r="F214" s="189" t="s">
        <v>4938</v>
      </c>
      <c r="G214" s="190" t="s">
        <v>859</v>
      </c>
      <c r="H214" s="191">
        <v>6.38</v>
      </c>
      <c r="I214" s="192"/>
      <c r="J214" s="192">
        <f>ROUND(I214*H214,2)</f>
        <v>0</v>
      </c>
      <c r="K214" s="193"/>
      <c r="L214" s="112"/>
      <c r="M214" s="194" t="s">
        <v>1</v>
      </c>
      <c r="N214" s="195" t="s">
        <v>40</v>
      </c>
      <c r="O214" s="196">
        <v>0</v>
      </c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111"/>
      <c r="V214" s="111"/>
      <c r="W214" s="29"/>
      <c r="X214" s="29"/>
      <c r="Y214" s="29"/>
      <c r="Z214" s="29"/>
      <c r="AA214" s="29"/>
      <c r="AB214" s="29"/>
      <c r="AC214" s="29"/>
      <c r="AD214" s="29"/>
      <c r="AE214" s="29"/>
      <c r="AR214" s="99" t="s">
        <v>211</v>
      </c>
      <c r="AT214" s="99" t="s">
        <v>207</v>
      </c>
      <c r="AU214" s="99" t="s">
        <v>83</v>
      </c>
      <c r="AY214" s="18" t="s">
        <v>204</v>
      </c>
      <c r="BE214" s="100">
        <f>IF(N214="základní",J214,0)</f>
        <v>0</v>
      </c>
      <c r="BF214" s="100">
        <f>IF(N214="snížená",J214,0)</f>
        <v>0</v>
      </c>
      <c r="BG214" s="100">
        <f>IF(N214="zákl. přenesená",J214,0)</f>
        <v>0</v>
      </c>
      <c r="BH214" s="100">
        <f>IF(N214="sníž. přenesená",J214,0)</f>
        <v>0</v>
      </c>
      <c r="BI214" s="100">
        <f>IF(N214="nulová",J214,0)</f>
        <v>0</v>
      </c>
      <c r="BJ214" s="18" t="s">
        <v>81</v>
      </c>
      <c r="BK214" s="100">
        <f>ROUND(I214*H214,2)</f>
        <v>0</v>
      </c>
      <c r="BL214" s="18" t="s">
        <v>211</v>
      </c>
      <c r="BM214" s="99" t="s">
        <v>4939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4940</v>
      </c>
      <c r="G215" s="198"/>
      <c r="H215" s="203">
        <v>159.273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83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4" customFormat="1" x14ac:dyDescent="0.2">
      <c r="A216" s="198"/>
      <c r="B216" s="199"/>
      <c r="C216" s="198"/>
      <c r="D216" s="200" t="s">
        <v>212</v>
      </c>
      <c r="E216" s="201" t="s">
        <v>1</v>
      </c>
      <c r="F216" s="202" t="s">
        <v>4941</v>
      </c>
      <c r="G216" s="198"/>
      <c r="H216" s="203">
        <v>-152.893</v>
      </c>
      <c r="I216" s="198"/>
      <c r="J216" s="198"/>
      <c r="K216" s="198"/>
      <c r="L216" s="199"/>
      <c r="M216" s="204"/>
      <c r="N216" s="205"/>
      <c r="O216" s="205"/>
      <c r="P216" s="205"/>
      <c r="Q216" s="205"/>
      <c r="R216" s="205"/>
      <c r="S216" s="205"/>
      <c r="T216" s="206"/>
      <c r="U216" s="198"/>
      <c r="V216" s="198"/>
      <c r="AT216" s="102" t="s">
        <v>212</v>
      </c>
      <c r="AU216" s="102" t="s">
        <v>83</v>
      </c>
      <c r="AV216" s="14" t="s">
        <v>83</v>
      </c>
      <c r="AW216" s="14" t="s">
        <v>32</v>
      </c>
      <c r="AX216" s="14" t="s">
        <v>75</v>
      </c>
      <c r="AY216" s="102" t="s">
        <v>204</v>
      </c>
    </row>
    <row r="217" spans="1:65" s="15" customFormat="1" x14ac:dyDescent="0.2">
      <c r="A217" s="207"/>
      <c r="B217" s="208"/>
      <c r="C217" s="207"/>
      <c r="D217" s="200" t="s">
        <v>212</v>
      </c>
      <c r="E217" s="209" t="s">
        <v>1</v>
      </c>
      <c r="F217" s="210" t="s">
        <v>227</v>
      </c>
      <c r="G217" s="207"/>
      <c r="H217" s="211">
        <v>6.3799999999999955</v>
      </c>
      <c r="I217" s="207"/>
      <c r="J217" s="207"/>
      <c r="K217" s="207"/>
      <c r="L217" s="208"/>
      <c r="M217" s="212"/>
      <c r="N217" s="213"/>
      <c r="O217" s="213"/>
      <c r="P217" s="213"/>
      <c r="Q217" s="213"/>
      <c r="R217" s="213"/>
      <c r="S217" s="213"/>
      <c r="T217" s="214"/>
      <c r="U217" s="207"/>
      <c r="V217" s="207"/>
      <c r="AT217" s="103" t="s">
        <v>212</v>
      </c>
      <c r="AU217" s="103" t="s">
        <v>83</v>
      </c>
      <c r="AV217" s="15" t="s">
        <v>211</v>
      </c>
      <c r="AW217" s="15" t="s">
        <v>32</v>
      </c>
      <c r="AX217" s="15" t="s">
        <v>81</v>
      </c>
      <c r="AY217" s="103" t="s">
        <v>204</v>
      </c>
    </row>
    <row r="218" spans="1:65" s="2" customFormat="1" ht="44.25" customHeight="1" x14ac:dyDescent="0.2">
      <c r="A218" s="111"/>
      <c r="B218" s="112"/>
      <c r="C218" s="187" t="s">
        <v>469</v>
      </c>
      <c r="D218" s="187" t="s">
        <v>207</v>
      </c>
      <c r="E218" s="188" t="s">
        <v>4942</v>
      </c>
      <c r="F218" s="189" t="s">
        <v>2088</v>
      </c>
      <c r="G218" s="190" t="s">
        <v>859</v>
      </c>
      <c r="H218" s="191">
        <v>152.893</v>
      </c>
      <c r="I218" s="192"/>
      <c r="J218" s="192">
        <f>ROUND(I218*H218,2)</f>
        <v>0</v>
      </c>
      <c r="K218" s="193"/>
      <c r="L218" s="112"/>
      <c r="M218" s="194" t="s">
        <v>1</v>
      </c>
      <c r="N218" s="195" t="s">
        <v>40</v>
      </c>
      <c r="O218" s="196">
        <v>0</v>
      </c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111"/>
      <c r="V218" s="111"/>
      <c r="W218" s="29"/>
      <c r="X218" s="29"/>
      <c r="Y218" s="29"/>
      <c r="Z218" s="29"/>
      <c r="AA218" s="29"/>
      <c r="AB218" s="29"/>
      <c r="AC218" s="29"/>
      <c r="AD218" s="29"/>
      <c r="AE218" s="29"/>
      <c r="AR218" s="99" t="s">
        <v>211</v>
      </c>
      <c r="AT218" s="99" t="s">
        <v>207</v>
      </c>
      <c r="AU218" s="99" t="s">
        <v>83</v>
      </c>
      <c r="AY218" s="18" t="s">
        <v>204</v>
      </c>
      <c r="BE218" s="100">
        <f>IF(N218="základní",J218,0)</f>
        <v>0</v>
      </c>
      <c r="BF218" s="100">
        <f>IF(N218="snížená",J218,0)</f>
        <v>0</v>
      </c>
      <c r="BG218" s="100">
        <f>IF(N218="zákl. přenesená",J218,0)</f>
        <v>0</v>
      </c>
      <c r="BH218" s="100">
        <f>IF(N218="sníž. přenesená",J218,0)</f>
        <v>0</v>
      </c>
      <c r="BI218" s="100">
        <f>IF(N218="nulová",J218,0)</f>
        <v>0</v>
      </c>
      <c r="BJ218" s="18" t="s">
        <v>81</v>
      </c>
      <c r="BK218" s="100">
        <f>ROUND(I218*H218,2)</f>
        <v>0</v>
      </c>
      <c r="BL218" s="18" t="s">
        <v>211</v>
      </c>
      <c r="BM218" s="99" t="s">
        <v>4943</v>
      </c>
    </row>
    <row r="219" spans="1:65" s="14" customFormat="1" x14ac:dyDescent="0.2">
      <c r="A219" s="198"/>
      <c r="B219" s="199"/>
      <c r="C219" s="198"/>
      <c r="D219" s="200" t="s">
        <v>212</v>
      </c>
      <c r="E219" s="201" t="s">
        <v>1</v>
      </c>
      <c r="F219" s="202" t="s">
        <v>4944</v>
      </c>
      <c r="G219" s="198"/>
      <c r="H219" s="203">
        <v>67.680000000000007</v>
      </c>
      <c r="I219" s="198"/>
      <c r="J219" s="198"/>
      <c r="K219" s="198"/>
      <c r="L219" s="199"/>
      <c r="M219" s="204"/>
      <c r="N219" s="205"/>
      <c r="O219" s="205"/>
      <c r="P219" s="205"/>
      <c r="Q219" s="205"/>
      <c r="R219" s="205"/>
      <c r="S219" s="205"/>
      <c r="T219" s="206"/>
      <c r="U219" s="198"/>
      <c r="V219" s="198"/>
      <c r="AT219" s="102" t="s">
        <v>212</v>
      </c>
      <c r="AU219" s="102" t="s">
        <v>83</v>
      </c>
      <c r="AV219" s="14" t="s">
        <v>83</v>
      </c>
      <c r="AW219" s="14" t="s">
        <v>32</v>
      </c>
      <c r="AX219" s="14" t="s">
        <v>75</v>
      </c>
      <c r="AY219" s="102" t="s">
        <v>204</v>
      </c>
    </row>
    <row r="220" spans="1:65" s="14" customFormat="1" x14ac:dyDescent="0.2">
      <c r="A220" s="198"/>
      <c r="B220" s="199"/>
      <c r="C220" s="198"/>
      <c r="D220" s="200" t="s">
        <v>212</v>
      </c>
      <c r="E220" s="201" t="s">
        <v>1</v>
      </c>
      <c r="F220" s="202" t="s">
        <v>4945</v>
      </c>
      <c r="G220" s="198"/>
      <c r="H220" s="203">
        <v>-1.944</v>
      </c>
      <c r="I220" s="198"/>
      <c r="J220" s="198"/>
      <c r="K220" s="198"/>
      <c r="L220" s="199"/>
      <c r="M220" s="204"/>
      <c r="N220" s="205"/>
      <c r="O220" s="205"/>
      <c r="P220" s="205"/>
      <c r="Q220" s="205"/>
      <c r="R220" s="205"/>
      <c r="S220" s="205"/>
      <c r="T220" s="206"/>
      <c r="U220" s="198"/>
      <c r="V220" s="198"/>
      <c r="AT220" s="102" t="s">
        <v>212</v>
      </c>
      <c r="AU220" s="102" t="s">
        <v>83</v>
      </c>
      <c r="AV220" s="14" t="s">
        <v>83</v>
      </c>
      <c r="AW220" s="14" t="s">
        <v>32</v>
      </c>
      <c r="AX220" s="14" t="s">
        <v>75</v>
      </c>
      <c r="AY220" s="102" t="s">
        <v>204</v>
      </c>
    </row>
    <row r="221" spans="1:65" s="14" customFormat="1" x14ac:dyDescent="0.2">
      <c r="A221" s="198"/>
      <c r="B221" s="199"/>
      <c r="C221" s="198"/>
      <c r="D221" s="200" t="s">
        <v>212</v>
      </c>
      <c r="E221" s="201" t="s">
        <v>1</v>
      </c>
      <c r="F221" s="202" t="s">
        <v>4946</v>
      </c>
      <c r="G221" s="198"/>
      <c r="H221" s="203">
        <v>-26.093</v>
      </c>
      <c r="I221" s="198"/>
      <c r="J221" s="198"/>
      <c r="K221" s="198"/>
      <c r="L221" s="199"/>
      <c r="M221" s="204"/>
      <c r="N221" s="205"/>
      <c r="O221" s="205"/>
      <c r="P221" s="205"/>
      <c r="Q221" s="205"/>
      <c r="R221" s="205"/>
      <c r="S221" s="205"/>
      <c r="T221" s="206"/>
      <c r="U221" s="198"/>
      <c r="V221" s="198"/>
      <c r="AT221" s="102" t="s">
        <v>212</v>
      </c>
      <c r="AU221" s="102" t="s">
        <v>83</v>
      </c>
      <c r="AV221" s="14" t="s">
        <v>83</v>
      </c>
      <c r="AW221" s="14" t="s">
        <v>32</v>
      </c>
      <c r="AX221" s="14" t="s">
        <v>75</v>
      </c>
      <c r="AY221" s="102" t="s">
        <v>204</v>
      </c>
    </row>
    <row r="222" spans="1:65" s="14" customFormat="1" x14ac:dyDescent="0.2">
      <c r="A222" s="198"/>
      <c r="B222" s="199"/>
      <c r="C222" s="198"/>
      <c r="D222" s="200" t="s">
        <v>212</v>
      </c>
      <c r="E222" s="201" t="s">
        <v>1</v>
      </c>
      <c r="F222" s="202" t="s">
        <v>4947</v>
      </c>
      <c r="G222" s="198"/>
      <c r="H222" s="203">
        <v>113.25</v>
      </c>
      <c r="I222" s="198"/>
      <c r="J222" s="198"/>
      <c r="K222" s="198"/>
      <c r="L222" s="199"/>
      <c r="M222" s="204"/>
      <c r="N222" s="205"/>
      <c r="O222" s="205"/>
      <c r="P222" s="205"/>
      <c r="Q222" s="205"/>
      <c r="R222" s="205"/>
      <c r="S222" s="205"/>
      <c r="T222" s="206"/>
      <c r="U222" s="198"/>
      <c r="V222" s="198"/>
      <c r="AT222" s="102" t="s">
        <v>212</v>
      </c>
      <c r="AU222" s="102" t="s">
        <v>83</v>
      </c>
      <c r="AV222" s="14" t="s">
        <v>83</v>
      </c>
      <c r="AW222" s="14" t="s">
        <v>32</v>
      </c>
      <c r="AX222" s="14" t="s">
        <v>75</v>
      </c>
      <c r="AY222" s="102" t="s">
        <v>204</v>
      </c>
    </row>
    <row r="223" spans="1:65" s="15" customFormat="1" x14ac:dyDescent="0.2">
      <c r="A223" s="207"/>
      <c r="B223" s="208"/>
      <c r="C223" s="207"/>
      <c r="D223" s="200" t="s">
        <v>212</v>
      </c>
      <c r="E223" s="209" t="s">
        <v>1</v>
      </c>
      <c r="F223" s="210" t="s">
        <v>227</v>
      </c>
      <c r="G223" s="207"/>
      <c r="H223" s="211">
        <v>152.893</v>
      </c>
      <c r="I223" s="207"/>
      <c r="J223" s="207"/>
      <c r="K223" s="207"/>
      <c r="L223" s="208"/>
      <c r="M223" s="212"/>
      <c r="N223" s="213"/>
      <c r="O223" s="213"/>
      <c r="P223" s="213"/>
      <c r="Q223" s="213"/>
      <c r="R223" s="213"/>
      <c r="S223" s="213"/>
      <c r="T223" s="214"/>
      <c r="U223" s="207"/>
      <c r="V223" s="207"/>
      <c r="AT223" s="103" t="s">
        <v>212</v>
      </c>
      <c r="AU223" s="103" t="s">
        <v>83</v>
      </c>
      <c r="AV223" s="15" t="s">
        <v>211</v>
      </c>
      <c r="AW223" s="15" t="s">
        <v>32</v>
      </c>
      <c r="AX223" s="15" t="s">
        <v>81</v>
      </c>
      <c r="AY223" s="103" t="s">
        <v>204</v>
      </c>
    </row>
    <row r="224" spans="1:65" s="12" customFormat="1" ht="22.9" customHeight="1" x14ac:dyDescent="0.2">
      <c r="A224" s="176"/>
      <c r="B224" s="177"/>
      <c r="C224" s="176"/>
      <c r="D224" s="178" t="s">
        <v>74</v>
      </c>
      <c r="E224" s="185" t="s">
        <v>900</v>
      </c>
      <c r="F224" s="185" t="s">
        <v>901</v>
      </c>
      <c r="G224" s="176"/>
      <c r="H224" s="176"/>
      <c r="I224" s="176"/>
      <c r="J224" s="186">
        <f>BK224</f>
        <v>0</v>
      </c>
      <c r="K224" s="176"/>
      <c r="L224" s="177"/>
      <c r="M224" s="181"/>
      <c r="N224" s="182"/>
      <c r="O224" s="182"/>
      <c r="P224" s="183">
        <f>P225</f>
        <v>111.536753</v>
      </c>
      <c r="Q224" s="182"/>
      <c r="R224" s="183">
        <f>R225</f>
        <v>0</v>
      </c>
      <c r="S224" s="182"/>
      <c r="T224" s="184">
        <f>T225</f>
        <v>0</v>
      </c>
      <c r="U224" s="176"/>
      <c r="V224" s="176"/>
      <c r="AR224" s="96" t="s">
        <v>81</v>
      </c>
      <c r="AT224" s="97" t="s">
        <v>74</v>
      </c>
      <c r="AU224" s="97" t="s">
        <v>81</v>
      </c>
      <c r="AY224" s="96" t="s">
        <v>204</v>
      </c>
      <c r="BK224" s="98">
        <f>BK225</f>
        <v>0</v>
      </c>
    </row>
    <row r="225" spans="1:65" s="2" customFormat="1" ht="24.2" customHeight="1" x14ac:dyDescent="0.2">
      <c r="A225" s="111"/>
      <c r="B225" s="112"/>
      <c r="C225" s="187" t="s">
        <v>397</v>
      </c>
      <c r="D225" s="187" t="s">
        <v>207</v>
      </c>
      <c r="E225" s="188" t="s">
        <v>4948</v>
      </c>
      <c r="F225" s="189" t="s">
        <v>4949</v>
      </c>
      <c r="G225" s="190" t="s">
        <v>859</v>
      </c>
      <c r="H225" s="191">
        <v>280.94900000000001</v>
      </c>
      <c r="I225" s="192"/>
      <c r="J225" s="192">
        <f>ROUND(I225*H225,2)</f>
        <v>0</v>
      </c>
      <c r="K225" s="193"/>
      <c r="L225" s="112"/>
      <c r="M225" s="240" t="s">
        <v>1</v>
      </c>
      <c r="N225" s="241" t="s">
        <v>40</v>
      </c>
      <c r="O225" s="242">
        <v>0.39700000000000002</v>
      </c>
      <c r="P225" s="242">
        <f>O225*H225</f>
        <v>111.536753</v>
      </c>
      <c r="Q225" s="242">
        <v>0</v>
      </c>
      <c r="R225" s="242">
        <f>Q225*H225</f>
        <v>0</v>
      </c>
      <c r="S225" s="242">
        <v>0</v>
      </c>
      <c r="T225" s="243">
        <f>S225*H225</f>
        <v>0</v>
      </c>
      <c r="U225" s="111"/>
      <c r="V225" s="111"/>
      <c r="W225" s="29"/>
      <c r="X225" s="29"/>
      <c r="Y225" s="29"/>
      <c r="Z225" s="29"/>
      <c r="AA225" s="29"/>
      <c r="AB225" s="29"/>
      <c r="AC225" s="29"/>
      <c r="AD225" s="29"/>
      <c r="AE225" s="29"/>
      <c r="AR225" s="99" t="s">
        <v>211</v>
      </c>
      <c r="AT225" s="99" t="s">
        <v>207</v>
      </c>
      <c r="AU225" s="99" t="s">
        <v>83</v>
      </c>
      <c r="AY225" s="18" t="s">
        <v>204</v>
      </c>
      <c r="BE225" s="100">
        <f>IF(N225="základní",J225,0)</f>
        <v>0</v>
      </c>
      <c r="BF225" s="100">
        <f>IF(N225="snížená",J225,0)</f>
        <v>0</v>
      </c>
      <c r="BG225" s="100">
        <f>IF(N225="zákl. přenesená",J225,0)</f>
        <v>0</v>
      </c>
      <c r="BH225" s="100">
        <f>IF(N225="sníž. přenesená",J225,0)</f>
        <v>0</v>
      </c>
      <c r="BI225" s="100">
        <f>IF(N225="nulová",J225,0)</f>
        <v>0</v>
      </c>
      <c r="BJ225" s="18" t="s">
        <v>81</v>
      </c>
      <c r="BK225" s="100">
        <f>ROUND(I225*H225,2)</f>
        <v>0</v>
      </c>
      <c r="BL225" s="18" t="s">
        <v>211</v>
      </c>
      <c r="BM225" s="99" t="s">
        <v>462</v>
      </c>
    </row>
    <row r="226" spans="1:65" s="2" customFormat="1" ht="6.95" customHeight="1" x14ac:dyDescent="0.2">
      <c r="A226" s="111"/>
      <c r="B226" s="142"/>
      <c r="C226" s="143"/>
      <c r="D226" s="143"/>
      <c r="E226" s="143"/>
      <c r="F226" s="143"/>
      <c r="G226" s="143"/>
      <c r="H226" s="143"/>
      <c r="I226" s="143"/>
      <c r="J226" s="143"/>
      <c r="K226" s="143"/>
      <c r="L226" s="112"/>
      <c r="M226" s="111"/>
      <c r="N226" s="114"/>
      <c r="O226" s="111"/>
      <c r="P226" s="111"/>
      <c r="Q226" s="111"/>
      <c r="R226" s="111"/>
      <c r="S226" s="111"/>
      <c r="T226" s="111"/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</row>
  </sheetData>
  <sheetProtection password="CEF5" sheet="1" objects="1" scenarios="1"/>
  <protectedRanges>
    <protectedRange sqref="I129:I225" name="Oblast2"/>
  </protectedRanges>
  <autoFilter ref="C125:K22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topLeftCell="A96" workbookViewId="0">
      <selection activeCell="W87" sqref="W8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160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4" t="str">
        <f>'Rekapitulace stavby'!K6</f>
        <v>MUZEUM VYSOČINY PELHŘIMOV, Hrad Kámen, rekonstrukce elekroinstalace, stavebni úpravy</v>
      </c>
      <c r="F7" s="295"/>
      <c r="G7" s="295"/>
      <c r="H7" s="295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4" t="s">
        <v>4950</v>
      </c>
      <c r="F9" s="291"/>
      <c r="G9" s="291"/>
      <c r="H9" s="291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0" t="s">
        <v>4950</v>
      </c>
      <c r="F11" s="291"/>
      <c r="G11" s="291"/>
      <c r="H11" s="291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6" t="str">
        <f>'Rekapitulace stavby'!E14</f>
        <v xml:space="preserve"> </v>
      </c>
      <c r="F20" s="296"/>
      <c r="G20" s="296"/>
      <c r="H20" s="296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83.25" customHeight="1" x14ac:dyDescent="0.2">
      <c r="A29" s="117"/>
      <c r="B29" s="118"/>
      <c r="C29" s="117"/>
      <c r="D29" s="117"/>
      <c r="E29" s="297" t="s">
        <v>4951</v>
      </c>
      <c r="F29" s="297"/>
      <c r="G29" s="297"/>
      <c r="H29" s="297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ROUND(J122,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ROUND((SUM(BE122:BE239)),  2)</f>
        <v>0</v>
      </c>
      <c r="G35" s="111"/>
      <c r="H35" s="111"/>
      <c r="I35" s="127">
        <v>0.21</v>
      </c>
      <c r="J35" s="126">
        <f>ROUND(((SUM(BE122:BE239))*I35),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ROUND((SUM(BF122:BF239)),  2)</f>
        <v>0</v>
      </c>
      <c r="G36" s="111"/>
      <c r="H36" s="111"/>
      <c r="I36" s="127">
        <v>0.15</v>
      </c>
      <c r="J36" s="126">
        <f>ROUND(((SUM(BF122:BF239))*I36),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ROUND((SUM(BG122:BG239)),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ROUND((SUM(BH122:BH239)),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ROUND((SUM(BI122:BI239)),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9.25" customHeight="1" x14ac:dyDescent="0.2">
      <c r="A85" s="111"/>
      <c r="B85" s="112"/>
      <c r="C85" s="111"/>
      <c r="D85" s="111"/>
      <c r="E85" s="294" t="str">
        <f>E7</f>
        <v>MUZEUM VYSOČINY PELHŘIMOV, Hrad Kámen, rekonstrukce elekroinstalace, stavebni úpravy</v>
      </c>
      <c r="F85" s="295"/>
      <c r="G85" s="295"/>
      <c r="H85" s="295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4" t="s">
        <v>4950</v>
      </c>
      <c r="F87" s="291"/>
      <c r="G87" s="291"/>
      <c r="H87" s="291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0" t="str">
        <f>E11</f>
        <v>VRN - VRN</v>
      </c>
      <c r="F89" s="291"/>
      <c r="G89" s="291"/>
      <c r="H89" s="291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J122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4952</v>
      </c>
      <c r="E99" s="153"/>
      <c r="F99" s="153"/>
      <c r="G99" s="153"/>
      <c r="H99" s="153"/>
      <c r="I99" s="153"/>
      <c r="J99" s="154">
        <f>J123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9" customFormat="1" ht="24.95" customHeight="1" x14ac:dyDescent="0.2">
      <c r="A100" s="150"/>
      <c r="B100" s="151"/>
      <c r="C100" s="150"/>
      <c r="D100" s="152" t="s">
        <v>4953</v>
      </c>
      <c r="E100" s="153"/>
      <c r="F100" s="153"/>
      <c r="G100" s="153"/>
      <c r="H100" s="153"/>
      <c r="I100" s="153"/>
      <c r="J100" s="154">
        <f>J168</f>
        <v>0</v>
      </c>
      <c r="K100" s="150"/>
      <c r="L100" s="151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47" s="2" customFormat="1" ht="21.75" customHeight="1" x14ac:dyDescent="0.2">
      <c r="A101" s="111"/>
      <c r="B101" s="11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111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M102" s="114"/>
      <c r="N102" s="114"/>
      <c r="O102" s="114"/>
      <c r="P102" s="114"/>
      <c r="Q102" s="114"/>
      <c r="R102" s="114"/>
      <c r="S102" s="111"/>
      <c r="T102" s="111"/>
      <c r="U102" s="111"/>
      <c r="V102" s="111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111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111"/>
      <c r="B107" s="112"/>
      <c r="C107" s="108" t="s">
        <v>189</v>
      </c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111"/>
      <c r="B109" s="112"/>
      <c r="C109" s="110" t="s">
        <v>14</v>
      </c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5.5" customHeight="1" x14ac:dyDescent="0.2">
      <c r="A110" s="111"/>
      <c r="B110" s="112"/>
      <c r="C110" s="111"/>
      <c r="D110" s="111"/>
      <c r="E110" s="294" t="str">
        <f>E7</f>
        <v>MUZEUM VYSOČINY PELHŘIMOV, Hrad Kámen, rekonstrukce elekroinstalace, stavebni úpravy</v>
      </c>
      <c r="F110" s="295"/>
      <c r="G110" s="295"/>
      <c r="H110" s="295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A111" s="92"/>
      <c r="B111" s="107"/>
      <c r="C111" s="110" t="s">
        <v>162</v>
      </c>
      <c r="D111" s="92"/>
      <c r="E111" s="92"/>
      <c r="F111" s="92"/>
      <c r="G111" s="92"/>
      <c r="H111" s="92"/>
      <c r="I111" s="92"/>
      <c r="J111" s="92"/>
      <c r="K111" s="92"/>
      <c r="L111" s="107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47" s="2" customFormat="1" ht="16.5" customHeight="1" x14ac:dyDescent="0.2">
      <c r="A112" s="111"/>
      <c r="B112" s="112"/>
      <c r="C112" s="111"/>
      <c r="D112" s="111"/>
      <c r="E112" s="294" t="s">
        <v>4950</v>
      </c>
      <c r="F112" s="291"/>
      <c r="G112" s="291"/>
      <c r="H112" s="29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111"/>
      <c r="B113" s="112"/>
      <c r="C113" s="110" t="s">
        <v>164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111"/>
      <c r="B114" s="112"/>
      <c r="C114" s="111"/>
      <c r="D114" s="111"/>
      <c r="E114" s="290" t="str">
        <f>E11</f>
        <v>VRN - VRN</v>
      </c>
      <c r="F114" s="291"/>
      <c r="G114" s="291"/>
      <c r="H114" s="29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18</v>
      </c>
      <c r="D116" s="111"/>
      <c r="E116" s="111"/>
      <c r="F116" s="115" t="str">
        <f>F14</f>
        <v>Hrad Kámen</v>
      </c>
      <c r="G116" s="111"/>
      <c r="H116" s="111"/>
      <c r="I116" s="110" t="s">
        <v>20</v>
      </c>
      <c r="J116" s="116" t="str">
        <f>IF(J14="","",J14)</f>
        <v>9. 6. 2023</v>
      </c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 x14ac:dyDescent="0.2">
      <c r="A118" s="111"/>
      <c r="B118" s="112"/>
      <c r="C118" s="110" t="s">
        <v>22</v>
      </c>
      <c r="D118" s="111"/>
      <c r="E118" s="111"/>
      <c r="F118" s="115" t="str">
        <f>E17</f>
        <v>KRAJ VYSOČINA</v>
      </c>
      <c r="G118" s="111"/>
      <c r="H118" s="111"/>
      <c r="I118" s="110" t="s">
        <v>30</v>
      </c>
      <c r="J118" s="146" t="str">
        <f>E23</f>
        <v>Ing.Michal Zlatuška arch.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111"/>
      <c r="B119" s="112"/>
      <c r="C119" s="110" t="s">
        <v>28</v>
      </c>
      <c r="D119" s="111"/>
      <c r="E119" s="111"/>
      <c r="F119" s="115" t="str">
        <f>IF(E20="","",E20)</f>
        <v xml:space="preserve"> </v>
      </c>
      <c r="G119" s="111"/>
      <c r="H119" s="111"/>
      <c r="I119" s="110" t="s">
        <v>33</v>
      </c>
      <c r="J119" s="146" t="str">
        <f>E26</f>
        <v xml:space="preserve"> 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60"/>
      <c r="B121" s="161"/>
      <c r="C121" s="162" t="s">
        <v>190</v>
      </c>
      <c r="D121" s="163" t="s">
        <v>60</v>
      </c>
      <c r="E121" s="163" t="s">
        <v>56</v>
      </c>
      <c r="F121" s="163" t="s">
        <v>57</v>
      </c>
      <c r="G121" s="163" t="s">
        <v>191</v>
      </c>
      <c r="H121" s="163" t="s">
        <v>192</v>
      </c>
      <c r="I121" s="163" t="s">
        <v>193</v>
      </c>
      <c r="J121" s="164" t="s">
        <v>169</v>
      </c>
      <c r="K121" s="165" t="s">
        <v>194</v>
      </c>
      <c r="L121" s="166"/>
      <c r="M121" s="167" t="s">
        <v>1</v>
      </c>
      <c r="N121" s="168" t="s">
        <v>39</v>
      </c>
      <c r="O121" s="168" t="s">
        <v>195</v>
      </c>
      <c r="P121" s="168" t="s">
        <v>196</v>
      </c>
      <c r="Q121" s="168" t="s">
        <v>197</v>
      </c>
      <c r="R121" s="168" t="s">
        <v>198</v>
      </c>
      <c r="S121" s="168" t="s">
        <v>199</v>
      </c>
      <c r="T121" s="169" t="s">
        <v>200</v>
      </c>
      <c r="U121" s="160"/>
      <c r="V121" s="160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 x14ac:dyDescent="0.25">
      <c r="A122" s="111"/>
      <c r="B122" s="112"/>
      <c r="C122" s="170" t="s">
        <v>201</v>
      </c>
      <c r="D122" s="111"/>
      <c r="E122" s="111"/>
      <c r="F122" s="111"/>
      <c r="G122" s="111"/>
      <c r="H122" s="111"/>
      <c r="I122" s="111"/>
      <c r="J122" s="171">
        <f>BK122</f>
        <v>0</v>
      </c>
      <c r="K122" s="111"/>
      <c r="L122" s="112"/>
      <c r="M122" s="172"/>
      <c r="N122" s="173"/>
      <c r="O122" s="121"/>
      <c r="P122" s="174">
        <f>P123+P168</f>
        <v>0</v>
      </c>
      <c r="Q122" s="121"/>
      <c r="R122" s="174">
        <f>R123+R168</f>
        <v>0</v>
      </c>
      <c r="S122" s="121"/>
      <c r="T122" s="175">
        <f>T123+T168</f>
        <v>0</v>
      </c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  <c r="AT122" s="18" t="s">
        <v>74</v>
      </c>
      <c r="AU122" s="18" t="s">
        <v>171</v>
      </c>
      <c r="BK122" s="95">
        <f>BK123+BK168</f>
        <v>0</v>
      </c>
    </row>
    <row r="123" spans="1:65" s="12" customFormat="1" ht="25.9" customHeight="1" x14ac:dyDescent="0.2">
      <c r="A123" s="176"/>
      <c r="B123" s="177"/>
      <c r="C123" s="176"/>
      <c r="D123" s="178" t="s">
        <v>74</v>
      </c>
      <c r="E123" s="179" t="s">
        <v>4954</v>
      </c>
      <c r="F123" s="179" t="s">
        <v>4955</v>
      </c>
      <c r="G123" s="176"/>
      <c r="H123" s="176"/>
      <c r="I123" s="176"/>
      <c r="J123" s="180">
        <f>BK123</f>
        <v>0</v>
      </c>
      <c r="K123" s="176"/>
      <c r="L123" s="177"/>
      <c r="M123" s="181"/>
      <c r="N123" s="182"/>
      <c r="O123" s="182"/>
      <c r="P123" s="183">
        <f>SUM(P124:P167)</f>
        <v>0</v>
      </c>
      <c r="Q123" s="182"/>
      <c r="R123" s="183">
        <f>SUM(R124:R167)</f>
        <v>0</v>
      </c>
      <c r="S123" s="182"/>
      <c r="T123" s="184">
        <f>SUM(T124:T167)</f>
        <v>0</v>
      </c>
      <c r="U123" s="176"/>
      <c r="V123" s="176"/>
      <c r="AR123" s="96" t="s">
        <v>81</v>
      </c>
      <c r="AT123" s="97" t="s">
        <v>74</v>
      </c>
      <c r="AU123" s="97" t="s">
        <v>75</v>
      </c>
      <c r="AY123" s="96" t="s">
        <v>204</v>
      </c>
      <c r="BK123" s="98">
        <f>SUM(BK124:BK167)</f>
        <v>0</v>
      </c>
    </row>
    <row r="124" spans="1:65" s="2" customFormat="1" ht="16.5" customHeight="1" x14ac:dyDescent="0.2">
      <c r="A124" s="111"/>
      <c r="B124" s="112"/>
      <c r="C124" s="187" t="s">
        <v>81</v>
      </c>
      <c r="D124" s="187" t="s">
        <v>207</v>
      </c>
      <c r="E124" s="188" t="s">
        <v>2546</v>
      </c>
      <c r="F124" s="189" t="s">
        <v>4956</v>
      </c>
      <c r="G124" s="190" t="s">
        <v>4957</v>
      </c>
      <c r="H124" s="191">
        <v>1</v>
      </c>
      <c r="I124" s="192"/>
      <c r="J124" s="192">
        <f>ROUND(I124*H124,2)</f>
        <v>0</v>
      </c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211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211</v>
      </c>
      <c r="BM124" s="99" t="s">
        <v>83</v>
      </c>
    </row>
    <row r="125" spans="1:65" s="13" customFormat="1" ht="33.75" x14ac:dyDescent="0.2">
      <c r="A125" s="225"/>
      <c r="B125" s="226"/>
      <c r="C125" s="225"/>
      <c r="D125" s="200" t="s">
        <v>212</v>
      </c>
      <c r="E125" s="227" t="s">
        <v>1</v>
      </c>
      <c r="F125" s="228" t="s">
        <v>4958</v>
      </c>
      <c r="G125" s="225"/>
      <c r="H125" s="227" t="s">
        <v>1</v>
      </c>
      <c r="I125" s="225"/>
      <c r="J125" s="225"/>
      <c r="K125" s="225"/>
      <c r="L125" s="226"/>
      <c r="M125" s="229"/>
      <c r="N125" s="230"/>
      <c r="O125" s="230"/>
      <c r="P125" s="230"/>
      <c r="Q125" s="230"/>
      <c r="R125" s="230"/>
      <c r="S125" s="230"/>
      <c r="T125" s="231"/>
      <c r="U125" s="225"/>
      <c r="V125" s="225"/>
      <c r="AT125" s="101" t="s">
        <v>212</v>
      </c>
      <c r="AU125" s="101" t="s">
        <v>81</v>
      </c>
      <c r="AV125" s="13" t="s">
        <v>81</v>
      </c>
      <c r="AW125" s="13" t="s">
        <v>32</v>
      </c>
      <c r="AX125" s="13" t="s">
        <v>75</v>
      </c>
      <c r="AY125" s="101" t="s">
        <v>204</v>
      </c>
    </row>
    <row r="126" spans="1:65" s="13" customFormat="1" ht="33.75" x14ac:dyDescent="0.2">
      <c r="A126" s="225"/>
      <c r="B126" s="226"/>
      <c r="C126" s="225"/>
      <c r="D126" s="200" t="s">
        <v>212</v>
      </c>
      <c r="E126" s="227" t="s">
        <v>1</v>
      </c>
      <c r="F126" s="228" t="s">
        <v>4959</v>
      </c>
      <c r="G126" s="225"/>
      <c r="H126" s="227" t="s">
        <v>1</v>
      </c>
      <c r="I126" s="225"/>
      <c r="J126" s="225"/>
      <c r="K126" s="225"/>
      <c r="L126" s="226"/>
      <c r="M126" s="229"/>
      <c r="N126" s="230"/>
      <c r="O126" s="230"/>
      <c r="P126" s="230"/>
      <c r="Q126" s="230"/>
      <c r="R126" s="230"/>
      <c r="S126" s="230"/>
      <c r="T126" s="231"/>
      <c r="U126" s="225"/>
      <c r="V126" s="225"/>
      <c r="AT126" s="101" t="s">
        <v>212</v>
      </c>
      <c r="AU126" s="101" t="s">
        <v>81</v>
      </c>
      <c r="AV126" s="13" t="s">
        <v>81</v>
      </c>
      <c r="AW126" s="13" t="s">
        <v>32</v>
      </c>
      <c r="AX126" s="13" t="s">
        <v>75</v>
      </c>
      <c r="AY126" s="101" t="s">
        <v>204</v>
      </c>
    </row>
    <row r="127" spans="1:65" s="13" customFormat="1" ht="33.75" x14ac:dyDescent="0.2">
      <c r="A127" s="225"/>
      <c r="B127" s="226"/>
      <c r="C127" s="225"/>
      <c r="D127" s="200" t="s">
        <v>212</v>
      </c>
      <c r="E127" s="227" t="s">
        <v>1</v>
      </c>
      <c r="F127" s="228" t="s">
        <v>4960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3" customFormat="1" ht="33.75" x14ac:dyDescent="0.2">
      <c r="A128" s="225"/>
      <c r="B128" s="226"/>
      <c r="C128" s="225"/>
      <c r="D128" s="200" t="s">
        <v>212</v>
      </c>
      <c r="E128" s="227" t="s">
        <v>1</v>
      </c>
      <c r="F128" s="228" t="s">
        <v>4961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3" customFormat="1" x14ac:dyDescent="0.2">
      <c r="A129" s="225"/>
      <c r="B129" s="226"/>
      <c r="C129" s="225"/>
      <c r="D129" s="200" t="s">
        <v>212</v>
      </c>
      <c r="E129" s="227" t="s">
        <v>1</v>
      </c>
      <c r="F129" s="228" t="s">
        <v>4962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65" s="14" customFormat="1" x14ac:dyDescent="0.2">
      <c r="A130" s="198"/>
      <c r="B130" s="199"/>
      <c r="C130" s="198"/>
      <c r="D130" s="200" t="s">
        <v>212</v>
      </c>
      <c r="E130" s="201" t="s">
        <v>1</v>
      </c>
      <c r="F130" s="202" t="s">
        <v>81</v>
      </c>
      <c r="G130" s="198"/>
      <c r="H130" s="203">
        <v>1</v>
      </c>
      <c r="I130" s="198"/>
      <c r="J130" s="198"/>
      <c r="K130" s="198"/>
      <c r="L130" s="199"/>
      <c r="M130" s="204"/>
      <c r="N130" s="205"/>
      <c r="O130" s="205"/>
      <c r="P130" s="205"/>
      <c r="Q130" s="205"/>
      <c r="R130" s="205"/>
      <c r="S130" s="205"/>
      <c r="T130" s="206"/>
      <c r="U130" s="198"/>
      <c r="V130" s="198"/>
      <c r="AT130" s="102" t="s">
        <v>212</v>
      </c>
      <c r="AU130" s="102" t="s">
        <v>81</v>
      </c>
      <c r="AV130" s="14" t="s">
        <v>83</v>
      </c>
      <c r="AW130" s="14" t="s">
        <v>32</v>
      </c>
      <c r="AX130" s="14" t="s">
        <v>75</v>
      </c>
      <c r="AY130" s="102" t="s">
        <v>204</v>
      </c>
    </row>
    <row r="131" spans="1:65" s="15" customFormat="1" x14ac:dyDescent="0.2">
      <c r="A131" s="207"/>
      <c r="B131" s="208"/>
      <c r="C131" s="207"/>
      <c r="D131" s="200" t="s">
        <v>212</v>
      </c>
      <c r="E131" s="209" t="s">
        <v>1</v>
      </c>
      <c r="F131" s="210" t="s">
        <v>227</v>
      </c>
      <c r="G131" s="207"/>
      <c r="H131" s="211">
        <v>1</v>
      </c>
      <c r="I131" s="207"/>
      <c r="J131" s="207"/>
      <c r="K131" s="207"/>
      <c r="L131" s="208"/>
      <c r="M131" s="212"/>
      <c r="N131" s="213"/>
      <c r="O131" s="213"/>
      <c r="P131" s="213"/>
      <c r="Q131" s="213"/>
      <c r="R131" s="213"/>
      <c r="S131" s="213"/>
      <c r="T131" s="214"/>
      <c r="U131" s="207"/>
      <c r="V131" s="207"/>
      <c r="AT131" s="103" t="s">
        <v>212</v>
      </c>
      <c r="AU131" s="103" t="s">
        <v>81</v>
      </c>
      <c r="AV131" s="15" t="s">
        <v>211</v>
      </c>
      <c r="AW131" s="15" t="s">
        <v>32</v>
      </c>
      <c r="AX131" s="15" t="s">
        <v>81</v>
      </c>
      <c r="AY131" s="103" t="s">
        <v>204</v>
      </c>
    </row>
    <row r="132" spans="1:65" s="2" customFormat="1" ht="21.75" customHeight="1" x14ac:dyDescent="0.2">
      <c r="A132" s="111"/>
      <c r="B132" s="112"/>
      <c r="C132" s="187" t="s">
        <v>83</v>
      </c>
      <c r="D132" s="187" t="s">
        <v>207</v>
      </c>
      <c r="E132" s="188" t="s">
        <v>2548</v>
      </c>
      <c r="F132" s="189" t="s">
        <v>4963</v>
      </c>
      <c r="G132" s="190" t="s">
        <v>4957</v>
      </c>
      <c r="H132" s="191">
        <v>1</v>
      </c>
      <c r="I132" s="192"/>
      <c r="J132" s="192">
        <f>ROUND(I132*H132,2)</f>
        <v>0</v>
      </c>
      <c r="K132" s="193"/>
      <c r="L132" s="112"/>
      <c r="M132" s="194" t="s">
        <v>1</v>
      </c>
      <c r="N132" s="195" t="s">
        <v>40</v>
      </c>
      <c r="O132" s="196">
        <v>0</v>
      </c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  <c r="AR132" s="99" t="s">
        <v>211</v>
      </c>
      <c r="AT132" s="99" t="s">
        <v>207</v>
      </c>
      <c r="AU132" s="99" t="s">
        <v>81</v>
      </c>
      <c r="AY132" s="18" t="s">
        <v>204</v>
      </c>
      <c r="BE132" s="100">
        <f>IF(N132="základní",J132,0)</f>
        <v>0</v>
      </c>
      <c r="BF132" s="100">
        <f>IF(N132="snížená",J132,0)</f>
        <v>0</v>
      </c>
      <c r="BG132" s="100">
        <f>IF(N132="zákl. přenesená",J132,0)</f>
        <v>0</v>
      </c>
      <c r="BH132" s="100">
        <f>IF(N132="sníž. přenesená",J132,0)</f>
        <v>0</v>
      </c>
      <c r="BI132" s="100">
        <f>IF(N132="nulová",J132,0)</f>
        <v>0</v>
      </c>
      <c r="BJ132" s="18" t="s">
        <v>81</v>
      </c>
      <c r="BK132" s="100">
        <f>ROUND(I132*H132,2)</f>
        <v>0</v>
      </c>
      <c r="BL132" s="18" t="s">
        <v>211</v>
      </c>
      <c r="BM132" s="99" t="s">
        <v>211</v>
      </c>
    </row>
    <row r="133" spans="1:65" s="13" customFormat="1" ht="22.5" x14ac:dyDescent="0.2">
      <c r="A133" s="225"/>
      <c r="B133" s="226"/>
      <c r="C133" s="225"/>
      <c r="D133" s="200" t="s">
        <v>212</v>
      </c>
      <c r="E133" s="227" t="s">
        <v>1</v>
      </c>
      <c r="F133" s="228" t="s">
        <v>4964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3" customFormat="1" ht="22.5" x14ac:dyDescent="0.2">
      <c r="A134" s="225"/>
      <c r="B134" s="226"/>
      <c r="C134" s="225"/>
      <c r="D134" s="200" t="s">
        <v>212</v>
      </c>
      <c r="E134" s="227" t="s">
        <v>1</v>
      </c>
      <c r="F134" s="228" t="s">
        <v>4965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3" customFormat="1" x14ac:dyDescent="0.2">
      <c r="A135" s="225"/>
      <c r="B135" s="226"/>
      <c r="C135" s="225"/>
      <c r="D135" s="200" t="s">
        <v>212</v>
      </c>
      <c r="E135" s="227" t="s">
        <v>1</v>
      </c>
      <c r="F135" s="228" t="s">
        <v>4966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65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4967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3" customFormat="1" ht="33.75" x14ac:dyDescent="0.2">
      <c r="A137" s="225"/>
      <c r="B137" s="226"/>
      <c r="C137" s="225"/>
      <c r="D137" s="200" t="s">
        <v>212</v>
      </c>
      <c r="E137" s="227" t="s">
        <v>1</v>
      </c>
      <c r="F137" s="228" t="s">
        <v>4968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3" customFormat="1" ht="22.5" x14ac:dyDescent="0.2">
      <c r="A138" s="225"/>
      <c r="B138" s="226"/>
      <c r="C138" s="225"/>
      <c r="D138" s="200" t="s">
        <v>212</v>
      </c>
      <c r="E138" s="227" t="s">
        <v>1</v>
      </c>
      <c r="F138" s="228" t="s">
        <v>4969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ht="22.5" x14ac:dyDescent="0.2">
      <c r="A139" s="225"/>
      <c r="B139" s="226"/>
      <c r="C139" s="225"/>
      <c r="D139" s="200" t="s">
        <v>212</v>
      </c>
      <c r="E139" s="227" t="s">
        <v>1</v>
      </c>
      <c r="F139" s="228" t="s">
        <v>4970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4" customFormat="1" x14ac:dyDescent="0.2">
      <c r="A140" s="198"/>
      <c r="B140" s="199"/>
      <c r="C140" s="198"/>
      <c r="D140" s="200" t="s">
        <v>212</v>
      </c>
      <c r="E140" s="201" t="s">
        <v>1</v>
      </c>
      <c r="F140" s="202" t="s">
        <v>81</v>
      </c>
      <c r="G140" s="198"/>
      <c r="H140" s="203">
        <v>1</v>
      </c>
      <c r="I140" s="198"/>
      <c r="J140" s="198"/>
      <c r="K140" s="198"/>
      <c r="L140" s="199"/>
      <c r="M140" s="204"/>
      <c r="N140" s="205"/>
      <c r="O140" s="205"/>
      <c r="P140" s="205"/>
      <c r="Q140" s="205"/>
      <c r="R140" s="205"/>
      <c r="S140" s="205"/>
      <c r="T140" s="206"/>
      <c r="U140" s="198"/>
      <c r="V140" s="198"/>
      <c r="AT140" s="102" t="s">
        <v>212</v>
      </c>
      <c r="AU140" s="102" t="s">
        <v>81</v>
      </c>
      <c r="AV140" s="14" t="s">
        <v>83</v>
      </c>
      <c r="AW140" s="14" t="s">
        <v>32</v>
      </c>
      <c r="AX140" s="14" t="s">
        <v>75</v>
      </c>
      <c r="AY140" s="102" t="s">
        <v>204</v>
      </c>
    </row>
    <row r="141" spans="1:65" s="15" customFormat="1" x14ac:dyDescent="0.2">
      <c r="A141" s="207"/>
      <c r="B141" s="208"/>
      <c r="C141" s="207"/>
      <c r="D141" s="200" t="s">
        <v>212</v>
      </c>
      <c r="E141" s="209" t="s">
        <v>1</v>
      </c>
      <c r="F141" s="210" t="s">
        <v>227</v>
      </c>
      <c r="G141" s="207"/>
      <c r="H141" s="211">
        <v>1</v>
      </c>
      <c r="I141" s="207"/>
      <c r="J141" s="207"/>
      <c r="K141" s="207"/>
      <c r="L141" s="208"/>
      <c r="M141" s="212"/>
      <c r="N141" s="213"/>
      <c r="O141" s="213"/>
      <c r="P141" s="213"/>
      <c r="Q141" s="213"/>
      <c r="R141" s="213"/>
      <c r="S141" s="213"/>
      <c r="T141" s="214"/>
      <c r="U141" s="207"/>
      <c r="V141" s="207"/>
      <c r="AT141" s="103" t="s">
        <v>212</v>
      </c>
      <c r="AU141" s="103" t="s">
        <v>81</v>
      </c>
      <c r="AV141" s="15" t="s">
        <v>211</v>
      </c>
      <c r="AW141" s="15" t="s">
        <v>32</v>
      </c>
      <c r="AX141" s="15" t="s">
        <v>81</v>
      </c>
      <c r="AY141" s="103" t="s">
        <v>204</v>
      </c>
    </row>
    <row r="142" spans="1:65" s="2" customFormat="1" ht="16.5" customHeight="1" x14ac:dyDescent="0.2">
      <c r="A142" s="111"/>
      <c r="B142" s="112"/>
      <c r="C142" s="187" t="s">
        <v>230</v>
      </c>
      <c r="D142" s="187" t="s">
        <v>207</v>
      </c>
      <c r="E142" s="188" t="s">
        <v>2550</v>
      </c>
      <c r="F142" s="189" t="s">
        <v>4971</v>
      </c>
      <c r="G142" s="190" t="s">
        <v>4957</v>
      </c>
      <c r="H142" s="191">
        <v>1</v>
      </c>
      <c r="I142" s="192"/>
      <c r="J142" s="192">
        <f>ROUND(I142*H142,2)</f>
        <v>0</v>
      </c>
      <c r="K142" s="193"/>
      <c r="L142" s="112"/>
      <c r="M142" s="194" t="s">
        <v>1</v>
      </c>
      <c r="N142" s="195" t="s">
        <v>40</v>
      </c>
      <c r="O142" s="196">
        <v>0</v>
      </c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111"/>
      <c r="V142" s="111"/>
      <c r="W142" s="29"/>
      <c r="X142" s="29"/>
      <c r="Y142" s="29"/>
      <c r="Z142" s="29"/>
      <c r="AA142" s="29"/>
      <c r="AB142" s="29"/>
      <c r="AC142" s="29"/>
      <c r="AD142" s="29"/>
      <c r="AE142" s="29"/>
      <c r="AR142" s="99" t="s">
        <v>211</v>
      </c>
      <c r="AT142" s="99" t="s">
        <v>207</v>
      </c>
      <c r="AU142" s="99" t="s">
        <v>81</v>
      </c>
      <c r="AY142" s="18" t="s">
        <v>204</v>
      </c>
      <c r="BE142" s="100">
        <f>IF(N142="základní",J142,0)</f>
        <v>0</v>
      </c>
      <c r="BF142" s="100">
        <f>IF(N142="snížená",J142,0)</f>
        <v>0</v>
      </c>
      <c r="BG142" s="100">
        <f>IF(N142="zákl. přenesená",J142,0)</f>
        <v>0</v>
      </c>
      <c r="BH142" s="100">
        <f>IF(N142="sníž. přenesená",J142,0)</f>
        <v>0</v>
      </c>
      <c r="BI142" s="100">
        <f>IF(N142="nulová",J142,0)</f>
        <v>0</v>
      </c>
      <c r="BJ142" s="18" t="s">
        <v>81</v>
      </c>
      <c r="BK142" s="100">
        <f>ROUND(I142*H142,2)</f>
        <v>0</v>
      </c>
      <c r="BL142" s="18" t="s">
        <v>211</v>
      </c>
      <c r="BM142" s="99" t="s">
        <v>205</v>
      </c>
    </row>
    <row r="143" spans="1:65" s="13" customFormat="1" x14ac:dyDescent="0.2">
      <c r="A143" s="225"/>
      <c r="B143" s="226"/>
      <c r="C143" s="225"/>
      <c r="D143" s="200" t="s">
        <v>212</v>
      </c>
      <c r="E143" s="227" t="s">
        <v>1</v>
      </c>
      <c r="F143" s="228" t="s">
        <v>4972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3" customFormat="1" ht="33.75" x14ac:dyDescent="0.2">
      <c r="A144" s="225"/>
      <c r="B144" s="226"/>
      <c r="C144" s="225"/>
      <c r="D144" s="200" t="s">
        <v>212</v>
      </c>
      <c r="E144" s="227" t="s">
        <v>1</v>
      </c>
      <c r="F144" s="228" t="s">
        <v>4973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65" s="13" customFormat="1" ht="22.5" x14ac:dyDescent="0.2">
      <c r="A145" s="225"/>
      <c r="B145" s="226"/>
      <c r="C145" s="225"/>
      <c r="D145" s="200" t="s">
        <v>212</v>
      </c>
      <c r="E145" s="227" t="s">
        <v>1</v>
      </c>
      <c r="F145" s="228" t="s">
        <v>4974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3" customFormat="1" ht="33.75" x14ac:dyDescent="0.2">
      <c r="A146" s="225"/>
      <c r="B146" s="226"/>
      <c r="C146" s="225"/>
      <c r="D146" s="200" t="s">
        <v>212</v>
      </c>
      <c r="E146" s="227" t="s">
        <v>1</v>
      </c>
      <c r="F146" s="228" t="s">
        <v>4975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81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4976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81</v>
      </c>
      <c r="G148" s="198"/>
      <c r="H148" s="203">
        <v>1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81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81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21.75" customHeight="1" x14ac:dyDescent="0.2">
      <c r="A150" s="111"/>
      <c r="B150" s="112"/>
      <c r="C150" s="187" t="s">
        <v>211</v>
      </c>
      <c r="D150" s="187" t="s">
        <v>207</v>
      </c>
      <c r="E150" s="188" t="s">
        <v>2552</v>
      </c>
      <c r="F150" s="189" t="s">
        <v>4977</v>
      </c>
      <c r="G150" s="190" t="s">
        <v>4957</v>
      </c>
      <c r="H150" s="191">
        <v>1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</v>
      </c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81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278</v>
      </c>
    </row>
    <row r="151" spans="1:65" s="13" customFormat="1" ht="22.5" x14ac:dyDescent="0.2">
      <c r="A151" s="225"/>
      <c r="B151" s="226"/>
      <c r="C151" s="225"/>
      <c r="D151" s="200" t="s">
        <v>212</v>
      </c>
      <c r="E151" s="227" t="s">
        <v>1</v>
      </c>
      <c r="F151" s="228" t="s">
        <v>4978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ht="33.75" x14ac:dyDescent="0.2">
      <c r="A152" s="225"/>
      <c r="B152" s="226"/>
      <c r="C152" s="225"/>
      <c r="D152" s="200" t="s">
        <v>212</v>
      </c>
      <c r="E152" s="227" t="s">
        <v>1</v>
      </c>
      <c r="F152" s="228" t="s">
        <v>4979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ht="22.5" x14ac:dyDescent="0.2">
      <c r="A153" s="225"/>
      <c r="B153" s="226"/>
      <c r="C153" s="225"/>
      <c r="D153" s="200" t="s">
        <v>212</v>
      </c>
      <c r="E153" s="227" t="s">
        <v>1</v>
      </c>
      <c r="F153" s="228" t="s">
        <v>4980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4981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3" customFormat="1" ht="22.5" x14ac:dyDescent="0.2">
      <c r="A155" s="225"/>
      <c r="B155" s="226"/>
      <c r="C155" s="225"/>
      <c r="D155" s="200" t="s">
        <v>212</v>
      </c>
      <c r="E155" s="227" t="s">
        <v>1</v>
      </c>
      <c r="F155" s="228" t="s">
        <v>4982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3" customFormat="1" ht="33.75" x14ac:dyDescent="0.2">
      <c r="A156" s="225"/>
      <c r="B156" s="226"/>
      <c r="C156" s="225"/>
      <c r="D156" s="200" t="s">
        <v>212</v>
      </c>
      <c r="E156" s="227" t="s">
        <v>1</v>
      </c>
      <c r="F156" s="228" t="s">
        <v>4983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22.5" x14ac:dyDescent="0.2">
      <c r="A157" s="225"/>
      <c r="B157" s="226"/>
      <c r="C157" s="225"/>
      <c r="D157" s="200" t="s">
        <v>212</v>
      </c>
      <c r="E157" s="227" t="s">
        <v>1</v>
      </c>
      <c r="F157" s="228" t="s">
        <v>4984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4985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81</v>
      </c>
      <c r="G159" s="198"/>
      <c r="H159" s="203">
        <v>1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81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5" customFormat="1" x14ac:dyDescent="0.2">
      <c r="A160" s="207"/>
      <c r="B160" s="208"/>
      <c r="C160" s="207"/>
      <c r="D160" s="200" t="s">
        <v>212</v>
      </c>
      <c r="E160" s="209" t="s">
        <v>1</v>
      </c>
      <c r="F160" s="210" t="s">
        <v>227</v>
      </c>
      <c r="G160" s="207"/>
      <c r="H160" s="211">
        <v>1</v>
      </c>
      <c r="I160" s="207"/>
      <c r="J160" s="207"/>
      <c r="K160" s="207"/>
      <c r="L160" s="208"/>
      <c r="M160" s="212"/>
      <c r="N160" s="213"/>
      <c r="O160" s="213"/>
      <c r="P160" s="213"/>
      <c r="Q160" s="213"/>
      <c r="R160" s="213"/>
      <c r="S160" s="213"/>
      <c r="T160" s="214"/>
      <c r="U160" s="207"/>
      <c r="V160" s="207"/>
      <c r="AT160" s="103" t="s">
        <v>212</v>
      </c>
      <c r="AU160" s="103" t="s">
        <v>81</v>
      </c>
      <c r="AV160" s="15" t="s">
        <v>211</v>
      </c>
      <c r="AW160" s="15" t="s">
        <v>32</v>
      </c>
      <c r="AX160" s="15" t="s">
        <v>81</v>
      </c>
      <c r="AY160" s="103" t="s">
        <v>204</v>
      </c>
    </row>
    <row r="161" spans="1:65" s="2" customFormat="1" ht="16.5" customHeight="1" x14ac:dyDescent="0.2">
      <c r="A161" s="111"/>
      <c r="B161" s="112"/>
      <c r="C161" s="187" t="s">
        <v>288</v>
      </c>
      <c r="D161" s="187" t="s">
        <v>207</v>
      </c>
      <c r="E161" s="188" t="s">
        <v>2553</v>
      </c>
      <c r="F161" s="189" t="s">
        <v>4986</v>
      </c>
      <c r="G161" s="190" t="s">
        <v>4957</v>
      </c>
      <c r="H161" s="191">
        <v>1</v>
      </c>
      <c r="I161" s="192"/>
      <c r="J161" s="192">
        <f>ROUND(I161*H161,2)</f>
        <v>0</v>
      </c>
      <c r="K161" s="193"/>
      <c r="L161" s="112"/>
      <c r="M161" s="194" t="s">
        <v>1</v>
      </c>
      <c r="N161" s="195" t="s">
        <v>40</v>
      </c>
      <c r="O161" s="196">
        <v>0</v>
      </c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111"/>
      <c r="V161" s="111"/>
      <c r="W161" s="29"/>
      <c r="X161" s="29"/>
      <c r="Y161" s="29"/>
      <c r="Z161" s="29"/>
      <c r="AA161" s="29"/>
      <c r="AB161" s="29"/>
      <c r="AC161" s="29"/>
      <c r="AD161" s="29"/>
      <c r="AE161" s="29"/>
      <c r="AR161" s="99" t="s">
        <v>211</v>
      </c>
      <c r="AT161" s="99" t="s">
        <v>207</v>
      </c>
      <c r="AU161" s="99" t="s">
        <v>81</v>
      </c>
      <c r="AY161" s="18" t="s">
        <v>204</v>
      </c>
      <c r="BE161" s="100">
        <f>IF(N161="základní",J161,0)</f>
        <v>0</v>
      </c>
      <c r="BF161" s="100">
        <f>IF(N161="snížená",J161,0)</f>
        <v>0</v>
      </c>
      <c r="BG161" s="100">
        <f>IF(N161="zákl. přenesená",J161,0)</f>
        <v>0</v>
      </c>
      <c r="BH161" s="100">
        <f>IF(N161="sníž. přenesená",J161,0)</f>
        <v>0</v>
      </c>
      <c r="BI161" s="100">
        <f>IF(N161="nulová",J161,0)</f>
        <v>0</v>
      </c>
      <c r="BJ161" s="18" t="s">
        <v>81</v>
      </c>
      <c r="BK161" s="100">
        <f>ROUND(I161*H161,2)</f>
        <v>0</v>
      </c>
      <c r="BL161" s="18" t="s">
        <v>211</v>
      </c>
      <c r="BM161" s="99" t="s">
        <v>291</v>
      </c>
    </row>
    <row r="162" spans="1:65" s="13" customFormat="1" ht="22.5" x14ac:dyDescent="0.2">
      <c r="A162" s="225"/>
      <c r="B162" s="226"/>
      <c r="C162" s="225"/>
      <c r="D162" s="200" t="s">
        <v>212</v>
      </c>
      <c r="E162" s="227" t="s">
        <v>1</v>
      </c>
      <c r="F162" s="228" t="s">
        <v>4987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81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4988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ht="33.75" x14ac:dyDescent="0.2">
      <c r="A164" s="225"/>
      <c r="B164" s="226"/>
      <c r="C164" s="225"/>
      <c r="D164" s="200" t="s">
        <v>212</v>
      </c>
      <c r="E164" s="227" t="s">
        <v>1</v>
      </c>
      <c r="F164" s="228" t="s">
        <v>4989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ht="33.75" x14ac:dyDescent="0.2">
      <c r="A165" s="225"/>
      <c r="B165" s="226"/>
      <c r="C165" s="225"/>
      <c r="D165" s="200" t="s">
        <v>212</v>
      </c>
      <c r="E165" s="227" t="s">
        <v>1</v>
      </c>
      <c r="F165" s="228" t="s">
        <v>4990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81</v>
      </c>
      <c r="G166" s="198"/>
      <c r="H166" s="203">
        <v>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81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81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12" customFormat="1" ht="25.9" customHeight="1" x14ac:dyDescent="0.2">
      <c r="A168" s="176"/>
      <c r="B168" s="177"/>
      <c r="C168" s="176"/>
      <c r="D168" s="178" t="s">
        <v>74</v>
      </c>
      <c r="E168" s="179" t="s">
        <v>4991</v>
      </c>
      <c r="F168" s="179" t="s">
        <v>4992</v>
      </c>
      <c r="G168" s="176"/>
      <c r="H168" s="176"/>
      <c r="I168" s="176"/>
      <c r="J168" s="180">
        <f>BK168</f>
        <v>0</v>
      </c>
      <c r="K168" s="176"/>
      <c r="L168" s="177"/>
      <c r="M168" s="181"/>
      <c r="N168" s="182"/>
      <c r="O168" s="182"/>
      <c r="P168" s="183">
        <f>SUM(P169:P239)</f>
        <v>0</v>
      </c>
      <c r="Q168" s="182"/>
      <c r="R168" s="183">
        <f>SUM(R169:R239)</f>
        <v>0</v>
      </c>
      <c r="S168" s="182"/>
      <c r="T168" s="184">
        <f>SUM(T169:T239)</f>
        <v>0</v>
      </c>
      <c r="U168" s="176"/>
      <c r="V168" s="176"/>
      <c r="AR168" s="96" t="s">
        <v>81</v>
      </c>
      <c r="AT168" s="97" t="s">
        <v>74</v>
      </c>
      <c r="AU168" s="97" t="s">
        <v>75</v>
      </c>
      <c r="AY168" s="96" t="s">
        <v>204</v>
      </c>
      <c r="BK168" s="98">
        <f>SUM(BK169:BK239)</f>
        <v>0</v>
      </c>
    </row>
    <row r="169" spans="1:65" s="2" customFormat="1" ht="16.5" customHeight="1" x14ac:dyDescent="0.2">
      <c r="A169" s="111"/>
      <c r="B169" s="112"/>
      <c r="C169" s="187" t="s">
        <v>205</v>
      </c>
      <c r="D169" s="187" t="s">
        <v>207</v>
      </c>
      <c r="E169" s="188" t="s">
        <v>2555</v>
      </c>
      <c r="F169" s="189" t="s">
        <v>4993</v>
      </c>
      <c r="G169" s="190" t="s">
        <v>4957</v>
      </c>
      <c r="H169" s="191">
        <v>1</v>
      </c>
      <c r="I169" s="192"/>
      <c r="J169" s="192">
        <f>ROUND(I169*H169,2)</f>
        <v>0</v>
      </c>
      <c r="K169" s="193"/>
      <c r="L169" s="112"/>
      <c r="M169" s="194" t="s">
        <v>1</v>
      </c>
      <c r="N169" s="195" t="s">
        <v>40</v>
      </c>
      <c r="O169" s="196">
        <v>0</v>
      </c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111"/>
      <c r="V169" s="111"/>
      <c r="W169" s="29"/>
      <c r="X169" s="29"/>
      <c r="Y169" s="29"/>
      <c r="Z169" s="29"/>
      <c r="AA169" s="29"/>
      <c r="AB169" s="29"/>
      <c r="AC169" s="29"/>
      <c r="AD169" s="29"/>
      <c r="AE169" s="29"/>
      <c r="AR169" s="99" t="s">
        <v>211</v>
      </c>
      <c r="AT169" s="99" t="s">
        <v>207</v>
      </c>
      <c r="AU169" s="99" t="s">
        <v>81</v>
      </c>
      <c r="AY169" s="18" t="s">
        <v>204</v>
      </c>
      <c r="BE169" s="100">
        <f>IF(N169="základní",J169,0)</f>
        <v>0</v>
      </c>
      <c r="BF169" s="100">
        <f>IF(N169="snížená",J169,0)</f>
        <v>0</v>
      </c>
      <c r="BG169" s="100">
        <f>IF(N169="zákl. přenesená",J169,0)</f>
        <v>0</v>
      </c>
      <c r="BH169" s="100">
        <f>IF(N169="sníž. přenesená",J169,0)</f>
        <v>0</v>
      </c>
      <c r="BI169" s="100">
        <f>IF(N169="nulová",J169,0)</f>
        <v>0</v>
      </c>
      <c r="BJ169" s="18" t="s">
        <v>81</v>
      </c>
      <c r="BK169" s="100">
        <f>ROUND(I169*H169,2)</f>
        <v>0</v>
      </c>
      <c r="BL169" s="18" t="s">
        <v>211</v>
      </c>
      <c r="BM169" s="99" t="s">
        <v>295</v>
      </c>
    </row>
    <row r="170" spans="1:65" s="13" customFormat="1" ht="33.75" x14ac:dyDescent="0.2">
      <c r="A170" s="225"/>
      <c r="B170" s="226"/>
      <c r="C170" s="225"/>
      <c r="D170" s="200" t="s">
        <v>212</v>
      </c>
      <c r="E170" s="227" t="s">
        <v>1</v>
      </c>
      <c r="F170" s="228" t="s">
        <v>4994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3" customFormat="1" ht="33.75" x14ac:dyDescent="0.2">
      <c r="A171" s="225"/>
      <c r="B171" s="226"/>
      <c r="C171" s="225"/>
      <c r="D171" s="200" t="s">
        <v>212</v>
      </c>
      <c r="E171" s="227" t="s">
        <v>1</v>
      </c>
      <c r="F171" s="228" t="s">
        <v>4995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81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65" s="13" customFormat="1" ht="33.75" x14ac:dyDescent="0.2">
      <c r="A172" s="225"/>
      <c r="B172" s="226"/>
      <c r="C172" s="225"/>
      <c r="D172" s="200" t="s">
        <v>212</v>
      </c>
      <c r="E172" s="227" t="s">
        <v>1</v>
      </c>
      <c r="F172" s="228" t="s">
        <v>4996</v>
      </c>
      <c r="G172" s="225"/>
      <c r="H172" s="227" t="s">
        <v>1</v>
      </c>
      <c r="I172" s="225"/>
      <c r="J172" s="225"/>
      <c r="K172" s="225"/>
      <c r="L172" s="226"/>
      <c r="M172" s="229"/>
      <c r="N172" s="230"/>
      <c r="O172" s="230"/>
      <c r="P172" s="230"/>
      <c r="Q172" s="230"/>
      <c r="R172" s="230"/>
      <c r="S172" s="230"/>
      <c r="T172" s="231"/>
      <c r="U172" s="225"/>
      <c r="V172" s="225"/>
      <c r="AT172" s="101" t="s">
        <v>212</v>
      </c>
      <c r="AU172" s="101" t="s">
        <v>81</v>
      </c>
      <c r="AV172" s="13" t="s">
        <v>81</v>
      </c>
      <c r="AW172" s="13" t="s">
        <v>32</v>
      </c>
      <c r="AX172" s="13" t="s">
        <v>75</v>
      </c>
      <c r="AY172" s="101" t="s">
        <v>204</v>
      </c>
    </row>
    <row r="173" spans="1:65" s="14" customFormat="1" x14ac:dyDescent="0.2">
      <c r="A173" s="198"/>
      <c r="B173" s="199"/>
      <c r="C173" s="198"/>
      <c r="D173" s="200" t="s">
        <v>212</v>
      </c>
      <c r="E173" s="201" t="s">
        <v>1</v>
      </c>
      <c r="F173" s="202" t="s">
        <v>81</v>
      </c>
      <c r="G173" s="198"/>
      <c r="H173" s="203">
        <v>1</v>
      </c>
      <c r="I173" s="198"/>
      <c r="J173" s="198"/>
      <c r="K173" s="198"/>
      <c r="L173" s="199"/>
      <c r="M173" s="204"/>
      <c r="N173" s="205"/>
      <c r="O173" s="205"/>
      <c r="P173" s="205"/>
      <c r="Q173" s="205"/>
      <c r="R173" s="205"/>
      <c r="S173" s="205"/>
      <c r="T173" s="206"/>
      <c r="U173" s="198"/>
      <c r="V173" s="198"/>
      <c r="AT173" s="102" t="s">
        <v>212</v>
      </c>
      <c r="AU173" s="102" t="s">
        <v>81</v>
      </c>
      <c r="AV173" s="14" t="s">
        <v>83</v>
      </c>
      <c r="AW173" s="14" t="s">
        <v>32</v>
      </c>
      <c r="AX173" s="14" t="s">
        <v>75</v>
      </c>
      <c r="AY173" s="102" t="s">
        <v>204</v>
      </c>
    </row>
    <row r="174" spans="1:65" s="15" customFormat="1" x14ac:dyDescent="0.2">
      <c r="A174" s="207"/>
      <c r="B174" s="208"/>
      <c r="C174" s="207"/>
      <c r="D174" s="200" t="s">
        <v>212</v>
      </c>
      <c r="E174" s="209" t="s">
        <v>1</v>
      </c>
      <c r="F174" s="210" t="s">
        <v>227</v>
      </c>
      <c r="G174" s="207"/>
      <c r="H174" s="211">
        <v>1</v>
      </c>
      <c r="I174" s="207"/>
      <c r="J174" s="207"/>
      <c r="K174" s="207"/>
      <c r="L174" s="208"/>
      <c r="M174" s="212"/>
      <c r="N174" s="213"/>
      <c r="O174" s="213"/>
      <c r="P174" s="213"/>
      <c r="Q174" s="213"/>
      <c r="R174" s="213"/>
      <c r="S174" s="213"/>
      <c r="T174" s="214"/>
      <c r="U174" s="207"/>
      <c r="V174" s="207"/>
      <c r="AT174" s="103" t="s">
        <v>212</v>
      </c>
      <c r="AU174" s="103" t="s">
        <v>81</v>
      </c>
      <c r="AV174" s="15" t="s">
        <v>211</v>
      </c>
      <c r="AW174" s="15" t="s">
        <v>32</v>
      </c>
      <c r="AX174" s="15" t="s">
        <v>81</v>
      </c>
      <c r="AY174" s="103" t="s">
        <v>204</v>
      </c>
    </row>
    <row r="175" spans="1:65" s="2" customFormat="1" ht="16.5" customHeight="1" x14ac:dyDescent="0.2">
      <c r="A175" s="111"/>
      <c r="B175" s="112"/>
      <c r="C175" s="187" t="s">
        <v>302</v>
      </c>
      <c r="D175" s="187" t="s">
        <v>207</v>
      </c>
      <c r="E175" s="188" t="s">
        <v>2557</v>
      </c>
      <c r="F175" s="189" t="s">
        <v>4997</v>
      </c>
      <c r="G175" s="190" t="s">
        <v>4957</v>
      </c>
      <c r="H175" s="191">
        <v>1</v>
      </c>
      <c r="I175" s="192"/>
      <c r="J175" s="192">
        <f>ROUND(I175*H175,2)</f>
        <v>0</v>
      </c>
      <c r="K175" s="193"/>
      <c r="L175" s="112"/>
      <c r="M175" s="194" t="s">
        <v>1</v>
      </c>
      <c r="N175" s="195" t="s">
        <v>40</v>
      </c>
      <c r="O175" s="196">
        <v>0</v>
      </c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111"/>
      <c r="V175" s="111"/>
      <c r="W175" s="29"/>
      <c r="X175" s="29"/>
      <c r="Y175" s="29"/>
      <c r="Z175" s="29"/>
      <c r="AA175" s="29"/>
      <c r="AB175" s="29"/>
      <c r="AC175" s="29"/>
      <c r="AD175" s="29"/>
      <c r="AE175" s="29"/>
      <c r="AR175" s="99" t="s">
        <v>211</v>
      </c>
      <c r="AT175" s="99" t="s">
        <v>207</v>
      </c>
      <c r="AU175" s="99" t="s">
        <v>81</v>
      </c>
      <c r="AY175" s="18" t="s">
        <v>204</v>
      </c>
      <c r="BE175" s="100">
        <f>IF(N175="základní",J175,0)</f>
        <v>0</v>
      </c>
      <c r="BF175" s="100">
        <f>IF(N175="snížená",J175,0)</f>
        <v>0</v>
      </c>
      <c r="BG175" s="100">
        <f>IF(N175="zákl. přenesená",J175,0)</f>
        <v>0</v>
      </c>
      <c r="BH175" s="100">
        <f>IF(N175="sníž. přenesená",J175,0)</f>
        <v>0</v>
      </c>
      <c r="BI175" s="100">
        <f>IF(N175="nulová",J175,0)</f>
        <v>0</v>
      </c>
      <c r="BJ175" s="18" t="s">
        <v>81</v>
      </c>
      <c r="BK175" s="100">
        <f>ROUND(I175*H175,2)</f>
        <v>0</v>
      </c>
      <c r="BL175" s="18" t="s">
        <v>211</v>
      </c>
      <c r="BM175" s="99" t="s">
        <v>305</v>
      </c>
    </row>
    <row r="176" spans="1:65" s="13" customFormat="1" ht="22.5" x14ac:dyDescent="0.2">
      <c r="A176" s="225"/>
      <c r="B176" s="226"/>
      <c r="C176" s="225"/>
      <c r="D176" s="200" t="s">
        <v>212</v>
      </c>
      <c r="E176" s="227" t="s">
        <v>1</v>
      </c>
      <c r="F176" s="228" t="s">
        <v>4998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4" customFormat="1" x14ac:dyDescent="0.2">
      <c r="A177" s="198"/>
      <c r="B177" s="199"/>
      <c r="C177" s="198"/>
      <c r="D177" s="200" t="s">
        <v>212</v>
      </c>
      <c r="E177" s="201" t="s">
        <v>1</v>
      </c>
      <c r="F177" s="202" t="s">
        <v>81</v>
      </c>
      <c r="G177" s="198"/>
      <c r="H177" s="203">
        <v>1</v>
      </c>
      <c r="I177" s="198"/>
      <c r="J177" s="198"/>
      <c r="K177" s="198"/>
      <c r="L177" s="199"/>
      <c r="M177" s="204"/>
      <c r="N177" s="205"/>
      <c r="O177" s="205"/>
      <c r="P177" s="205"/>
      <c r="Q177" s="205"/>
      <c r="R177" s="205"/>
      <c r="S177" s="205"/>
      <c r="T177" s="206"/>
      <c r="U177" s="198"/>
      <c r="V177" s="198"/>
      <c r="AT177" s="102" t="s">
        <v>212</v>
      </c>
      <c r="AU177" s="102" t="s">
        <v>81</v>
      </c>
      <c r="AV177" s="14" t="s">
        <v>83</v>
      </c>
      <c r="AW177" s="14" t="s">
        <v>32</v>
      </c>
      <c r="AX177" s="14" t="s">
        <v>75</v>
      </c>
      <c r="AY177" s="102" t="s">
        <v>204</v>
      </c>
    </row>
    <row r="178" spans="1:65" s="15" customFormat="1" x14ac:dyDescent="0.2">
      <c r="A178" s="207"/>
      <c r="B178" s="208"/>
      <c r="C178" s="207"/>
      <c r="D178" s="200" t="s">
        <v>212</v>
      </c>
      <c r="E178" s="209" t="s">
        <v>1</v>
      </c>
      <c r="F178" s="210" t="s">
        <v>227</v>
      </c>
      <c r="G178" s="207"/>
      <c r="H178" s="211">
        <v>1</v>
      </c>
      <c r="I178" s="207"/>
      <c r="J178" s="207"/>
      <c r="K178" s="207"/>
      <c r="L178" s="208"/>
      <c r="M178" s="212"/>
      <c r="N178" s="213"/>
      <c r="O178" s="213"/>
      <c r="P178" s="213"/>
      <c r="Q178" s="213"/>
      <c r="R178" s="213"/>
      <c r="S178" s="213"/>
      <c r="T178" s="214"/>
      <c r="U178" s="207"/>
      <c r="V178" s="207"/>
      <c r="AT178" s="103" t="s">
        <v>212</v>
      </c>
      <c r="AU178" s="103" t="s">
        <v>81</v>
      </c>
      <c r="AV178" s="15" t="s">
        <v>211</v>
      </c>
      <c r="AW178" s="15" t="s">
        <v>32</v>
      </c>
      <c r="AX178" s="15" t="s">
        <v>81</v>
      </c>
      <c r="AY178" s="103" t="s">
        <v>204</v>
      </c>
    </row>
    <row r="179" spans="1:65" s="2" customFormat="1" ht="37.9" customHeight="1" x14ac:dyDescent="0.2">
      <c r="A179" s="111"/>
      <c r="B179" s="112"/>
      <c r="C179" s="187" t="s">
        <v>278</v>
      </c>
      <c r="D179" s="187" t="s">
        <v>207</v>
      </c>
      <c r="E179" s="188" t="s">
        <v>2559</v>
      </c>
      <c r="F179" s="189" t="s">
        <v>4999</v>
      </c>
      <c r="G179" s="190" t="s">
        <v>4957</v>
      </c>
      <c r="H179" s="191">
        <v>1</v>
      </c>
      <c r="I179" s="192"/>
      <c r="J179" s="192">
        <f t="shared" ref="J179:J184" si="0">ROUND(I179*H179,2)</f>
        <v>0</v>
      </c>
      <c r="K179" s="193"/>
      <c r="L179" s="112"/>
      <c r="M179" s="194" t="s">
        <v>1</v>
      </c>
      <c r="N179" s="195" t="s">
        <v>40</v>
      </c>
      <c r="O179" s="196">
        <v>0</v>
      </c>
      <c r="P179" s="196">
        <f t="shared" ref="P179:P184" si="1">O179*H179</f>
        <v>0</v>
      </c>
      <c r="Q179" s="196">
        <v>0</v>
      </c>
      <c r="R179" s="196">
        <f t="shared" ref="R179:R184" si="2">Q179*H179</f>
        <v>0</v>
      </c>
      <c r="S179" s="196">
        <v>0</v>
      </c>
      <c r="T179" s="197">
        <f t="shared" ref="T179:T184" si="3">S179*H179</f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211</v>
      </c>
      <c r="AT179" s="99" t="s">
        <v>207</v>
      </c>
      <c r="AU179" s="99" t="s">
        <v>81</v>
      </c>
      <c r="AY179" s="18" t="s">
        <v>204</v>
      </c>
      <c r="BE179" s="100">
        <f t="shared" ref="BE179:BE184" si="4">IF(N179="základní",J179,0)</f>
        <v>0</v>
      </c>
      <c r="BF179" s="100">
        <f t="shared" ref="BF179:BF184" si="5">IF(N179="snížená",J179,0)</f>
        <v>0</v>
      </c>
      <c r="BG179" s="100">
        <f t="shared" ref="BG179:BG184" si="6">IF(N179="zákl. přenesená",J179,0)</f>
        <v>0</v>
      </c>
      <c r="BH179" s="100">
        <f t="shared" ref="BH179:BH184" si="7">IF(N179="sníž. přenesená",J179,0)</f>
        <v>0</v>
      </c>
      <c r="BI179" s="100">
        <f t="shared" ref="BI179:BI184" si="8">IF(N179="nulová",J179,0)</f>
        <v>0</v>
      </c>
      <c r="BJ179" s="18" t="s">
        <v>81</v>
      </c>
      <c r="BK179" s="100">
        <f t="shared" ref="BK179:BK184" si="9">ROUND(I179*H179,2)</f>
        <v>0</v>
      </c>
      <c r="BL179" s="18" t="s">
        <v>211</v>
      </c>
      <c r="BM179" s="99" t="s">
        <v>310</v>
      </c>
    </row>
    <row r="180" spans="1:65" s="2" customFormat="1" ht="24.2" customHeight="1" x14ac:dyDescent="0.2">
      <c r="A180" s="111"/>
      <c r="B180" s="112"/>
      <c r="C180" s="187" t="s">
        <v>284</v>
      </c>
      <c r="D180" s="187" t="s">
        <v>207</v>
      </c>
      <c r="E180" s="188" t="s">
        <v>2590</v>
      </c>
      <c r="F180" s="189" t="s">
        <v>5000</v>
      </c>
      <c r="G180" s="190" t="s">
        <v>4003</v>
      </c>
      <c r="H180" s="191">
        <v>8</v>
      </c>
      <c r="I180" s="192"/>
      <c r="J180" s="192">
        <f t="shared" si="0"/>
        <v>0</v>
      </c>
      <c r="K180" s="193"/>
      <c r="L180" s="112"/>
      <c r="M180" s="194" t="s">
        <v>1</v>
      </c>
      <c r="N180" s="195" t="s">
        <v>40</v>
      </c>
      <c r="O180" s="196">
        <v>0</v>
      </c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211</v>
      </c>
      <c r="AT180" s="99" t="s">
        <v>207</v>
      </c>
      <c r="AU180" s="99" t="s">
        <v>81</v>
      </c>
      <c r="AY180" s="18" t="s">
        <v>204</v>
      </c>
      <c r="BE180" s="100">
        <f t="shared" si="4"/>
        <v>0</v>
      </c>
      <c r="BF180" s="100">
        <f t="shared" si="5"/>
        <v>0</v>
      </c>
      <c r="BG180" s="100">
        <f t="shared" si="6"/>
        <v>0</v>
      </c>
      <c r="BH180" s="100">
        <f t="shared" si="7"/>
        <v>0</v>
      </c>
      <c r="BI180" s="100">
        <f t="shared" si="8"/>
        <v>0</v>
      </c>
      <c r="BJ180" s="18" t="s">
        <v>81</v>
      </c>
      <c r="BK180" s="100">
        <f t="shared" si="9"/>
        <v>0</v>
      </c>
      <c r="BL180" s="18" t="s">
        <v>211</v>
      </c>
      <c r="BM180" s="99" t="s">
        <v>313</v>
      </c>
    </row>
    <row r="181" spans="1:65" s="2" customFormat="1" ht="24.2" customHeight="1" x14ac:dyDescent="0.2">
      <c r="A181" s="111"/>
      <c r="B181" s="112"/>
      <c r="C181" s="187" t="s">
        <v>291</v>
      </c>
      <c r="D181" s="187" t="s">
        <v>207</v>
      </c>
      <c r="E181" s="188" t="s">
        <v>2592</v>
      </c>
      <c r="F181" s="189" t="s">
        <v>5001</v>
      </c>
      <c r="G181" s="190" t="s">
        <v>4003</v>
      </c>
      <c r="H181" s="191">
        <v>75</v>
      </c>
      <c r="I181" s="192"/>
      <c r="J181" s="192">
        <f t="shared" si="0"/>
        <v>0</v>
      </c>
      <c r="K181" s="193"/>
      <c r="L181" s="112"/>
      <c r="M181" s="194" t="s">
        <v>1</v>
      </c>
      <c r="N181" s="195" t="s">
        <v>40</v>
      </c>
      <c r="O181" s="196">
        <v>0</v>
      </c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211</v>
      </c>
      <c r="AT181" s="99" t="s">
        <v>207</v>
      </c>
      <c r="AU181" s="99" t="s">
        <v>81</v>
      </c>
      <c r="AY181" s="18" t="s">
        <v>204</v>
      </c>
      <c r="BE181" s="100">
        <f t="shared" si="4"/>
        <v>0</v>
      </c>
      <c r="BF181" s="100">
        <f t="shared" si="5"/>
        <v>0</v>
      </c>
      <c r="BG181" s="100">
        <f t="shared" si="6"/>
        <v>0</v>
      </c>
      <c r="BH181" s="100">
        <f t="shared" si="7"/>
        <v>0</v>
      </c>
      <c r="BI181" s="100">
        <f t="shared" si="8"/>
        <v>0</v>
      </c>
      <c r="BJ181" s="18" t="s">
        <v>81</v>
      </c>
      <c r="BK181" s="100">
        <f t="shared" si="9"/>
        <v>0</v>
      </c>
      <c r="BL181" s="18" t="s">
        <v>211</v>
      </c>
      <c r="BM181" s="99" t="s">
        <v>316</v>
      </c>
    </row>
    <row r="182" spans="1:65" s="2" customFormat="1" ht="24.2" customHeight="1" x14ac:dyDescent="0.2">
      <c r="A182" s="111"/>
      <c r="B182" s="112"/>
      <c r="C182" s="187" t="s">
        <v>317</v>
      </c>
      <c r="D182" s="187" t="s">
        <v>207</v>
      </c>
      <c r="E182" s="188" t="s">
        <v>2594</v>
      </c>
      <c r="F182" s="189" t="s">
        <v>5002</v>
      </c>
      <c r="G182" s="190" t="s">
        <v>4003</v>
      </c>
      <c r="H182" s="191">
        <v>50</v>
      </c>
      <c r="I182" s="192"/>
      <c r="J182" s="192">
        <f t="shared" si="0"/>
        <v>0</v>
      </c>
      <c r="K182" s="193"/>
      <c r="L182" s="112"/>
      <c r="M182" s="194" t="s">
        <v>1</v>
      </c>
      <c r="N182" s="195" t="s">
        <v>40</v>
      </c>
      <c r="O182" s="196">
        <v>0</v>
      </c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211</v>
      </c>
      <c r="AT182" s="99" t="s">
        <v>207</v>
      </c>
      <c r="AU182" s="99" t="s">
        <v>81</v>
      </c>
      <c r="AY182" s="18" t="s">
        <v>204</v>
      </c>
      <c r="BE182" s="100">
        <f t="shared" si="4"/>
        <v>0</v>
      </c>
      <c r="BF182" s="100">
        <f t="shared" si="5"/>
        <v>0</v>
      </c>
      <c r="BG182" s="100">
        <f t="shared" si="6"/>
        <v>0</v>
      </c>
      <c r="BH182" s="100">
        <f t="shared" si="7"/>
        <v>0</v>
      </c>
      <c r="BI182" s="100">
        <f t="shared" si="8"/>
        <v>0</v>
      </c>
      <c r="BJ182" s="18" t="s">
        <v>81</v>
      </c>
      <c r="BK182" s="100">
        <f t="shared" si="9"/>
        <v>0</v>
      </c>
      <c r="BL182" s="18" t="s">
        <v>211</v>
      </c>
      <c r="BM182" s="99" t="s">
        <v>320</v>
      </c>
    </row>
    <row r="183" spans="1:65" s="2" customFormat="1" ht="24.2" customHeight="1" x14ac:dyDescent="0.2">
      <c r="A183" s="111"/>
      <c r="B183" s="112"/>
      <c r="C183" s="187" t="s">
        <v>295</v>
      </c>
      <c r="D183" s="187" t="s">
        <v>207</v>
      </c>
      <c r="E183" s="188" t="s">
        <v>2670</v>
      </c>
      <c r="F183" s="189" t="s">
        <v>5003</v>
      </c>
      <c r="G183" s="190" t="s">
        <v>4003</v>
      </c>
      <c r="H183" s="191">
        <v>30</v>
      </c>
      <c r="I183" s="192"/>
      <c r="J183" s="192">
        <f t="shared" si="0"/>
        <v>0</v>
      </c>
      <c r="K183" s="193"/>
      <c r="L183" s="112"/>
      <c r="M183" s="194" t="s">
        <v>1</v>
      </c>
      <c r="N183" s="195" t="s">
        <v>40</v>
      </c>
      <c r="O183" s="196">
        <v>0</v>
      </c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211</v>
      </c>
      <c r="AT183" s="99" t="s">
        <v>207</v>
      </c>
      <c r="AU183" s="99" t="s">
        <v>81</v>
      </c>
      <c r="AY183" s="18" t="s">
        <v>204</v>
      </c>
      <c r="BE183" s="100">
        <f t="shared" si="4"/>
        <v>0</v>
      </c>
      <c r="BF183" s="100">
        <f t="shared" si="5"/>
        <v>0</v>
      </c>
      <c r="BG183" s="100">
        <f t="shared" si="6"/>
        <v>0</v>
      </c>
      <c r="BH183" s="100">
        <f t="shared" si="7"/>
        <v>0</v>
      </c>
      <c r="BI183" s="100">
        <f t="shared" si="8"/>
        <v>0</v>
      </c>
      <c r="BJ183" s="18" t="s">
        <v>81</v>
      </c>
      <c r="BK183" s="100">
        <f t="shared" si="9"/>
        <v>0</v>
      </c>
      <c r="BL183" s="18" t="s">
        <v>211</v>
      </c>
      <c r="BM183" s="99" t="s">
        <v>333</v>
      </c>
    </row>
    <row r="184" spans="1:65" s="2" customFormat="1" ht="16.5" customHeight="1" x14ac:dyDescent="0.2">
      <c r="A184" s="111"/>
      <c r="B184" s="112"/>
      <c r="C184" s="187" t="s">
        <v>346</v>
      </c>
      <c r="D184" s="187" t="s">
        <v>207</v>
      </c>
      <c r="E184" s="188" t="s">
        <v>2827</v>
      </c>
      <c r="F184" s="189" t="s">
        <v>5004</v>
      </c>
      <c r="G184" s="190" t="s">
        <v>4957</v>
      </c>
      <c r="H184" s="191">
        <v>1</v>
      </c>
      <c r="I184" s="192"/>
      <c r="J184" s="192">
        <f t="shared" si="0"/>
        <v>0</v>
      </c>
      <c r="K184" s="193"/>
      <c r="L184" s="112"/>
      <c r="M184" s="194" t="s">
        <v>1</v>
      </c>
      <c r="N184" s="195" t="s">
        <v>40</v>
      </c>
      <c r="O184" s="196">
        <v>0</v>
      </c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211</v>
      </c>
      <c r="AT184" s="99" t="s">
        <v>207</v>
      </c>
      <c r="AU184" s="99" t="s">
        <v>81</v>
      </c>
      <c r="AY184" s="18" t="s">
        <v>204</v>
      </c>
      <c r="BE184" s="100">
        <f t="shared" si="4"/>
        <v>0</v>
      </c>
      <c r="BF184" s="100">
        <f t="shared" si="5"/>
        <v>0</v>
      </c>
      <c r="BG184" s="100">
        <f t="shared" si="6"/>
        <v>0</v>
      </c>
      <c r="BH184" s="100">
        <f t="shared" si="7"/>
        <v>0</v>
      </c>
      <c r="BI184" s="100">
        <f t="shared" si="8"/>
        <v>0</v>
      </c>
      <c r="BJ184" s="18" t="s">
        <v>81</v>
      </c>
      <c r="BK184" s="100">
        <f t="shared" si="9"/>
        <v>0</v>
      </c>
      <c r="BL184" s="18" t="s">
        <v>211</v>
      </c>
      <c r="BM184" s="99" t="s">
        <v>350</v>
      </c>
    </row>
    <row r="185" spans="1:65" s="13" customFormat="1" ht="22.5" x14ac:dyDescent="0.2">
      <c r="A185" s="225"/>
      <c r="B185" s="226"/>
      <c r="C185" s="225"/>
      <c r="D185" s="200" t="s">
        <v>212</v>
      </c>
      <c r="E185" s="227" t="s">
        <v>1</v>
      </c>
      <c r="F185" s="228" t="s">
        <v>5005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81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65" s="14" customFormat="1" x14ac:dyDescent="0.2">
      <c r="A186" s="198"/>
      <c r="B186" s="199"/>
      <c r="C186" s="198"/>
      <c r="D186" s="200" t="s">
        <v>212</v>
      </c>
      <c r="E186" s="201" t="s">
        <v>1</v>
      </c>
      <c r="F186" s="202" t="s">
        <v>81</v>
      </c>
      <c r="G186" s="198"/>
      <c r="H186" s="203">
        <v>1</v>
      </c>
      <c r="I186" s="198"/>
      <c r="J186" s="198"/>
      <c r="K186" s="198"/>
      <c r="L186" s="199"/>
      <c r="M186" s="204"/>
      <c r="N186" s="205"/>
      <c r="O186" s="205"/>
      <c r="P186" s="205"/>
      <c r="Q186" s="205"/>
      <c r="R186" s="205"/>
      <c r="S186" s="205"/>
      <c r="T186" s="206"/>
      <c r="U186" s="198"/>
      <c r="V186" s="198"/>
      <c r="AT186" s="102" t="s">
        <v>212</v>
      </c>
      <c r="AU186" s="102" t="s">
        <v>81</v>
      </c>
      <c r="AV186" s="14" t="s">
        <v>83</v>
      </c>
      <c r="AW186" s="14" t="s">
        <v>32</v>
      </c>
      <c r="AX186" s="14" t="s">
        <v>75</v>
      </c>
      <c r="AY186" s="102" t="s">
        <v>204</v>
      </c>
    </row>
    <row r="187" spans="1:65" s="15" customFormat="1" x14ac:dyDescent="0.2">
      <c r="A187" s="207"/>
      <c r="B187" s="208"/>
      <c r="C187" s="207"/>
      <c r="D187" s="200" t="s">
        <v>212</v>
      </c>
      <c r="E187" s="209" t="s">
        <v>1</v>
      </c>
      <c r="F187" s="210" t="s">
        <v>227</v>
      </c>
      <c r="G187" s="207"/>
      <c r="H187" s="211">
        <v>1</v>
      </c>
      <c r="I187" s="207"/>
      <c r="J187" s="207"/>
      <c r="K187" s="207"/>
      <c r="L187" s="208"/>
      <c r="M187" s="212"/>
      <c r="N187" s="213"/>
      <c r="O187" s="213"/>
      <c r="P187" s="213"/>
      <c r="Q187" s="213"/>
      <c r="R187" s="213"/>
      <c r="S187" s="213"/>
      <c r="T187" s="214"/>
      <c r="U187" s="207"/>
      <c r="V187" s="207"/>
      <c r="AT187" s="103" t="s">
        <v>212</v>
      </c>
      <c r="AU187" s="103" t="s">
        <v>81</v>
      </c>
      <c r="AV187" s="15" t="s">
        <v>211</v>
      </c>
      <c r="AW187" s="15" t="s">
        <v>32</v>
      </c>
      <c r="AX187" s="15" t="s">
        <v>81</v>
      </c>
      <c r="AY187" s="103" t="s">
        <v>204</v>
      </c>
    </row>
    <row r="188" spans="1:65" s="2" customFormat="1" ht="16.5" customHeight="1" x14ac:dyDescent="0.2">
      <c r="A188" s="111"/>
      <c r="B188" s="112"/>
      <c r="C188" s="187" t="s">
        <v>305</v>
      </c>
      <c r="D188" s="187" t="s">
        <v>207</v>
      </c>
      <c r="E188" s="188" t="s">
        <v>2880</v>
      </c>
      <c r="F188" s="189" t="s">
        <v>5006</v>
      </c>
      <c r="G188" s="190" t="s">
        <v>4957</v>
      </c>
      <c r="H188" s="191">
        <v>1</v>
      </c>
      <c r="I188" s="192"/>
      <c r="J188" s="192">
        <f>ROUND(I188*H188,2)</f>
        <v>0</v>
      </c>
      <c r="K188" s="193"/>
      <c r="L188" s="112"/>
      <c r="M188" s="194" t="s">
        <v>1</v>
      </c>
      <c r="N188" s="195" t="s">
        <v>40</v>
      </c>
      <c r="O188" s="196">
        <v>0</v>
      </c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111"/>
      <c r="V188" s="111"/>
      <c r="W188" s="29"/>
      <c r="X188" s="29"/>
      <c r="Y188" s="29"/>
      <c r="Z188" s="29"/>
      <c r="AA188" s="29"/>
      <c r="AB188" s="29"/>
      <c r="AC188" s="29"/>
      <c r="AD188" s="29"/>
      <c r="AE188" s="29"/>
      <c r="AR188" s="99" t="s">
        <v>211</v>
      </c>
      <c r="AT188" s="99" t="s">
        <v>207</v>
      </c>
      <c r="AU188" s="99" t="s">
        <v>81</v>
      </c>
      <c r="AY188" s="18" t="s">
        <v>204</v>
      </c>
      <c r="BE188" s="100">
        <f>IF(N188="základní",J188,0)</f>
        <v>0</v>
      </c>
      <c r="BF188" s="100">
        <f>IF(N188="snížená",J188,0)</f>
        <v>0</v>
      </c>
      <c r="BG188" s="100">
        <f>IF(N188="zákl. přenesená",J188,0)</f>
        <v>0</v>
      </c>
      <c r="BH188" s="100">
        <f>IF(N188="sníž. přenesená",J188,0)</f>
        <v>0</v>
      </c>
      <c r="BI188" s="100">
        <f>IF(N188="nulová",J188,0)</f>
        <v>0</v>
      </c>
      <c r="BJ188" s="18" t="s">
        <v>81</v>
      </c>
      <c r="BK188" s="100">
        <f>ROUND(I188*H188,2)</f>
        <v>0</v>
      </c>
      <c r="BL188" s="18" t="s">
        <v>211</v>
      </c>
      <c r="BM188" s="99" t="s">
        <v>355</v>
      </c>
    </row>
    <row r="189" spans="1:65" s="13" customFormat="1" ht="33.75" x14ac:dyDescent="0.2">
      <c r="A189" s="225"/>
      <c r="B189" s="226"/>
      <c r="C189" s="225"/>
      <c r="D189" s="200" t="s">
        <v>212</v>
      </c>
      <c r="E189" s="227" t="s">
        <v>1</v>
      </c>
      <c r="F189" s="228" t="s">
        <v>5007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65" s="14" customFormat="1" x14ac:dyDescent="0.2">
      <c r="A190" s="198"/>
      <c r="B190" s="199"/>
      <c r="C190" s="198"/>
      <c r="D190" s="200" t="s">
        <v>212</v>
      </c>
      <c r="E190" s="201" t="s">
        <v>1</v>
      </c>
      <c r="F190" s="202" t="s">
        <v>81</v>
      </c>
      <c r="G190" s="198"/>
      <c r="H190" s="203">
        <v>1</v>
      </c>
      <c r="I190" s="198"/>
      <c r="J190" s="198"/>
      <c r="K190" s="198"/>
      <c r="L190" s="199"/>
      <c r="M190" s="204"/>
      <c r="N190" s="205"/>
      <c r="O190" s="205"/>
      <c r="P190" s="205"/>
      <c r="Q190" s="205"/>
      <c r="R190" s="205"/>
      <c r="S190" s="205"/>
      <c r="T190" s="206"/>
      <c r="U190" s="198"/>
      <c r="V190" s="198"/>
      <c r="AT190" s="102" t="s">
        <v>212</v>
      </c>
      <c r="AU190" s="102" t="s">
        <v>81</v>
      </c>
      <c r="AV190" s="14" t="s">
        <v>83</v>
      </c>
      <c r="AW190" s="14" t="s">
        <v>32</v>
      </c>
      <c r="AX190" s="14" t="s">
        <v>75</v>
      </c>
      <c r="AY190" s="102" t="s">
        <v>204</v>
      </c>
    </row>
    <row r="191" spans="1:65" s="15" customFormat="1" x14ac:dyDescent="0.2">
      <c r="A191" s="207"/>
      <c r="B191" s="208"/>
      <c r="C191" s="207"/>
      <c r="D191" s="200" t="s">
        <v>212</v>
      </c>
      <c r="E191" s="209" t="s">
        <v>1</v>
      </c>
      <c r="F191" s="210" t="s">
        <v>227</v>
      </c>
      <c r="G191" s="207"/>
      <c r="H191" s="211">
        <v>1</v>
      </c>
      <c r="I191" s="207"/>
      <c r="J191" s="207"/>
      <c r="K191" s="207"/>
      <c r="L191" s="208"/>
      <c r="M191" s="212"/>
      <c r="N191" s="213"/>
      <c r="O191" s="213"/>
      <c r="P191" s="213"/>
      <c r="Q191" s="213"/>
      <c r="R191" s="213"/>
      <c r="S191" s="213"/>
      <c r="T191" s="214"/>
      <c r="U191" s="207"/>
      <c r="V191" s="207"/>
      <c r="AT191" s="103" t="s">
        <v>212</v>
      </c>
      <c r="AU191" s="103" t="s">
        <v>81</v>
      </c>
      <c r="AV191" s="15" t="s">
        <v>211</v>
      </c>
      <c r="AW191" s="15" t="s">
        <v>32</v>
      </c>
      <c r="AX191" s="15" t="s">
        <v>81</v>
      </c>
      <c r="AY191" s="103" t="s">
        <v>204</v>
      </c>
    </row>
    <row r="192" spans="1:65" s="2" customFormat="1" ht="16.5" customHeight="1" x14ac:dyDescent="0.2">
      <c r="A192" s="111"/>
      <c r="B192" s="112"/>
      <c r="C192" s="187" t="s">
        <v>8</v>
      </c>
      <c r="D192" s="187" t="s">
        <v>207</v>
      </c>
      <c r="E192" s="188" t="s">
        <v>2959</v>
      </c>
      <c r="F192" s="189" t="s">
        <v>5008</v>
      </c>
      <c r="G192" s="190" t="s">
        <v>4957</v>
      </c>
      <c r="H192" s="191">
        <v>1</v>
      </c>
      <c r="I192" s="192"/>
      <c r="J192" s="192">
        <f>ROUND(I192*H192,2)</f>
        <v>0</v>
      </c>
      <c r="K192" s="193"/>
      <c r="L192" s="112"/>
      <c r="M192" s="194" t="s">
        <v>1</v>
      </c>
      <c r="N192" s="195" t="s">
        <v>40</v>
      </c>
      <c r="O192" s="196">
        <v>0</v>
      </c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111"/>
      <c r="V192" s="111"/>
      <c r="W192" s="29"/>
      <c r="X192" s="29"/>
      <c r="Y192" s="29"/>
      <c r="Z192" s="29"/>
      <c r="AA192" s="29"/>
      <c r="AB192" s="29"/>
      <c r="AC192" s="29"/>
      <c r="AD192" s="29"/>
      <c r="AE192" s="29"/>
      <c r="AR192" s="99" t="s">
        <v>211</v>
      </c>
      <c r="AT192" s="99" t="s">
        <v>207</v>
      </c>
      <c r="AU192" s="99" t="s">
        <v>81</v>
      </c>
      <c r="AY192" s="18" t="s">
        <v>204</v>
      </c>
      <c r="BE192" s="100">
        <f>IF(N192="základní",J192,0)</f>
        <v>0</v>
      </c>
      <c r="BF192" s="100">
        <f>IF(N192="snížená",J192,0)</f>
        <v>0</v>
      </c>
      <c r="BG192" s="100">
        <f>IF(N192="zákl. přenesená",J192,0)</f>
        <v>0</v>
      </c>
      <c r="BH192" s="100">
        <f>IF(N192="sníž. přenesená",J192,0)</f>
        <v>0</v>
      </c>
      <c r="BI192" s="100">
        <f>IF(N192="nulová",J192,0)</f>
        <v>0</v>
      </c>
      <c r="BJ192" s="18" t="s">
        <v>81</v>
      </c>
      <c r="BK192" s="100">
        <f>ROUND(I192*H192,2)</f>
        <v>0</v>
      </c>
      <c r="BL192" s="18" t="s">
        <v>211</v>
      </c>
      <c r="BM192" s="99" t="s">
        <v>362</v>
      </c>
    </row>
    <row r="193" spans="1:65" s="13" customFormat="1" ht="33.75" x14ac:dyDescent="0.2">
      <c r="A193" s="225"/>
      <c r="B193" s="226"/>
      <c r="C193" s="225"/>
      <c r="D193" s="200" t="s">
        <v>212</v>
      </c>
      <c r="E193" s="227" t="s">
        <v>1</v>
      </c>
      <c r="F193" s="228" t="s">
        <v>5009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81</v>
      </c>
      <c r="G194" s="198"/>
      <c r="H194" s="203">
        <v>1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81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65" s="15" customFormat="1" x14ac:dyDescent="0.2">
      <c r="A195" s="207"/>
      <c r="B195" s="208"/>
      <c r="C195" s="207"/>
      <c r="D195" s="200" t="s">
        <v>212</v>
      </c>
      <c r="E195" s="209" t="s">
        <v>1</v>
      </c>
      <c r="F195" s="210" t="s">
        <v>227</v>
      </c>
      <c r="G195" s="207"/>
      <c r="H195" s="211">
        <v>1</v>
      </c>
      <c r="I195" s="207"/>
      <c r="J195" s="207"/>
      <c r="K195" s="207"/>
      <c r="L195" s="208"/>
      <c r="M195" s="212"/>
      <c r="N195" s="213"/>
      <c r="O195" s="213"/>
      <c r="P195" s="213"/>
      <c r="Q195" s="213"/>
      <c r="R195" s="213"/>
      <c r="S195" s="213"/>
      <c r="T195" s="214"/>
      <c r="U195" s="207"/>
      <c r="V195" s="207"/>
      <c r="AT195" s="103" t="s">
        <v>212</v>
      </c>
      <c r="AU195" s="103" t="s">
        <v>81</v>
      </c>
      <c r="AV195" s="15" t="s">
        <v>211</v>
      </c>
      <c r="AW195" s="15" t="s">
        <v>32</v>
      </c>
      <c r="AX195" s="15" t="s">
        <v>81</v>
      </c>
      <c r="AY195" s="103" t="s">
        <v>204</v>
      </c>
    </row>
    <row r="196" spans="1:65" s="2" customFormat="1" ht="16.5" customHeight="1" x14ac:dyDescent="0.2">
      <c r="A196" s="111"/>
      <c r="B196" s="112"/>
      <c r="C196" s="187" t="s">
        <v>310</v>
      </c>
      <c r="D196" s="187" t="s">
        <v>207</v>
      </c>
      <c r="E196" s="188" t="s">
        <v>5010</v>
      </c>
      <c r="F196" s="189" t="s">
        <v>5011</v>
      </c>
      <c r="G196" s="190" t="s">
        <v>4957</v>
      </c>
      <c r="H196" s="191">
        <v>1</v>
      </c>
      <c r="I196" s="192"/>
      <c r="J196" s="192">
        <f>ROUND(I196*H196,2)</f>
        <v>0</v>
      </c>
      <c r="K196" s="193"/>
      <c r="L196" s="112"/>
      <c r="M196" s="194" t="s">
        <v>1</v>
      </c>
      <c r="N196" s="195" t="s">
        <v>40</v>
      </c>
      <c r="O196" s="196">
        <v>0</v>
      </c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111"/>
      <c r="V196" s="111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211</v>
      </c>
      <c r="AT196" s="99" t="s">
        <v>207</v>
      </c>
      <c r="AU196" s="99" t="s">
        <v>81</v>
      </c>
      <c r="AY196" s="18" t="s">
        <v>204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8" t="s">
        <v>81</v>
      </c>
      <c r="BK196" s="100">
        <f>ROUND(I196*H196,2)</f>
        <v>0</v>
      </c>
      <c r="BL196" s="18" t="s">
        <v>211</v>
      </c>
      <c r="BM196" s="99" t="s">
        <v>368</v>
      </c>
    </row>
    <row r="197" spans="1:65" s="13" customFormat="1" ht="33.75" x14ac:dyDescent="0.2">
      <c r="A197" s="225"/>
      <c r="B197" s="226"/>
      <c r="C197" s="225"/>
      <c r="D197" s="200" t="s">
        <v>212</v>
      </c>
      <c r="E197" s="227" t="s">
        <v>1</v>
      </c>
      <c r="F197" s="228" t="s">
        <v>5012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81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65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81</v>
      </c>
      <c r="G198" s="198"/>
      <c r="H198" s="203">
        <v>1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81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65" s="15" customFormat="1" x14ac:dyDescent="0.2">
      <c r="A199" s="207"/>
      <c r="B199" s="208"/>
      <c r="C199" s="207"/>
      <c r="D199" s="200" t="s">
        <v>212</v>
      </c>
      <c r="E199" s="209" t="s">
        <v>1</v>
      </c>
      <c r="F199" s="210" t="s">
        <v>227</v>
      </c>
      <c r="G199" s="207"/>
      <c r="H199" s="211">
        <v>1</v>
      </c>
      <c r="I199" s="207"/>
      <c r="J199" s="207"/>
      <c r="K199" s="207"/>
      <c r="L199" s="208"/>
      <c r="M199" s="212"/>
      <c r="N199" s="213"/>
      <c r="O199" s="213"/>
      <c r="P199" s="213"/>
      <c r="Q199" s="213"/>
      <c r="R199" s="213"/>
      <c r="S199" s="213"/>
      <c r="T199" s="214"/>
      <c r="U199" s="207"/>
      <c r="V199" s="207"/>
      <c r="AT199" s="103" t="s">
        <v>212</v>
      </c>
      <c r="AU199" s="103" t="s">
        <v>81</v>
      </c>
      <c r="AV199" s="15" t="s">
        <v>211</v>
      </c>
      <c r="AW199" s="15" t="s">
        <v>32</v>
      </c>
      <c r="AX199" s="15" t="s">
        <v>81</v>
      </c>
      <c r="AY199" s="103" t="s">
        <v>204</v>
      </c>
    </row>
    <row r="200" spans="1:65" s="2" customFormat="1" ht="16.5" customHeight="1" x14ac:dyDescent="0.2">
      <c r="A200" s="111"/>
      <c r="B200" s="112"/>
      <c r="C200" s="187" t="s">
        <v>376</v>
      </c>
      <c r="D200" s="187" t="s">
        <v>207</v>
      </c>
      <c r="E200" s="188" t="s">
        <v>5013</v>
      </c>
      <c r="F200" s="189" t="s">
        <v>5014</v>
      </c>
      <c r="G200" s="190" t="s">
        <v>4957</v>
      </c>
      <c r="H200" s="191">
        <v>1</v>
      </c>
      <c r="I200" s="192"/>
      <c r="J200" s="192">
        <f>ROUND(I200*H200,2)</f>
        <v>0</v>
      </c>
      <c r="K200" s="193"/>
      <c r="L200" s="112"/>
      <c r="M200" s="194" t="s">
        <v>1</v>
      </c>
      <c r="N200" s="195" t="s">
        <v>40</v>
      </c>
      <c r="O200" s="196">
        <v>0</v>
      </c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211</v>
      </c>
      <c r="AT200" s="99" t="s">
        <v>207</v>
      </c>
      <c r="AU200" s="99" t="s">
        <v>81</v>
      </c>
      <c r="AY200" s="18" t="s">
        <v>204</v>
      </c>
      <c r="BE200" s="100">
        <f>IF(N200="základní",J200,0)</f>
        <v>0</v>
      </c>
      <c r="BF200" s="100">
        <f>IF(N200="snížená",J200,0)</f>
        <v>0</v>
      </c>
      <c r="BG200" s="100">
        <f>IF(N200="zákl. přenesená",J200,0)</f>
        <v>0</v>
      </c>
      <c r="BH200" s="100">
        <f>IF(N200="sníž. přenesená",J200,0)</f>
        <v>0</v>
      </c>
      <c r="BI200" s="100">
        <f>IF(N200="nulová",J200,0)</f>
        <v>0</v>
      </c>
      <c r="BJ200" s="18" t="s">
        <v>81</v>
      </c>
      <c r="BK200" s="100">
        <f>ROUND(I200*H200,2)</f>
        <v>0</v>
      </c>
      <c r="BL200" s="18" t="s">
        <v>211</v>
      </c>
      <c r="BM200" s="99" t="s">
        <v>379</v>
      </c>
    </row>
    <row r="201" spans="1:65" s="13" customFormat="1" ht="33.75" x14ac:dyDescent="0.2">
      <c r="A201" s="225"/>
      <c r="B201" s="226"/>
      <c r="C201" s="225"/>
      <c r="D201" s="200" t="s">
        <v>212</v>
      </c>
      <c r="E201" s="227" t="s">
        <v>1</v>
      </c>
      <c r="F201" s="228" t="s">
        <v>5015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4" customFormat="1" x14ac:dyDescent="0.2">
      <c r="A202" s="198"/>
      <c r="B202" s="199"/>
      <c r="C202" s="198"/>
      <c r="D202" s="200" t="s">
        <v>212</v>
      </c>
      <c r="E202" s="201" t="s">
        <v>1</v>
      </c>
      <c r="F202" s="202" t="s">
        <v>81</v>
      </c>
      <c r="G202" s="198"/>
      <c r="H202" s="203">
        <v>1</v>
      </c>
      <c r="I202" s="198"/>
      <c r="J202" s="198"/>
      <c r="K202" s="198"/>
      <c r="L202" s="199"/>
      <c r="M202" s="204"/>
      <c r="N202" s="205"/>
      <c r="O202" s="205"/>
      <c r="P202" s="205"/>
      <c r="Q202" s="205"/>
      <c r="R202" s="205"/>
      <c r="S202" s="205"/>
      <c r="T202" s="206"/>
      <c r="U202" s="198"/>
      <c r="V202" s="198"/>
      <c r="AT202" s="102" t="s">
        <v>212</v>
      </c>
      <c r="AU202" s="102" t="s">
        <v>81</v>
      </c>
      <c r="AV202" s="14" t="s">
        <v>83</v>
      </c>
      <c r="AW202" s="14" t="s">
        <v>32</v>
      </c>
      <c r="AX202" s="14" t="s">
        <v>75</v>
      </c>
      <c r="AY202" s="102" t="s">
        <v>204</v>
      </c>
    </row>
    <row r="203" spans="1:65" s="15" customFormat="1" x14ac:dyDescent="0.2">
      <c r="A203" s="207"/>
      <c r="B203" s="208"/>
      <c r="C203" s="207"/>
      <c r="D203" s="200" t="s">
        <v>212</v>
      </c>
      <c r="E203" s="209" t="s">
        <v>1</v>
      </c>
      <c r="F203" s="210" t="s">
        <v>227</v>
      </c>
      <c r="G203" s="207"/>
      <c r="H203" s="211">
        <v>1</v>
      </c>
      <c r="I203" s="207"/>
      <c r="J203" s="207"/>
      <c r="K203" s="207"/>
      <c r="L203" s="208"/>
      <c r="M203" s="212"/>
      <c r="N203" s="213"/>
      <c r="O203" s="213"/>
      <c r="P203" s="213"/>
      <c r="Q203" s="213"/>
      <c r="R203" s="213"/>
      <c r="S203" s="213"/>
      <c r="T203" s="214"/>
      <c r="U203" s="207"/>
      <c r="V203" s="207"/>
      <c r="AT203" s="103" t="s">
        <v>212</v>
      </c>
      <c r="AU203" s="103" t="s">
        <v>81</v>
      </c>
      <c r="AV203" s="15" t="s">
        <v>211</v>
      </c>
      <c r="AW203" s="15" t="s">
        <v>32</v>
      </c>
      <c r="AX203" s="15" t="s">
        <v>81</v>
      </c>
      <c r="AY203" s="103" t="s">
        <v>204</v>
      </c>
    </row>
    <row r="204" spans="1:65" s="2" customFormat="1" ht="16.5" customHeight="1" x14ac:dyDescent="0.2">
      <c r="A204" s="111"/>
      <c r="B204" s="112"/>
      <c r="C204" s="187" t="s">
        <v>313</v>
      </c>
      <c r="D204" s="187" t="s">
        <v>207</v>
      </c>
      <c r="E204" s="188" t="s">
        <v>5016</v>
      </c>
      <c r="F204" s="189" t="s">
        <v>5017</v>
      </c>
      <c r="G204" s="190" t="s">
        <v>4957</v>
      </c>
      <c r="H204" s="191">
        <v>1</v>
      </c>
      <c r="I204" s="192"/>
      <c r="J204" s="192">
        <f>ROUND(I204*H204,2)</f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211</v>
      </c>
      <c r="AT204" s="99" t="s">
        <v>207</v>
      </c>
      <c r="AU204" s="99" t="s">
        <v>81</v>
      </c>
      <c r="AY204" s="18" t="s">
        <v>204</v>
      </c>
      <c r="BE204" s="100">
        <f>IF(N204="základní",J204,0)</f>
        <v>0</v>
      </c>
      <c r="BF204" s="100">
        <f>IF(N204="snížená",J204,0)</f>
        <v>0</v>
      </c>
      <c r="BG204" s="100">
        <f>IF(N204="zákl. přenesená",J204,0)</f>
        <v>0</v>
      </c>
      <c r="BH204" s="100">
        <f>IF(N204="sníž. přenesená",J204,0)</f>
        <v>0</v>
      </c>
      <c r="BI204" s="100">
        <f>IF(N204="nulová",J204,0)</f>
        <v>0</v>
      </c>
      <c r="BJ204" s="18" t="s">
        <v>81</v>
      </c>
      <c r="BK204" s="100">
        <f>ROUND(I204*H204,2)</f>
        <v>0</v>
      </c>
      <c r="BL204" s="18" t="s">
        <v>211</v>
      </c>
      <c r="BM204" s="99" t="s">
        <v>223</v>
      </c>
    </row>
    <row r="205" spans="1:65" s="13" customFormat="1" ht="33.75" x14ac:dyDescent="0.2">
      <c r="A205" s="225"/>
      <c r="B205" s="226"/>
      <c r="C205" s="225"/>
      <c r="D205" s="200" t="s">
        <v>212</v>
      </c>
      <c r="E205" s="227" t="s">
        <v>1</v>
      </c>
      <c r="F205" s="228" t="s">
        <v>5018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4" customFormat="1" x14ac:dyDescent="0.2">
      <c r="A206" s="198"/>
      <c r="B206" s="199"/>
      <c r="C206" s="198"/>
      <c r="D206" s="200" t="s">
        <v>212</v>
      </c>
      <c r="E206" s="201" t="s">
        <v>1</v>
      </c>
      <c r="F206" s="202" t="s">
        <v>81</v>
      </c>
      <c r="G206" s="198"/>
      <c r="H206" s="203">
        <v>1</v>
      </c>
      <c r="I206" s="198"/>
      <c r="J206" s="198"/>
      <c r="K206" s="198"/>
      <c r="L206" s="199"/>
      <c r="M206" s="204"/>
      <c r="N206" s="205"/>
      <c r="O206" s="205"/>
      <c r="P206" s="205"/>
      <c r="Q206" s="205"/>
      <c r="R206" s="205"/>
      <c r="S206" s="205"/>
      <c r="T206" s="206"/>
      <c r="U206" s="198"/>
      <c r="V206" s="198"/>
      <c r="AT206" s="102" t="s">
        <v>212</v>
      </c>
      <c r="AU206" s="102" t="s">
        <v>81</v>
      </c>
      <c r="AV206" s="14" t="s">
        <v>83</v>
      </c>
      <c r="AW206" s="14" t="s">
        <v>32</v>
      </c>
      <c r="AX206" s="14" t="s">
        <v>75</v>
      </c>
      <c r="AY206" s="102" t="s">
        <v>204</v>
      </c>
    </row>
    <row r="207" spans="1:65" s="15" customFormat="1" x14ac:dyDescent="0.2">
      <c r="A207" s="207"/>
      <c r="B207" s="208"/>
      <c r="C207" s="207"/>
      <c r="D207" s="200" t="s">
        <v>212</v>
      </c>
      <c r="E207" s="209" t="s">
        <v>1</v>
      </c>
      <c r="F207" s="210" t="s">
        <v>227</v>
      </c>
      <c r="G207" s="207"/>
      <c r="H207" s="211">
        <v>1</v>
      </c>
      <c r="I207" s="207"/>
      <c r="J207" s="207"/>
      <c r="K207" s="207"/>
      <c r="L207" s="208"/>
      <c r="M207" s="212"/>
      <c r="N207" s="213"/>
      <c r="O207" s="213"/>
      <c r="P207" s="213"/>
      <c r="Q207" s="213"/>
      <c r="R207" s="213"/>
      <c r="S207" s="213"/>
      <c r="T207" s="214"/>
      <c r="U207" s="207"/>
      <c r="V207" s="207"/>
      <c r="AT207" s="103" t="s">
        <v>212</v>
      </c>
      <c r="AU207" s="103" t="s">
        <v>81</v>
      </c>
      <c r="AV207" s="15" t="s">
        <v>211</v>
      </c>
      <c r="AW207" s="15" t="s">
        <v>32</v>
      </c>
      <c r="AX207" s="15" t="s">
        <v>81</v>
      </c>
      <c r="AY207" s="103" t="s">
        <v>204</v>
      </c>
    </row>
    <row r="208" spans="1:65" s="2" customFormat="1" ht="44.25" customHeight="1" x14ac:dyDescent="0.2">
      <c r="A208" s="111"/>
      <c r="B208" s="112"/>
      <c r="C208" s="187" t="s">
        <v>386</v>
      </c>
      <c r="D208" s="187" t="s">
        <v>207</v>
      </c>
      <c r="E208" s="188" t="s">
        <v>5019</v>
      </c>
      <c r="F208" s="189" t="s">
        <v>5020</v>
      </c>
      <c r="G208" s="190" t="s">
        <v>4957</v>
      </c>
      <c r="H208" s="191">
        <v>1</v>
      </c>
      <c r="I208" s="192"/>
      <c r="J208" s="192">
        <f>ROUND(I208*H208,2)</f>
        <v>0</v>
      </c>
      <c r="K208" s="193"/>
      <c r="L208" s="112"/>
      <c r="M208" s="194" t="s">
        <v>1</v>
      </c>
      <c r="N208" s="195" t="s">
        <v>40</v>
      </c>
      <c r="O208" s="196">
        <v>0</v>
      </c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211</v>
      </c>
      <c r="AT208" s="99" t="s">
        <v>207</v>
      </c>
      <c r="AU208" s="99" t="s">
        <v>81</v>
      </c>
      <c r="AY208" s="18" t="s">
        <v>204</v>
      </c>
      <c r="BE208" s="100">
        <f>IF(N208="základní",J208,0)</f>
        <v>0</v>
      </c>
      <c r="BF208" s="100">
        <f>IF(N208="snížená",J208,0)</f>
        <v>0</v>
      </c>
      <c r="BG208" s="100">
        <f>IF(N208="zákl. přenesená",J208,0)</f>
        <v>0</v>
      </c>
      <c r="BH208" s="100">
        <f>IF(N208="sníž. přenesená",J208,0)</f>
        <v>0</v>
      </c>
      <c r="BI208" s="100">
        <f>IF(N208="nulová",J208,0)</f>
        <v>0</v>
      </c>
      <c r="BJ208" s="18" t="s">
        <v>81</v>
      </c>
      <c r="BK208" s="100">
        <f>ROUND(I208*H208,2)</f>
        <v>0</v>
      </c>
      <c r="BL208" s="18" t="s">
        <v>211</v>
      </c>
      <c r="BM208" s="99" t="s">
        <v>389</v>
      </c>
    </row>
    <row r="209" spans="1:65" s="13" customFormat="1" ht="33.75" x14ac:dyDescent="0.2">
      <c r="A209" s="225"/>
      <c r="B209" s="226"/>
      <c r="C209" s="225"/>
      <c r="D209" s="200" t="s">
        <v>212</v>
      </c>
      <c r="E209" s="227" t="s">
        <v>1</v>
      </c>
      <c r="F209" s="228" t="s">
        <v>5021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81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81</v>
      </c>
      <c r="G210" s="198"/>
      <c r="H210" s="203">
        <v>1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81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5" customFormat="1" x14ac:dyDescent="0.2">
      <c r="A211" s="207"/>
      <c r="B211" s="208"/>
      <c r="C211" s="207"/>
      <c r="D211" s="200" t="s">
        <v>212</v>
      </c>
      <c r="E211" s="209" t="s">
        <v>1</v>
      </c>
      <c r="F211" s="210" t="s">
        <v>227</v>
      </c>
      <c r="G211" s="207"/>
      <c r="H211" s="211">
        <v>1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AT211" s="103" t="s">
        <v>212</v>
      </c>
      <c r="AU211" s="103" t="s">
        <v>81</v>
      </c>
      <c r="AV211" s="15" t="s">
        <v>211</v>
      </c>
      <c r="AW211" s="15" t="s">
        <v>32</v>
      </c>
      <c r="AX211" s="15" t="s">
        <v>81</v>
      </c>
      <c r="AY211" s="103" t="s">
        <v>204</v>
      </c>
    </row>
    <row r="212" spans="1:65" s="2" customFormat="1" ht="16.5" customHeight="1" x14ac:dyDescent="0.2">
      <c r="A212" s="111"/>
      <c r="B212" s="112"/>
      <c r="C212" s="187" t="s">
        <v>316</v>
      </c>
      <c r="D212" s="187" t="s">
        <v>207</v>
      </c>
      <c r="E212" s="188" t="s">
        <v>5022</v>
      </c>
      <c r="F212" s="189" t="s">
        <v>5023</v>
      </c>
      <c r="G212" s="190" t="s">
        <v>4957</v>
      </c>
      <c r="H212" s="191">
        <v>1</v>
      </c>
      <c r="I212" s="192"/>
      <c r="J212" s="192">
        <f>ROUND(I212*H212,2)</f>
        <v>0</v>
      </c>
      <c r="K212" s="193"/>
      <c r="L212" s="112"/>
      <c r="M212" s="194" t="s">
        <v>1</v>
      </c>
      <c r="N212" s="195" t="s">
        <v>40</v>
      </c>
      <c r="O212" s="196">
        <v>0</v>
      </c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211</v>
      </c>
      <c r="AT212" s="99" t="s">
        <v>207</v>
      </c>
      <c r="AU212" s="99" t="s">
        <v>81</v>
      </c>
      <c r="AY212" s="18" t="s">
        <v>204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8" t="s">
        <v>81</v>
      </c>
      <c r="BK212" s="100">
        <f>ROUND(I212*H212,2)</f>
        <v>0</v>
      </c>
      <c r="BL212" s="18" t="s">
        <v>211</v>
      </c>
      <c r="BM212" s="99" t="s">
        <v>406</v>
      </c>
    </row>
    <row r="213" spans="1:65" s="13" customFormat="1" ht="33.75" x14ac:dyDescent="0.2">
      <c r="A213" s="225"/>
      <c r="B213" s="226"/>
      <c r="C213" s="225"/>
      <c r="D213" s="200" t="s">
        <v>212</v>
      </c>
      <c r="E213" s="227" t="s">
        <v>1</v>
      </c>
      <c r="F213" s="228" t="s">
        <v>5024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3" customFormat="1" ht="33.75" x14ac:dyDescent="0.2">
      <c r="A214" s="225"/>
      <c r="B214" s="226"/>
      <c r="C214" s="225"/>
      <c r="D214" s="200" t="s">
        <v>212</v>
      </c>
      <c r="E214" s="227" t="s">
        <v>1</v>
      </c>
      <c r="F214" s="228" t="s">
        <v>5025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81</v>
      </c>
      <c r="G215" s="198"/>
      <c r="H215" s="203">
        <v>1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81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5" customFormat="1" x14ac:dyDescent="0.2">
      <c r="A216" s="207"/>
      <c r="B216" s="208"/>
      <c r="C216" s="207"/>
      <c r="D216" s="200" t="s">
        <v>212</v>
      </c>
      <c r="E216" s="209" t="s">
        <v>1</v>
      </c>
      <c r="F216" s="210" t="s">
        <v>227</v>
      </c>
      <c r="G216" s="207"/>
      <c r="H216" s="211">
        <v>1</v>
      </c>
      <c r="I216" s="207"/>
      <c r="J216" s="207"/>
      <c r="K216" s="207"/>
      <c r="L216" s="208"/>
      <c r="M216" s="212"/>
      <c r="N216" s="213"/>
      <c r="O216" s="213"/>
      <c r="P216" s="213"/>
      <c r="Q216" s="213"/>
      <c r="R216" s="213"/>
      <c r="S216" s="213"/>
      <c r="T216" s="214"/>
      <c r="U216" s="207"/>
      <c r="V216" s="207"/>
      <c r="AT216" s="103" t="s">
        <v>212</v>
      </c>
      <c r="AU216" s="103" t="s">
        <v>81</v>
      </c>
      <c r="AV216" s="15" t="s">
        <v>211</v>
      </c>
      <c r="AW216" s="15" t="s">
        <v>32</v>
      </c>
      <c r="AX216" s="15" t="s">
        <v>81</v>
      </c>
      <c r="AY216" s="103" t="s">
        <v>204</v>
      </c>
    </row>
    <row r="217" spans="1:65" s="2" customFormat="1" ht="16.5" customHeight="1" x14ac:dyDescent="0.2">
      <c r="A217" s="111"/>
      <c r="B217" s="112"/>
      <c r="C217" s="187" t="s">
        <v>7</v>
      </c>
      <c r="D217" s="187" t="s">
        <v>207</v>
      </c>
      <c r="E217" s="188" t="s">
        <v>5026</v>
      </c>
      <c r="F217" s="189" t="s">
        <v>5027</v>
      </c>
      <c r="G217" s="190" t="s">
        <v>4957</v>
      </c>
      <c r="H217" s="191">
        <v>1</v>
      </c>
      <c r="I217" s="192"/>
      <c r="J217" s="192">
        <f>ROUND(I217*H217,2)</f>
        <v>0</v>
      </c>
      <c r="K217" s="193"/>
      <c r="L217" s="112"/>
      <c r="M217" s="194" t="s">
        <v>1</v>
      </c>
      <c r="N217" s="195" t="s">
        <v>40</v>
      </c>
      <c r="O217" s="196">
        <v>0</v>
      </c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111"/>
      <c r="V217" s="111"/>
      <c r="W217" s="29"/>
      <c r="X217" s="29"/>
      <c r="Y217" s="29"/>
      <c r="Z217" s="29"/>
      <c r="AA217" s="29"/>
      <c r="AB217" s="29"/>
      <c r="AC217" s="29"/>
      <c r="AD217" s="29"/>
      <c r="AE217" s="29"/>
      <c r="AR217" s="99" t="s">
        <v>211</v>
      </c>
      <c r="AT217" s="99" t="s">
        <v>207</v>
      </c>
      <c r="AU217" s="99" t="s">
        <v>81</v>
      </c>
      <c r="AY217" s="18" t="s">
        <v>204</v>
      </c>
      <c r="BE217" s="100">
        <f>IF(N217="základní",J217,0)</f>
        <v>0</v>
      </c>
      <c r="BF217" s="100">
        <f>IF(N217="snížená",J217,0)</f>
        <v>0</v>
      </c>
      <c r="BG217" s="100">
        <f>IF(N217="zákl. přenesená",J217,0)</f>
        <v>0</v>
      </c>
      <c r="BH217" s="100">
        <f>IF(N217="sníž. přenesená",J217,0)</f>
        <v>0</v>
      </c>
      <c r="BI217" s="100">
        <f>IF(N217="nulová",J217,0)</f>
        <v>0</v>
      </c>
      <c r="BJ217" s="18" t="s">
        <v>81</v>
      </c>
      <c r="BK217" s="100">
        <f>ROUND(I217*H217,2)</f>
        <v>0</v>
      </c>
      <c r="BL217" s="18" t="s">
        <v>211</v>
      </c>
      <c r="BM217" s="99" t="s">
        <v>410</v>
      </c>
    </row>
    <row r="218" spans="1:65" s="13" customFormat="1" x14ac:dyDescent="0.2">
      <c r="A218" s="225"/>
      <c r="B218" s="226"/>
      <c r="C218" s="225"/>
      <c r="D218" s="200" t="s">
        <v>212</v>
      </c>
      <c r="E218" s="227" t="s">
        <v>1</v>
      </c>
      <c r="F218" s="228" t="s">
        <v>5028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65" s="14" customFormat="1" x14ac:dyDescent="0.2">
      <c r="A219" s="198"/>
      <c r="B219" s="199"/>
      <c r="C219" s="198"/>
      <c r="D219" s="200" t="s">
        <v>212</v>
      </c>
      <c r="E219" s="201" t="s">
        <v>1</v>
      </c>
      <c r="F219" s="202" t="s">
        <v>81</v>
      </c>
      <c r="G219" s="198"/>
      <c r="H219" s="203">
        <v>1</v>
      </c>
      <c r="I219" s="198"/>
      <c r="J219" s="198"/>
      <c r="K219" s="198"/>
      <c r="L219" s="199"/>
      <c r="M219" s="204"/>
      <c r="N219" s="205"/>
      <c r="O219" s="205"/>
      <c r="P219" s="205"/>
      <c r="Q219" s="205"/>
      <c r="R219" s="205"/>
      <c r="S219" s="205"/>
      <c r="T219" s="206"/>
      <c r="U219" s="198"/>
      <c r="V219" s="198"/>
      <c r="AT219" s="102" t="s">
        <v>212</v>
      </c>
      <c r="AU219" s="102" t="s">
        <v>81</v>
      </c>
      <c r="AV219" s="14" t="s">
        <v>83</v>
      </c>
      <c r="AW219" s="14" t="s">
        <v>32</v>
      </c>
      <c r="AX219" s="14" t="s">
        <v>75</v>
      </c>
      <c r="AY219" s="102" t="s">
        <v>204</v>
      </c>
    </row>
    <row r="220" spans="1:65" s="15" customFormat="1" x14ac:dyDescent="0.2">
      <c r="A220" s="207"/>
      <c r="B220" s="208"/>
      <c r="C220" s="207"/>
      <c r="D220" s="200" t="s">
        <v>212</v>
      </c>
      <c r="E220" s="209" t="s">
        <v>1</v>
      </c>
      <c r="F220" s="210" t="s">
        <v>227</v>
      </c>
      <c r="G220" s="207"/>
      <c r="H220" s="211">
        <v>1</v>
      </c>
      <c r="I220" s="207"/>
      <c r="J220" s="207"/>
      <c r="K220" s="207"/>
      <c r="L220" s="208"/>
      <c r="M220" s="212"/>
      <c r="N220" s="213"/>
      <c r="O220" s="213"/>
      <c r="P220" s="213"/>
      <c r="Q220" s="213"/>
      <c r="R220" s="213"/>
      <c r="S220" s="213"/>
      <c r="T220" s="214"/>
      <c r="U220" s="207"/>
      <c r="V220" s="207"/>
      <c r="AT220" s="103" t="s">
        <v>212</v>
      </c>
      <c r="AU220" s="103" t="s">
        <v>81</v>
      </c>
      <c r="AV220" s="15" t="s">
        <v>211</v>
      </c>
      <c r="AW220" s="15" t="s">
        <v>32</v>
      </c>
      <c r="AX220" s="15" t="s">
        <v>81</v>
      </c>
      <c r="AY220" s="103" t="s">
        <v>204</v>
      </c>
    </row>
    <row r="221" spans="1:65" s="2" customFormat="1" ht="16.5" customHeight="1" x14ac:dyDescent="0.2">
      <c r="A221" s="111"/>
      <c r="B221" s="112"/>
      <c r="C221" s="187" t="s">
        <v>320</v>
      </c>
      <c r="D221" s="187" t="s">
        <v>207</v>
      </c>
      <c r="E221" s="188" t="s">
        <v>5029</v>
      </c>
      <c r="F221" s="189" t="s">
        <v>5030</v>
      </c>
      <c r="G221" s="190" t="s">
        <v>4957</v>
      </c>
      <c r="H221" s="191">
        <v>1</v>
      </c>
      <c r="I221" s="192"/>
      <c r="J221" s="192">
        <f>ROUND(I221*H221,2)</f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211</v>
      </c>
      <c r="AT221" s="99" t="s">
        <v>207</v>
      </c>
      <c r="AU221" s="99" t="s">
        <v>81</v>
      </c>
      <c r="AY221" s="18" t="s">
        <v>204</v>
      </c>
      <c r="BE221" s="100">
        <f>IF(N221="základní",J221,0)</f>
        <v>0</v>
      </c>
      <c r="BF221" s="100">
        <f>IF(N221="snížená",J221,0)</f>
        <v>0</v>
      </c>
      <c r="BG221" s="100">
        <f>IF(N221="zákl. přenesená",J221,0)</f>
        <v>0</v>
      </c>
      <c r="BH221" s="100">
        <f>IF(N221="sníž. přenesená",J221,0)</f>
        <v>0</v>
      </c>
      <c r="BI221" s="100">
        <f>IF(N221="nulová",J221,0)</f>
        <v>0</v>
      </c>
      <c r="BJ221" s="18" t="s">
        <v>81</v>
      </c>
      <c r="BK221" s="100">
        <f>ROUND(I221*H221,2)</f>
        <v>0</v>
      </c>
      <c r="BL221" s="18" t="s">
        <v>211</v>
      </c>
      <c r="BM221" s="99" t="s">
        <v>418</v>
      </c>
    </row>
    <row r="222" spans="1:65" s="13" customFormat="1" ht="22.5" x14ac:dyDescent="0.2">
      <c r="A222" s="225"/>
      <c r="B222" s="226"/>
      <c r="C222" s="225"/>
      <c r="D222" s="200" t="s">
        <v>212</v>
      </c>
      <c r="E222" s="227" t="s">
        <v>1</v>
      </c>
      <c r="F222" s="228" t="s">
        <v>5031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5032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4" customFormat="1" x14ac:dyDescent="0.2">
      <c r="A224" s="198"/>
      <c r="B224" s="199"/>
      <c r="C224" s="198"/>
      <c r="D224" s="200" t="s">
        <v>212</v>
      </c>
      <c r="E224" s="201" t="s">
        <v>1</v>
      </c>
      <c r="F224" s="202" t="s">
        <v>81</v>
      </c>
      <c r="G224" s="198"/>
      <c r="H224" s="203">
        <v>1</v>
      </c>
      <c r="I224" s="198"/>
      <c r="J224" s="198"/>
      <c r="K224" s="198"/>
      <c r="L224" s="199"/>
      <c r="M224" s="204"/>
      <c r="N224" s="205"/>
      <c r="O224" s="205"/>
      <c r="P224" s="205"/>
      <c r="Q224" s="205"/>
      <c r="R224" s="205"/>
      <c r="S224" s="205"/>
      <c r="T224" s="206"/>
      <c r="U224" s="198"/>
      <c r="V224" s="198"/>
      <c r="AT224" s="102" t="s">
        <v>212</v>
      </c>
      <c r="AU224" s="102" t="s">
        <v>81</v>
      </c>
      <c r="AV224" s="14" t="s">
        <v>83</v>
      </c>
      <c r="AW224" s="14" t="s">
        <v>32</v>
      </c>
      <c r="AX224" s="14" t="s">
        <v>75</v>
      </c>
      <c r="AY224" s="102" t="s">
        <v>204</v>
      </c>
    </row>
    <row r="225" spans="1:65" s="15" customFormat="1" x14ac:dyDescent="0.2">
      <c r="A225" s="207"/>
      <c r="B225" s="208"/>
      <c r="C225" s="207"/>
      <c r="D225" s="200" t="s">
        <v>212</v>
      </c>
      <c r="E225" s="209" t="s">
        <v>1</v>
      </c>
      <c r="F225" s="210" t="s">
        <v>227</v>
      </c>
      <c r="G225" s="207"/>
      <c r="H225" s="211">
        <v>1</v>
      </c>
      <c r="I225" s="207"/>
      <c r="J225" s="207"/>
      <c r="K225" s="207"/>
      <c r="L225" s="208"/>
      <c r="M225" s="212"/>
      <c r="N225" s="213"/>
      <c r="O225" s="213"/>
      <c r="P225" s="213"/>
      <c r="Q225" s="213"/>
      <c r="R225" s="213"/>
      <c r="S225" s="213"/>
      <c r="T225" s="214"/>
      <c r="U225" s="207"/>
      <c r="V225" s="207"/>
      <c r="AT225" s="103" t="s">
        <v>212</v>
      </c>
      <c r="AU225" s="103" t="s">
        <v>81</v>
      </c>
      <c r="AV225" s="15" t="s">
        <v>211</v>
      </c>
      <c r="AW225" s="15" t="s">
        <v>32</v>
      </c>
      <c r="AX225" s="15" t="s">
        <v>81</v>
      </c>
      <c r="AY225" s="103" t="s">
        <v>204</v>
      </c>
    </row>
    <row r="226" spans="1:65" s="2" customFormat="1" ht="16.5" customHeight="1" x14ac:dyDescent="0.2">
      <c r="A226" s="111"/>
      <c r="B226" s="112"/>
      <c r="C226" s="187" t="s">
        <v>435</v>
      </c>
      <c r="D226" s="187" t="s">
        <v>207</v>
      </c>
      <c r="E226" s="188" t="s">
        <v>5033</v>
      </c>
      <c r="F226" s="189" t="s">
        <v>5034</v>
      </c>
      <c r="G226" s="190" t="s">
        <v>282</v>
      </c>
      <c r="H226" s="191">
        <v>2</v>
      </c>
      <c r="I226" s="192"/>
      <c r="J226" s="192">
        <f>ROUND(I226*H226,2)</f>
        <v>0</v>
      </c>
      <c r="K226" s="193"/>
      <c r="L226" s="112"/>
      <c r="M226" s="194" t="s">
        <v>1</v>
      </c>
      <c r="N226" s="195" t="s">
        <v>40</v>
      </c>
      <c r="O226" s="196">
        <v>0</v>
      </c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  <c r="AR226" s="99" t="s">
        <v>211</v>
      </c>
      <c r="AT226" s="99" t="s">
        <v>207</v>
      </c>
      <c r="AU226" s="99" t="s">
        <v>81</v>
      </c>
      <c r="AY226" s="18" t="s">
        <v>204</v>
      </c>
      <c r="BE226" s="100">
        <f>IF(N226="základní",J226,0)</f>
        <v>0</v>
      </c>
      <c r="BF226" s="100">
        <f>IF(N226="snížená",J226,0)</f>
        <v>0</v>
      </c>
      <c r="BG226" s="100">
        <f>IF(N226="zákl. přenesená",J226,0)</f>
        <v>0</v>
      </c>
      <c r="BH226" s="100">
        <f>IF(N226="sníž. přenesená",J226,0)</f>
        <v>0</v>
      </c>
      <c r="BI226" s="100">
        <f>IF(N226="nulová",J226,0)</f>
        <v>0</v>
      </c>
      <c r="BJ226" s="18" t="s">
        <v>81</v>
      </c>
      <c r="BK226" s="100">
        <f>ROUND(I226*H226,2)</f>
        <v>0</v>
      </c>
      <c r="BL226" s="18" t="s">
        <v>211</v>
      </c>
      <c r="BM226" s="99" t="s">
        <v>438</v>
      </c>
    </row>
    <row r="227" spans="1:65" s="13" customFormat="1" ht="33.75" x14ac:dyDescent="0.2">
      <c r="A227" s="225"/>
      <c r="B227" s="226"/>
      <c r="C227" s="225"/>
      <c r="D227" s="200" t="s">
        <v>212</v>
      </c>
      <c r="E227" s="227" t="s">
        <v>1</v>
      </c>
      <c r="F227" s="228" t="s">
        <v>5035</v>
      </c>
      <c r="G227" s="225"/>
      <c r="H227" s="227" t="s">
        <v>1</v>
      </c>
      <c r="I227" s="225"/>
      <c r="J227" s="225"/>
      <c r="K227" s="225"/>
      <c r="L227" s="226"/>
      <c r="M227" s="229"/>
      <c r="N227" s="230"/>
      <c r="O227" s="230"/>
      <c r="P227" s="230"/>
      <c r="Q227" s="230"/>
      <c r="R227" s="230"/>
      <c r="S227" s="230"/>
      <c r="T227" s="231"/>
      <c r="U227" s="225"/>
      <c r="V227" s="225"/>
      <c r="AT227" s="101" t="s">
        <v>212</v>
      </c>
      <c r="AU227" s="101" t="s">
        <v>81</v>
      </c>
      <c r="AV227" s="13" t="s">
        <v>81</v>
      </c>
      <c r="AW227" s="13" t="s">
        <v>32</v>
      </c>
      <c r="AX227" s="13" t="s">
        <v>75</v>
      </c>
      <c r="AY227" s="101" t="s">
        <v>204</v>
      </c>
    </row>
    <row r="228" spans="1:65" s="14" customFormat="1" x14ac:dyDescent="0.2">
      <c r="A228" s="198"/>
      <c r="B228" s="199"/>
      <c r="C228" s="198"/>
      <c r="D228" s="200" t="s">
        <v>212</v>
      </c>
      <c r="E228" s="201" t="s">
        <v>1</v>
      </c>
      <c r="F228" s="202" t="s">
        <v>83</v>
      </c>
      <c r="G228" s="198"/>
      <c r="H228" s="203">
        <v>2</v>
      </c>
      <c r="I228" s="198"/>
      <c r="J228" s="198"/>
      <c r="K228" s="198"/>
      <c r="L228" s="199"/>
      <c r="M228" s="204"/>
      <c r="N228" s="205"/>
      <c r="O228" s="205"/>
      <c r="P228" s="205"/>
      <c r="Q228" s="205"/>
      <c r="R228" s="205"/>
      <c r="S228" s="205"/>
      <c r="T228" s="206"/>
      <c r="U228" s="198"/>
      <c r="V228" s="198"/>
      <c r="AT228" s="102" t="s">
        <v>212</v>
      </c>
      <c r="AU228" s="102" t="s">
        <v>81</v>
      </c>
      <c r="AV228" s="14" t="s">
        <v>83</v>
      </c>
      <c r="AW228" s="14" t="s">
        <v>32</v>
      </c>
      <c r="AX228" s="14" t="s">
        <v>75</v>
      </c>
      <c r="AY228" s="102" t="s">
        <v>204</v>
      </c>
    </row>
    <row r="229" spans="1:65" s="15" customFormat="1" x14ac:dyDescent="0.2">
      <c r="A229" s="207"/>
      <c r="B229" s="208"/>
      <c r="C229" s="207"/>
      <c r="D229" s="200" t="s">
        <v>212</v>
      </c>
      <c r="E229" s="209" t="s">
        <v>1</v>
      </c>
      <c r="F229" s="210" t="s">
        <v>227</v>
      </c>
      <c r="G229" s="207"/>
      <c r="H229" s="211">
        <v>2</v>
      </c>
      <c r="I229" s="207"/>
      <c r="J229" s="207"/>
      <c r="K229" s="207"/>
      <c r="L229" s="208"/>
      <c r="M229" s="212"/>
      <c r="N229" s="213"/>
      <c r="O229" s="213"/>
      <c r="P229" s="213"/>
      <c r="Q229" s="213"/>
      <c r="R229" s="213"/>
      <c r="S229" s="213"/>
      <c r="T229" s="214"/>
      <c r="U229" s="207"/>
      <c r="V229" s="207"/>
      <c r="AT229" s="103" t="s">
        <v>212</v>
      </c>
      <c r="AU229" s="103" t="s">
        <v>81</v>
      </c>
      <c r="AV229" s="15" t="s">
        <v>211</v>
      </c>
      <c r="AW229" s="15" t="s">
        <v>32</v>
      </c>
      <c r="AX229" s="15" t="s">
        <v>81</v>
      </c>
      <c r="AY229" s="103" t="s">
        <v>204</v>
      </c>
    </row>
    <row r="230" spans="1:65" s="2" customFormat="1" ht="24.2" customHeight="1" x14ac:dyDescent="0.2">
      <c r="A230" s="111"/>
      <c r="B230" s="112"/>
      <c r="C230" s="187" t="s">
        <v>333</v>
      </c>
      <c r="D230" s="187" t="s">
        <v>207</v>
      </c>
      <c r="E230" s="188" t="s">
        <v>5036</v>
      </c>
      <c r="F230" s="189" t="s">
        <v>5037</v>
      </c>
      <c r="G230" s="190" t="s">
        <v>4957</v>
      </c>
      <c r="H230" s="191">
        <v>1</v>
      </c>
      <c r="I230" s="192"/>
      <c r="J230" s="192">
        <f>ROUND(I230*H230,2)</f>
        <v>0</v>
      </c>
      <c r="K230" s="193"/>
      <c r="L230" s="112"/>
      <c r="M230" s="194" t="s">
        <v>1</v>
      </c>
      <c r="N230" s="195" t="s">
        <v>40</v>
      </c>
      <c r="O230" s="196">
        <v>0</v>
      </c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111"/>
      <c r="V230" s="111"/>
      <c r="W230" s="29"/>
      <c r="X230" s="29"/>
      <c r="Y230" s="29"/>
      <c r="Z230" s="29"/>
      <c r="AA230" s="29"/>
      <c r="AB230" s="29"/>
      <c r="AC230" s="29"/>
      <c r="AD230" s="29"/>
      <c r="AE230" s="29"/>
      <c r="AR230" s="99" t="s">
        <v>211</v>
      </c>
      <c r="AT230" s="99" t="s">
        <v>207</v>
      </c>
      <c r="AU230" s="99" t="s">
        <v>81</v>
      </c>
      <c r="AY230" s="18" t="s">
        <v>204</v>
      </c>
      <c r="BE230" s="100">
        <f>IF(N230="základní",J230,0)</f>
        <v>0</v>
      </c>
      <c r="BF230" s="100">
        <f>IF(N230="snížená",J230,0)</f>
        <v>0</v>
      </c>
      <c r="BG230" s="100">
        <f>IF(N230="zákl. přenesená",J230,0)</f>
        <v>0</v>
      </c>
      <c r="BH230" s="100">
        <f>IF(N230="sníž. přenesená",J230,0)</f>
        <v>0</v>
      </c>
      <c r="BI230" s="100">
        <f>IF(N230="nulová",J230,0)</f>
        <v>0</v>
      </c>
      <c r="BJ230" s="18" t="s">
        <v>81</v>
      </c>
      <c r="BK230" s="100">
        <f>ROUND(I230*H230,2)</f>
        <v>0</v>
      </c>
      <c r="BL230" s="18" t="s">
        <v>211</v>
      </c>
      <c r="BM230" s="99" t="s">
        <v>445</v>
      </c>
    </row>
    <row r="231" spans="1:65" s="13" customFormat="1" ht="33.75" x14ac:dyDescent="0.2">
      <c r="A231" s="225"/>
      <c r="B231" s="226"/>
      <c r="C231" s="225"/>
      <c r="D231" s="200" t="s">
        <v>212</v>
      </c>
      <c r="E231" s="227" t="s">
        <v>1</v>
      </c>
      <c r="F231" s="228" t="s">
        <v>5038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4" customFormat="1" x14ac:dyDescent="0.2">
      <c r="A232" s="198"/>
      <c r="B232" s="199"/>
      <c r="C232" s="198"/>
      <c r="D232" s="200" t="s">
        <v>212</v>
      </c>
      <c r="E232" s="201" t="s">
        <v>1</v>
      </c>
      <c r="F232" s="202" t="s">
        <v>81</v>
      </c>
      <c r="G232" s="198"/>
      <c r="H232" s="203">
        <v>1</v>
      </c>
      <c r="I232" s="198"/>
      <c r="J232" s="198"/>
      <c r="K232" s="198"/>
      <c r="L232" s="199"/>
      <c r="M232" s="204"/>
      <c r="N232" s="205"/>
      <c r="O232" s="205"/>
      <c r="P232" s="205"/>
      <c r="Q232" s="205"/>
      <c r="R232" s="205"/>
      <c r="S232" s="205"/>
      <c r="T232" s="206"/>
      <c r="U232" s="198"/>
      <c r="V232" s="198"/>
      <c r="AT232" s="102" t="s">
        <v>212</v>
      </c>
      <c r="AU232" s="102" t="s">
        <v>81</v>
      </c>
      <c r="AV232" s="14" t="s">
        <v>83</v>
      </c>
      <c r="AW232" s="14" t="s">
        <v>32</v>
      </c>
      <c r="AX232" s="14" t="s">
        <v>75</v>
      </c>
      <c r="AY232" s="102" t="s">
        <v>204</v>
      </c>
    </row>
    <row r="233" spans="1:65" s="15" customFormat="1" x14ac:dyDescent="0.2">
      <c r="A233" s="207"/>
      <c r="B233" s="208"/>
      <c r="C233" s="207"/>
      <c r="D233" s="200" t="s">
        <v>212</v>
      </c>
      <c r="E233" s="209" t="s">
        <v>1</v>
      </c>
      <c r="F233" s="210" t="s">
        <v>227</v>
      </c>
      <c r="G233" s="207"/>
      <c r="H233" s="211">
        <v>1</v>
      </c>
      <c r="I233" s="207"/>
      <c r="J233" s="207"/>
      <c r="K233" s="207"/>
      <c r="L233" s="208"/>
      <c r="M233" s="212"/>
      <c r="N233" s="213"/>
      <c r="O233" s="213"/>
      <c r="P233" s="213"/>
      <c r="Q233" s="213"/>
      <c r="R233" s="213"/>
      <c r="S233" s="213"/>
      <c r="T233" s="214"/>
      <c r="U233" s="207"/>
      <c r="V233" s="207"/>
      <c r="AT233" s="103" t="s">
        <v>212</v>
      </c>
      <c r="AU233" s="103" t="s">
        <v>81</v>
      </c>
      <c r="AV233" s="15" t="s">
        <v>211</v>
      </c>
      <c r="AW233" s="15" t="s">
        <v>32</v>
      </c>
      <c r="AX233" s="15" t="s">
        <v>81</v>
      </c>
      <c r="AY233" s="103" t="s">
        <v>204</v>
      </c>
    </row>
    <row r="234" spans="1:65" s="2" customFormat="1" ht="16.5" customHeight="1" x14ac:dyDescent="0.2">
      <c r="A234" s="111"/>
      <c r="B234" s="112"/>
      <c r="C234" s="187" t="s">
        <v>397</v>
      </c>
      <c r="D234" s="187" t="s">
        <v>207</v>
      </c>
      <c r="E234" s="188" t="s">
        <v>5039</v>
      </c>
      <c r="F234" s="189" t="s">
        <v>5040</v>
      </c>
      <c r="G234" s="190" t="s">
        <v>4957</v>
      </c>
      <c r="H234" s="191">
        <v>1</v>
      </c>
      <c r="I234" s="192"/>
      <c r="J234" s="192">
        <f>ROUND(I234*H234,2)</f>
        <v>0</v>
      </c>
      <c r="K234" s="193"/>
      <c r="L234" s="112"/>
      <c r="M234" s="194" t="s">
        <v>1</v>
      </c>
      <c r="N234" s="195" t="s">
        <v>40</v>
      </c>
      <c r="O234" s="196">
        <v>0</v>
      </c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111"/>
      <c r="V234" s="111"/>
      <c r="W234" s="29"/>
      <c r="X234" s="29"/>
      <c r="Y234" s="29"/>
      <c r="Z234" s="29"/>
      <c r="AA234" s="29"/>
      <c r="AB234" s="29"/>
      <c r="AC234" s="29"/>
      <c r="AD234" s="29"/>
      <c r="AE234" s="29"/>
      <c r="AR234" s="99" t="s">
        <v>211</v>
      </c>
      <c r="AT234" s="99" t="s">
        <v>207</v>
      </c>
      <c r="AU234" s="99" t="s">
        <v>81</v>
      </c>
      <c r="AY234" s="18" t="s">
        <v>204</v>
      </c>
      <c r="BE234" s="100">
        <f>IF(N234="základní",J234,0)</f>
        <v>0</v>
      </c>
      <c r="BF234" s="100">
        <f>IF(N234="snížená",J234,0)</f>
        <v>0</v>
      </c>
      <c r="BG234" s="100">
        <f>IF(N234="zákl. přenesená",J234,0)</f>
        <v>0</v>
      </c>
      <c r="BH234" s="100">
        <f>IF(N234="sníž. přenesená",J234,0)</f>
        <v>0</v>
      </c>
      <c r="BI234" s="100">
        <f>IF(N234="nulová",J234,0)</f>
        <v>0</v>
      </c>
      <c r="BJ234" s="18" t="s">
        <v>81</v>
      </c>
      <c r="BK234" s="100">
        <f>ROUND(I234*H234,2)</f>
        <v>0</v>
      </c>
      <c r="BL234" s="18" t="s">
        <v>211</v>
      </c>
      <c r="BM234" s="99" t="s">
        <v>462</v>
      </c>
    </row>
    <row r="235" spans="1:65" s="13" customFormat="1" ht="33.75" x14ac:dyDescent="0.2">
      <c r="A235" s="225"/>
      <c r="B235" s="226"/>
      <c r="C235" s="225"/>
      <c r="D235" s="200" t="s">
        <v>212</v>
      </c>
      <c r="E235" s="227" t="s">
        <v>1</v>
      </c>
      <c r="F235" s="228" t="s">
        <v>5041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81</v>
      </c>
      <c r="G236" s="198"/>
      <c r="H236" s="203">
        <v>1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81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5" customFormat="1" x14ac:dyDescent="0.2">
      <c r="A237" s="207"/>
      <c r="B237" s="208"/>
      <c r="C237" s="207"/>
      <c r="D237" s="200" t="s">
        <v>212</v>
      </c>
      <c r="E237" s="209" t="s">
        <v>1</v>
      </c>
      <c r="F237" s="210" t="s">
        <v>227</v>
      </c>
      <c r="G237" s="207"/>
      <c r="H237" s="211">
        <v>1</v>
      </c>
      <c r="I237" s="207"/>
      <c r="J237" s="207"/>
      <c r="K237" s="207"/>
      <c r="L237" s="208"/>
      <c r="M237" s="212"/>
      <c r="N237" s="213"/>
      <c r="O237" s="213"/>
      <c r="P237" s="213"/>
      <c r="Q237" s="213"/>
      <c r="R237" s="213"/>
      <c r="S237" s="213"/>
      <c r="T237" s="214"/>
      <c r="U237" s="207"/>
      <c r="V237" s="207"/>
      <c r="AT237" s="103" t="s">
        <v>212</v>
      </c>
      <c r="AU237" s="103" t="s">
        <v>81</v>
      </c>
      <c r="AV237" s="15" t="s">
        <v>211</v>
      </c>
      <c r="AW237" s="15" t="s">
        <v>32</v>
      </c>
      <c r="AX237" s="15" t="s">
        <v>81</v>
      </c>
      <c r="AY237" s="103" t="s">
        <v>204</v>
      </c>
    </row>
    <row r="238" spans="1:65" s="2" customFormat="1" ht="24.2" customHeight="1" x14ac:dyDescent="0.2">
      <c r="A238" s="111"/>
      <c r="B238" s="112"/>
      <c r="C238" s="187" t="s">
        <v>350</v>
      </c>
      <c r="D238" s="187" t="s">
        <v>207</v>
      </c>
      <c r="E238" s="188" t="s">
        <v>5042</v>
      </c>
      <c r="F238" s="189" t="s">
        <v>5043</v>
      </c>
      <c r="G238" s="190" t="s">
        <v>4957</v>
      </c>
      <c r="H238" s="191">
        <v>1</v>
      </c>
      <c r="I238" s="192"/>
      <c r="J238" s="192">
        <f>ROUND(I238*H238,2)</f>
        <v>0</v>
      </c>
      <c r="K238" s="193"/>
      <c r="L238" s="112"/>
      <c r="M238" s="194" t="s">
        <v>1</v>
      </c>
      <c r="N238" s="195" t="s">
        <v>40</v>
      </c>
      <c r="O238" s="196">
        <v>0</v>
      </c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  <c r="AR238" s="99" t="s">
        <v>211</v>
      </c>
      <c r="AT238" s="99" t="s">
        <v>207</v>
      </c>
      <c r="AU238" s="99" t="s">
        <v>81</v>
      </c>
      <c r="AY238" s="18" t="s">
        <v>204</v>
      </c>
      <c r="BE238" s="100">
        <f>IF(N238="základní",J238,0)</f>
        <v>0</v>
      </c>
      <c r="BF238" s="100">
        <f>IF(N238="snížená",J238,0)</f>
        <v>0</v>
      </c>
      <c r="BG238" s="100">
        <f>IF(N238="zákl. přenesená",J238,0)</f>
        <v>0</v>
      </c>
      <c r="BH238" s="100">
        <f>IF(N238="sníž. přenesená",J238,0)</f>
        <v>0</v>
      </c>
      <c r="BI238" s="100">
        <f>IF(N238="nulová",J238,0)</f>
        <v>0</v>
      </c>
      <c r="BJ238" s="18" t="s">
        <v>81</v>
      </c>
      <c r="BK238" s="100">
        <f>ROUND(I238*H238,2)</f>
        <v>0</v>
      </c>
      <c r="BL238" s="18" t="s">
        <v>211</v>
      </c>
      <c r="BM238" s="99" t="s">
        <v>467</v>
      </c>
    </row>
    <row r="239" spans="1:65" s="2" customFormat="1" ht="24.2" customHeight="1" x14ac:dyDescent="0.2">
      <c r="A239" s="111"/>
      <c r="B239" s="112"/>
      <c r="C239" s="187" t="s">
        <v>469</v>
      </c>
      <c r="D239" s="187" t="s">
        <v>207</v>
      </c>
      <c r="E239" s="188" t="s">
        <v>5044</v>
      </c>
      <c r="F239" s="189" t="s">
        <v>5045</v>
      </c>
      <c r="G239" s="190" t="s">
        <v>4957</v>
      </c>
      <c r="H239" s="191">
        <v>1</v>
      </c>
      <c r="I239" s="192"/>
      <c r="J239" s="192">
        <f>ROUND(I239*H239,2)</f>
        <v>0</v>
      </c>
      <c r="K239" s="193"/>
      <c r="L239" s="112"/>
      <c r="M239" s="240" t="s">
        <v>1</v>
      </c>
      <c r="N239" s="241" t="s">
        <v>40</v>
      </c>
      <c r="O239" s="242">
        <v>0</v>
      </c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U239" s="111"/>
      <c r="V239" s="111"/>
      <c r="W239" s="29"/>
      <c r="X239" s="29"/>
      <c r="Y239" s="29"/>
      <c r="Z239" s="29"/>
      <c r="AA239" s="29"/>
      <c r="AB239" s="29"/>
      <c r="AC239" s="29"/>
      <c r="AD239" s="29"/>
      <c r="AE239" s="29"/>
      <c r="AR239" s="99" t="s">
        <v>211</v>
      </c>
      <c r="AT239" s="99" t="s">
        <v>207</v>
      </c>
      <c r="AU239" s="99" t="s">
        <v>81</v>
      </c>
      <c r="AY239" s="18" t="s">
        <v>204</v>
      </c>
      <c r="BE239" s="100">
        <f>IF(N239="základní",J239,0)</f>
        <v>0</v>
      </c>
      <c r="BF239" s="100">
        <f>IF(N239="snížená",J239,0)</f>
        <v>0</v>
      </c>
      <c r="BG239" s="100">
        <f>IF(N239="zákl. přenesená",J239,0)</f>
        <v>0</v>
      </c>
      <c r="BH239" s="100">
        <f>IF(N239="sníž. přenesená",J239,0)</f>
        <v>0</v>
      </c>
      <c r="BI239" s="100">
        <f>IF(N239="nulová",J239,0)</f>
        <v>0</v>
      </c>
      <c r="BJ239" s="18" t="s">
        <v>81</v>
      </c>
      <c r="BK239" s="100">
        <f>ROUND(I239*H239,2)</f>
        <v>0</v>
      </c>
      <c r="BL239" s="18" t="s">
        <v>211</v>
      </c>
      <c r="BM239" s="99" t="s">
        <v>472</v>
      </c>
    </row>
    <row r="240" spans="1:65" s="2" customFormat="1" ht="6.95" customHeight="1" x14ac:dyDescent="0.2">
      <c r="A240" s="111"/>
      <c r="B240" s="142"/>
      <c r="C240" s="143"/>
      <c r="D240" s="143"/>
      <c r="E240" s="143"/>
      <c r="F240" s="143"/>
      <c r="G240" s="143"/>
      <c r="H240" s="143"/>
      <c r="I240" s="143"/>
      <c r="J240" s="143"/>
      <c r="K240" s="143"/>
      <c r="L240" s="112"/>
      <c r="M240" s="111"/>
      <c r="N240" s="114"/>
      <c r="O240" s="111"/>
      <c r="P240" s="111"/>
      <c r="Q240" s="111"/>
      <c r="R240" s="111"/>
      <c r="S240" s="111"/>
      <c r="T240" s="111"/>
      <c r="U240" s="111"/>
      <c r="V240" s="111"/>
      <c r="W240" s="29"/>
      <c r="X240" s="29"/>
      <c r="Y240" s="29"/>
      <c r="Z240" s="29"/>
      <c r="AA240" s="29"/>
      <c r="AB240" s="29"/>
      <c r="AC240" s="29"/>
      <c r="AD240" s="29"/>
      <c r="AE240" s="29"/>
    </row>
  </sheetData>
  <sheetProtection password="CEF5" sheet="1" objects="1" scenarios="1"/>
  <protectedRanges>
    <protectedRange sqref="I124:I239" name="Oblast1"/>
  </protectedRanges>
  <autoFilter ref="C121:K23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50</vt:i4>
      </vt:variant>
    </vt:vector>
  </HeadingPairs>
  <TitlesOfParts>
    <vt:vector size="75" baseType="lpstr">
      <vt:lpstr>Rekapitulace stavby</vt:lpstr>
      <vt:lpstr>01-00 - Bourání</vt:lpstr>
      <vt:lpstr>01-01-1 - Návrh</vt:lpstr>
      <vt:lpstr>01-01-2 - Základy vestavo...</vt:lpstr>
      <vt:lpstr>01-01-3 - Vnější pavlač</vt:lpstr>
      <vt:lpstr>01-01-4 - Schodiště staré...</vt:lpstr>
      <vt:lpstr>01-01-5 - Strop starého p...</vt:lpstr>
      <vt:lpstr>01-01-6 - Výlez na půdu</vt:lpstr>
      <vt:lpstr>01-01-7 - Západní vyhlídka</vt:lpstr>
      <vt:lpstr>01-01-8 - Vnitřní nádvoří</vt:lpstr>
      <vt:lpstr>01-02 - Projekt ochrany a...</vt:lpstr>
      <vt:lpstr>01-03 - Výpis prvků PSV 1...</vt:lpstr>
      <vt:lpstr>01-04 - Výpis prvků PSV 2...</vt:lpstr>
      <vt:lpstr>01-05 - Výpis prvků PSV 3...</vt:lpstr>
      <vt:lpstr>01-06 - Výpis prvků PSV 4...</vt:lpstr>
      <vt:lpstr>01-07 - Výpis prvků PSV 5...</vt:lpstr>
      <vt:lpstr>01-08 - Výpis prvků PSV 4...</vt:lpstr>
      <vt:lpstr>01-09 - Zařízení zdravotn...</vt:lpstr>
      <vt:lpstr>01-10 - Restaurování maleb</vt:lpstr>
      <vt:lpstr>01-11 - Restaurování vstu...</vt:lpstr>
      <vt:lpstr>01-12 - SILNOPROUDÁ ELEKT...</vt:lpstr>
      <vt:lpstr>01-13 - ELEKTRONICKÉ KOMU...</vt:lpstr>
      <vt:lpstr>02-01 - AREÁLOVÉ ROZVODY ...</vt:lpstr>
      <vt:lpstr>02-02 - Zpevněné plochy</vt:lpstr>
      <vt:lpstr>VRN - VRN</vt:lpstr>
      <vt:lpstr>'01-00 - Bourání'!Názvy_tisku</vt:lpstr>
      <vt:lpstr>'01-01-1 - Návrh'!Názvy_tisku</vt:lpstr>
      <vt:lpstr>'01-01-2 - Základy vestavo...'!Názvy_tisku</vt:lpstr>
      <vt:lpstr>'01-01-3 - Vnější pavlač'!Názvy_tisku</vt:lpstr>
      <vt:lpstr>'01-01-4 - Schodiště staré...'!Názvy_tisku</vt:lpstr>
      <vt:lpstr>'01-01-5 - Strop starého p...'!Názvy_tisku</vt:lpstr>
      <vt:lpstr>'01-01-6 - Výlez na půdu'!Názvy_tisku</vt:lpstr>
      <vt:lpstr>'01-01-7 - Západní vyhlídka'!Názvy_tisku</vt:lpstr>
      <vt:lpstr>'01-01-8 - Vnitřní nádvoří'!Názvy_tisku</vt:lpstr>
      <vt:lpstr>'01-02 - Projekt ochrany a...'!Názvy_tisku</vt:lpstr>
      <vt:lpstr>'01-03 - Výpis prvků PSV 1...'!Názvy_tisku</vt:lpstr>
      <vt:lpstr>'01-04 - Výpis prvků PSV 2...'!Názvy_tisku</vt:lpstr>
      <vt:lpstr>'01-05 - Výpis prvků PSV 3...'!Názvy_tisku</vt:lpstr>
      <vt:lpstr>'01-06 - Výpis prvků PSV 4...'!Názvy_tisku</vt:lpstr>
      <vt:lpstr>'01-07 - Výpis prvků PSV 5...'!Názvy_tisku</vt:lpstr>
      <vt:lpstr>'01-08 - Výpis prvků PSV 4...'!Názvy_tisku</vt:lpstr>
      <vt:lpstr>'01-09 - Zařízení zdravotn...'!Názvy_tisku</vt:lpstr>
      <vt:lpstr>'01-10 - Restaurování maleb'!Názvy_tisku</vt:lpstr>
      <vt:lpstr>'01-11 - Restaurování vstu...'!Názvy_tisku</vt:lpstr>
      <vt:lpstr>'01-12 - SILNOPROUDÁ ELEKT...'!Názvy_tisku</vt:lpstr>
      <vt:lpstr>'01-13 - ELEKTRONICKÉ KOMU...'!Názvy_tisku</vt:lpstr>
      <vt:lpstr>'02-01 - AREÁLOVÉ ROZVODY ...'!Názvy_tisku</vt:lpstr>
      <vt:lpstr>'02-02 - Zpevněné plochy'!Názvy_tisku</vt:lpstr>
      <vt:lpstr>'Rekapitulace stavby'!Názvy_tisku</vt:lpstr>
      <vt:lpstr>'VRN - VRN'!Názvy_tisku</vt:lpstr>
      <vt:lpstr>'01-00 - Bourání'!Oblast_tisku</vt:lpstr>
      <vt:lpstr>'01-01-1 - Návrh'!Oblast_tisku</vt:lpstr>
      <vt:lpstr>'01-01-2 - Základy vestavo...'!Oblast_tisku</vt:lpstr>
      <vt:lpstr>'01-01-3 - Vnější pavlač'!Oblast_tisku</vt:lpstr>
      <vt:lpstr>'01-01-4 - Schodiště staré...'!Oblast_tisku</vt:lpstr>
      <vt:lpstr>'01-01-5 - Strop starého p...'!Oblast_tisku</vt:lpstr>
      <vt:lpstr>'01-01-6 - Výlez na půdu'!Oblast_tisku</vt:lpstr>
      <vt:lpstr>'01-01-7 - Západní vyhlídka'!Oblast_tisku</vt:lpstr>
      <vt:lpstr>'01-01-8 - Vnitřní nádvoří'!Oblast_tisku</vt:lpstr>
      <vt:lpstr>'01-02 - Projekt ochrany a...'!Oblast_tisku</vt:lpstr>
      <vt:lpstr>'01-03 - Výpis prvků PSV 1...'!Oblast_tisku</vt:lpstr>
      <vt:lpstr>'01-04 - Výpis prvků PSV 2...'!Oblast_tisku</vt:lpstr>
      <vt:lpstr>'01-05 - Výpis prvků PSV 3...'!Oblast_tisku</vt:lpstr>
      <vt:lpstr>'01-06 - Výpis prvků PSV 4...'!Oblast_tisku</vt:lpstr>
      <vt:lpstr>'01-07 - Výpis prvků PSV 5...'!Oblast_tisku</vt:lpstr>
      <vt:lpstr>'01-08 - Výpis prvků PSV 4...'!Oblast_tisku</vt:lpstr>
      <vt:lpstr>'01-09 - Zařízení zdravotn...'!Oblast_tisku</vt:lpstr>
      <vt:lpstr>'01-10 - Restaurování maleb'!Oblast_tisku</vt:lpstr>
      <vt:lpstr>'01-11 - Restaurování vstu...'!Oblast_tisku</vt:lpstr>
      <vt:lpstr>'01-12 - SILNOPROUDÁ ELEKT...'!Oblast_tisku</vt:lpstr>
      <vt:lpstr>'01-13 - ELEKTRONICKÉ KOMU...'!Oblast_tisku</vt:lpstr>
      <vt:lpstr>'02-01 - AREÁLOVÉ ROZVODY ...'!Oblast_tisku</vt:lpstr>
      <vt:lpstr>'02-02 - Zpevněné plochy'!Oblast_tisku</vt:lpstr>
      <vt:lpstr>'Rekapitulace stavby'!Oblast_tisku</vt:lpstr>
      <vt:lpstr>'VRN - VRN'!Oblast_tisku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2023-06-12T04:39:26Z</dcterms:created>
  <dcterms:modified xsi:type="dcterms:W3CDTF">2023-06-12T09:55:32Z</dcterms:modified>
</cp:coreProperties>
</file>